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lsrvcdf" ContentType="image/jpe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drawings/drawing9.xml" ContentType="application/vnd.openxmlformats-officedocument.drawing+xml"/>
  <Override PartName="/xl/tables/table5.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604a8659d3ad02fe/Documents/"/>
    </mc:Choice>
  </mc:AlternateContent>
  <xr:revisionPtr revIDLastSave="1789" documentId="120_S{88CDC967-A0B5-5E08-8F69-08ABB55E844F}" xr6:coauthVersionLast="47" xr6:coauthVersionMax="47" xr10:uidLastSave="{274D8071-6814-4D73-A953-BB912907D2A7}"/>
  <bookViews>
    <workbookView xWindow="-120" yWindow="-120" windowWidth="24240" windowHeight="13020" activeTab="8" xr2:uid="{00000000-000D-0000-FFFF-FFFF00000000}"/>
  </bookViews>
  <sheets>
    <sheet name="Welcome_Page" sheetId="18" r:id="rId1"/>
    <sheet name="Contents" sheetId="21" r:id="rId2"/>
    <sheet name="Instructions" sheetId="14" r:id="rId3"/>
    <sheet name="Cleaning_Tasks" sheetId="11" r:id="rId4"/>
    <sheet name="Raw_Data" sheetId="2" r:id="rId5"/>
    <sheet name="Clean_Data" sheetId="13" r:id="rId6"/>
    <sheet name="Demo_Clean_Data" sheetId="34" state="hidden" r:id="rId7"/>
    <sheet name="Products" sheetId="5" r:id="rId8"/>
    <sheet name="Stock_In" sheetId="6" r:id="rId9"/>
    <sheet name="Stock_Out" sheetId="7" r:id="rId10"/>
    <sheet name="Reorder_Alerts" sheetId="32" r:id="rId11"/>
    <sheet name="Summary_Analysis" sheetId="30" r:id="rId12"/>
    <sheet name="Pivot_table" sheetId="27" r:id="rId13"/>
    <sheet name="Dashboard" sheetId="26" r:id="rId14"/>
    <sheet name="Sheet5" sheetId="33" state="hidden" r:id="rId15"/>
  </sheets>
  <definedNames>
    <definedName name="_xlnm._FilterDatabase" localSheetId="5" hidden="1">'Clean_Data'!$B$3:$S$994</definedName>
    <definedName name="_xlnm._FilterDatabase" localSheetId="7" hidden="1">Products!$A$4:$C$129</definedName>
    <definedName name="_xlnm._FilterDatabase" localSheetId="4" hidden="1">'Raw_Data'!$A$3:$Q$3</definedName>
    <definedName name="_xlnm._FilterDatabase" localSheetId="10" hidden="1">Reorder_Alerts!$A$4:$E$457</definedName>
    <definedName name="_xlnm._FilterDatabase" localSheetId="8" hidden="1">Stock_In!$A$4:$E$6</definedName>
    <definedName name="_xlnm._FilterDatabase" localSheetId="9" hidden="1">Stock_Out!$A$4:$E$4</definedName>
    <definedName name="_xlcn.WorksheetConnection_InventoryandSupplyChainwithReorderAlerts1.xlsmClean_Data" hidden="1">'Clean_Data'!$A$3:$R$994</definedName>
    <definedName name="_xlcn.WorksheetConnection_InventoryandSupplyChainwithReorderAlerts1DESKTOPQE3GDNQ.xlsmClean_Data" hidden="1">'Clean_Data'!$A$3:$R$994</definedName>
    <definedName name="Slicer_Category">#N/A</definedName>
    <definedName name="Slicer_Product_Name">#N/A</definedName>
    <definedName name="Slicer_Status">#N/A</definedName>
  </definedNames>
  <calcPr calcId="191028" calcMode="autoNoTable"/>
  <pivotCaches>
    <pivotCache cacheId="0" r:id="rId16"/>
    <pivotCache cacheId="1" r:id="rId17"/>
    <pivotCache cacheId="2" r:id="rId18"/>
    <pivotCache cacheId="3" r:id="rId19"/>
    <pivotCache cacheId="4" r:id="rId20"/>
    <pivotCache cacheId="5" r:id="rId21"/>
    <pivotCache cacheId="6" r:id="rId22"/>
    <pivotCache cacheId="7" r:id="rId23"/>
  </pivotCaches>
  <extLst>
    <ext xmlns:x14="http://schemas.microsoft.com/office/spreadsheetml/2009/9/main" uri="{876F7934-8845-4945-9796-88D515C7AA90}">
      <x14:pivotCaches>
        <pivotCache cacheId="8"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lean_Data-f634024a-c8a6-4018-bdbe-cfd144b60ae5" name="Clean_Data1" connection="WorksheetConnection_Inventory and Supply Chain with Reorder Alerts (1)-DESKTOP-QE3GDNQ.xlsm!Clean_Data"/>
          <x15:modelTable id="Clean_Data" name="Clean_Data" connection="WorksheetConnection_Inventory and Supply Chain with Reorder Alerts (1).xlsm!Clean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32" l="1" a="1"/>
  <c r="A5" i="32" s="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R5" i="13"/>
  <c r="R6" i="13"/>
  <c r="R7" i="13"/>
  <c r="R8" i="13"/>
  <c r="R9" i="13"/>
  <c r="R10" i="13"/>
  <c r="R11" i="13"/>
  <c r="R12" i="13"/>
  <c r="R13" i="13"/>
  <c r="R14" i="13"/>
  <c r="R15" i="13"/>
  <c r="R16" i="13"/>
  <c r="R17" i="13"/>
  <c r="R18" i="13"/>
  <c r="R19" i="13"/>
  <c r="R20" i="13"/>
  <c r="R21" i="13"/>
  <c r="R22" i="13"/>
  <c r="R23" i="13"/>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53" i="13"/>
  <c r="R54" i="13"/>
  <c r="R55" i="13"/>
  <c r="R56" i="13"/>
  <c r="R57" i="13"/>
  <c r="R58" i="13"/>
  <c r="R59" i="13"/>
  <c r="R60" i="13"/>
  <c r="R61" i="13"/>
  <c r="R62" i="13"/>
  <c r="R63" i="13"/>
  <c r="R64" i="13"/>
  <c r="R65" i="13"/>
  <c r="R66" i="13"/>
  <c r="R67" i="13"/>
  <c r="R68" i="13"/>
  <c r="R69" i="13"/>
  <c r="R70" i="13"/>
  <c r="R71" i="13"/>
  <c r="R72" i="13"/>
  <c r="R73" i="13"/>
  <c r="R74" i="13"/>
  <c r="R75" i="13"/>
  <c r="R76" i="13"/>
  <c r="R77" i="13"/>
  <c r="R78" i="13"/>
  <c r="R79" i="13"/>
  <c r="R80" i="13"/>
  <c r="R81" i="13"/>
  <c r="R82" i="13"/>
  <c r="R83" i="13"/>
  <c r="R84" i="13"/>
  <c r="R85" i="13"/>
  <c r="R86" i="13"/>
  <c r="R87" i="13"/>
  <c r="R88" i="13"/>
  <c r="R89" i="13"/>
  <c r="R90" i="13"/>
  <c r="R91" i="13"/>
  <c r="R92" i="13"/>
  <c r="R93" i="13"/>
  <c r="R94" i="13"/>
  <c r="R95" i="13"/>
  <c r="R96" i="13"/>
  <c r="R97" i="13"/>
  <c r="R98" i="13"/>
  <c r="R99" i="13"/>
  <c r="R100" i="13"/>
  <c r="R101" i="13"/>
  <c r="R102" i="13"/>
  <c r="R103" i="13"/>
  <c r="R104" i="13"/>
  <c r="R105" i="13"/>
  <c r="R106" i="13"/>
  <c r="R107" i="13"/>
  <c r="R108" i="13"/>
  <c r="R109" i="13"/>
  <c r="R110" i="13"/>
  <c r="R111" i="13"/>
  <c r="R112" i="13"/>
  <c r="R113" i="13"/>
  <c r="R114" i="13"/>
  <c r="R115" i="13"/>
  <c r="R116" i="13"/>
  <c r="R117" i="13"/>
  <c r="R118" i="13"/>
  <c r="R119" i="13"/>
  <c r="R120" i="13"/>
  <c r="R121" i="13"/>
  <c r="R122" i="13"/>
  <c r="R123" i="13"/>
  <c r="R124" i="13"/>
  <c r="R125" i="13"/>
  <c r="R126" i="13"/>
  <c r="R127" i="13"/>
  <c r="R128" i="13"/>
  <c r="R129" i="13"/>
  <c r="R130" i="13"/>
  <c r="R131" i="13"/>
  <c r="R132" i="13"/>
  <c r="R133" i="13"/>
  <c r="R134" i="13"/>
  <c r="R135" i="13"/>
  <c r="R136" i="13"/>
  <c r="R137" i="13"/>
  <c r="R138" i="13"/>
  <c r="R139" i="13"/>
  <c r="R140" i="13"/>
  <c r="R141" i="13"/>
  <c r="R142" i="13"/>
  <c r="R143" i="13"/>
  <c r="R144" i="13"/>
  <c r="R145" i="13"/>
  <c r="R146" i="13"/>
  <c r="R147" i="13"/>
  <c r="R148" i="13"/>
  <c r="R149" i="13"/>
  <c r="R150" i="13"/>
  <c r="R151" i="13"/>
  <c r="R152" i="13"/>
  <c r="R153" i="13"/>
  <c r="R154" i="13"/>
  <c r="R155" i="13"/>
  <c r="R156" i="13"/>
  <c r="R157" i="13"/>
  <c r="R158" i="13"/>
  <c r="R159" i="13"/>
  <c r="R160" i="13"/>
  <c r="R161" i="13"/>
  <c r="R162" i="13"/>
  <c r="R163" i="13"/>
  <c r="R164" i="13"/>
  <c r="R165" i="13"/>
  <c r="R166" i="13"/>
  <c r="R167" i="13"/>
  <c r="R168" i="13"/>
  <c r="R169" i="13"/>
  <c r="R170" i="13"/>
  <c r="R171" i="13"/>
  <c r="R172" i="13"/>
  <c r="R173" i="13"/>
  <c r="R174" i="13"/>
  <c r="R175" i="13"/>
  <c r="R176" i="13"/>
  <c r="R177" i="13"/>
  <c r="R178" i="13"/>
  <c r="R179" i="13"/>
  <c r="R180" i="13"/>
  <c r="R181" i="13"/>
  <c r="R182" i="13"/>
  <c r="R183" i="13"/>
  <c r="R184" i="13"/>
  <c r="R185" i="13"/>
  <c r="R186" i="13"/>
  <c r="R187" i="13"/>
  <c r="R188" i="13"/>
  <c r="R189" i="13"/>
  <c r="R190" i="13"/>
  <c r="R191" i="13"/>
  <c r="R192" i="13"/>
  <c r="R193" i="13"/>
  <c r="R194" i="13"/>
  <c r="R195" i="13"/>
  <c r="R196" i="13"/>
  <c r="R197" i="13"/>
  <c r="R198" i="13"/>
  <c r="R199" i="13"/>
  <c r="R200" i="13"/>
  <c r="R201" i="13"/>
  <c r="R202" i="13"/>
  <c r="R203" i="13"/>
  <c r="R204" i="13"/>
  <c r="R205" i="13"/>
  <c r="R206" i="13"/>
  <c r="R207" i="13"/>
  <c r="R208" i="13"/>
  <c r="R209" i="13"/>
  <c r="R210" i="13"/>
  <c r="R211" i="13"/>
  <c r="R212" i="13"/>
  <c r="R213" i="13"/>
  <c r="R214" i="13"/>
  <c r="R215" i="13"/>
  <c r="R216" i="13"/>
  <c r="R217" i="13"/>
  <c r="R218" i="13"/>
  <c r="R219" i="13"/>
  <c r="R220" i="13"/>
  <c r="R221" i="13"/>
  <c r="R222" i="13"/>
  <c r="R223" i="13"/>
  <c r="R224" i="13"/>
  <c r="R225" i="13"/>
  <c r="R226" i="13"/>
  <c r="R227" i="13"/>
  <c r="R228" i="13"/>
  <c r="R229" i="13"/>
  <c r="R230" i="13"/>
  <c r="R231" i="13"/>
  <c r="R232" i="13"/>
  <c r="R233" i="13"/>
  <c r="R234" i="13"/>
  <c r="R235" i="13"/>
  <c r="R236" i="13"/>
  <c r="R237" i="13"/>
  <c r="R238" i="13"/>
  <c r="R239" i="13"/>
  <c r="R240" i="13"/>
  <c r="R241" i="13"/>
  <c r="R242" i="13"/>
  <c r="R243" i="13"/>
  <c r="R244" i="13"/>
  <c r="R245" i="13"/>
  <c r="R246" i="13"/>
  <c r="R247" i="13"/>
  <c r="R248" i="13"/>
  <c r="R249" i="13"/>
  <c r="R250" i="13"/>
  <c r="R251" i="13"/>
  <c r="R252" i="13"/>
  <c r="R253" i="13"/>
  <c r="R254" i="13"/>
  <c r="R255" i="13"/>
  <c r="R256" i="13"/>
  <c r="R257" i="13"/>
  <c r="R258" i="13"/>
  <c r="R259" i="13"/>
  <c r="R260" i="13"/>
  <c r="R261" i="13"/>
  <c r="R262" i="13"/>
  <c r="R263" i="13"/>
  <c r="R264" i="13"/>
  <c r="R265" i="13"/>
  <c r="R266" i="13"/>
  <c r="R267" i="13"/>
  <c r="R268" i="13"/>
  <c r="R269" i="13"/>
  <c r="R270" i="13"/>
  <c r="R271" i="13"/>
  <c r="R272" i="13"/>
  <c r="R273" i="13"/>
  <c r="R274" i="13"/>
  <c r="R275" i="13"/>
  <c r="R276" i="13"/>
  <c r="R277" i="13"/>
  <c r="R278" i="13"/>
  <c r="R279" i="13"/>
  <c r="R280" i="13"/>
  <c r="R281" i="13"/>
  <c r="R282" i="13"/>
  <c r="R283" i="13"/>
  <c r="R284" i="13"/>
  <c r="R285" i="13"/>
  <c r="R286" i="13"/>
  <c r="R287" i="13"/>
  <c r="R288" i="13"/>
  <c r="R289" i="13"/>
  <c r="R290" i="13"/>
  <c r="R291" i="13"/>
  <c r="R292" i="13"/>
  <c r="R293" i="13"/>
  <c r="R294" i="13"/>
  <c r="R295" i="13"/>
  <c r="R296" i="13"/>
  <c r="R297" i="13"/>
  <c r="R298" i="13"/>
  <c r="R299" i="13"/>
  <c r="R300" i="13"/>
  <c r="R301" i="13"/>
  <c r="R302" i="13"/>
  <c r="R303" i="13"/>
  <c r="R304" i="13"/>
  <c r="R305" i="13"/>
  <c r="R306" i="13"/>
  <c r="R307" i="13"/>
  <c r="R308" i="13"/>
  <c r="R309" i="13"/>
  <c r="R310" i="13"/>
  <c r="R311" i="13"/>
  <c r="R312" i="13"/>
  <c r="R313" i="13"/>
  <c r="R314" i="13"/>
  <c r="R315" i="13"/>
  <c r="R316" i="13"/>
  <c r="R317" i="13"/>
  <c r="R318" i="13"/>
  <c r="R319" i="13"/>
  <c r="R320" i="13"/>
  <c r="R321" i="13"/>
  <c r="R322" i="13"/>
  <c r="R323" i="13"/>
  <c r="R324" i="13"/>
  <c r="R325" i="13"/>
  <c r="R326" i="13"/>
  <c r="R327" i="13"/>
  <c r="R328" i="13"/>
  <c r="R329" i="13"/>
  <c r="R330" i="13"/>
  <c r="R331" i="13"/>
  <c r="R332" i="13"/>
  <c r="R333" i="13"/>
  <c r="R334" i="13"/>
  <c r="R335" i="13"/>
  <c r="R336" i="13"/>
  <c r="R337" i="13"/>
  <c r="R338" i="13"/>
  <c r="R339" i="13"/>
  <c r="R340" i="13"/>
  <c r="R341" i="13"/>
  <c r="R342" i="13"/>
  <c r="R343" i="13"/>
  <c r="R344" i="13"/>
  <c r="R345" i="13"/>
  <c r="R346" i="13"/>
  <c r="R347" i="13"/>
  <c r="R348" i="13"/>
  <c r="R349" i="13"/>
  <c r="R350" i="13"/>
  <c r="R351" i="13"/>
  <c r="R352" i="13"/>
  <c r="R353" i="13"/>
  <c r="R354" i="13"/>
  <c r="R355" i="13"/>
  <c r="R356" i="13"/>
  <c r="R357" i="13"/>
  <c r="R358" i="13"/>
  <c r="R359" i="13"/>
  <c r="R360" i="13"/>
  <c r="R361" i="13"/>
  <c r="R362" i="13"/>
  <c r="R363" i="13"/>
  <c r="R364" i="13"/>
  <c r="R365" i="13"/>
  <c r="R366" i="13"/>
  <c r="R367" i="13"/>
  <c r="R368" i="13"/>
  <c r="R369" i="13"/>
  <c r="R370" i="13"/>
  <c r="R371" i="13"/>
  <c r="R372" i="13"/>
  <c r="R373" i="13"/>
  <c r="R374" i="13"/>
  <c r="R375" i="13"/>
  <c r="R376" i="13"/>
  <c r="R377" i="13"/>
  <c r="R378" i="13"/>
  <c r="R379" i="13"/>
  <c r="R380" i="13"/>
  <c r="R381" i="13"/>
  <c r="R382" i="13"/>
  <c r="R383" i="13"/>
  <c r="R384" i="13"/>
  <c r="R385" i="13"/>
  <c r="R386" i="13"/>
  <c r="R387" i="13"/>
  <c r="R388" i="13"/>
  <c r="R389" i="13"/>
  <c r="R390" i="13"/>
  <c r="R391" i="13"/>
  <c r="R392" i="13"/>
  <c r="R393" i="13"/>
  <c r="R394" i="13"/>
  <c r="R395" i="13"/>
  <c r="R396" i="13"/>
  <c r="R397" i="13"/>
  <c r="R398" i="13"/>
  <c r="R399" i="13"/>
  <c r="R400" i="13"/>
  <c r="R401" i="13"/>
  <c r="R402" i="13"/>
  <c r="R403" i="13"/>
  <c r="R404" i="13"/>
  <c r="R405" i="13"/>
  <c r="R406" i="13"/>
  <c r="R407" i="13"/>
  <c r="R408" i="13"/>
  <c r="R409" i="13"/>
  <c r="R410" i="13"/>
  <c r="R411" i="13"/>
  <c r="R412" i="13"/>
  <c r="R413" i="13"/>
  <c r="R414" i="13"/>
  <c r="R415" i="13"/>
  <c r="R416" i="13"/>
  <c r="R417" i="13"/>
  <c r="R418" i="13"/>
  <c r="R419" i="13"/>
  <c r="R420" i="13"/>
  <c r="R421" i="13"/>
  <c r="R422" i="13"/>
  <c r="R423" i="13"/>
  <c r="R424" i="13"/>
  <c r="R425" i="13"/>
  <c r="R426" i="13"/>
  <c r="R427" i="13"/>
  <c r="R428" i="13"/>
  <c r="R429" i="13"/>
  <c r="R430" i="13"/>
  <c r="R431" i="13"/>
  <c r="R432" i="13"/>
  <c r="R433" i="13"/>
  <c r="R434" i="13"/>
  <c r="R435" i="13"/>
  <c r="R436" i="13"/>
  <c r="R437" i="13"/>
  <c r="R438" i="13"/>
  <c r="R439" i="13"/>
  <c r="R440" i="13"/>
  <c r="R441" i="13"/>
  <c r="R442" i="13"/>
  <c r="R443" i="13"/>
  <c r="R444" i="13"/>
  <c r="R445" i="13"/>
  <c r="R446" i="13"/>
  <c r="R447" i="13"/>
  <c r="R448" i="13"/>
  <c r="R449" i="13"/>
  <c r="R450" i="13"/>
  <c r="R451" i="13"/>
  <c r="R452" i="13"/>
  <c r="R453" i="13"/>
  <c r="R454" i="13"/>
  <c r="R455" i="13"/>
  <c r="R456" i="13"/>
  <c r="R457" i="13"/>
  <c r="R458" i="13"/>
  <c r="R459" i="13"/>
  <c r="R460" i="13"/>
  <c r="R461" i="13"/>
  <c r="R462" i="13"/>
  <c r="R463" i="13"/>
  <c r="R464" i="13"/>
  <c r="R465" i="13"/>
  <c r="R466" i="13"/>
  <c r="R467" i="13"/>
  <c r="R468" i="13"/>
  <c r="R469" i="13"/>
  <c r="R470" i="13"/>
  <c r="R471" i="13"/>
  <c r="R472" i="13"/>
  <c r="R473" i="13"/>
  <c r="R474" i="13"/>
  <c r="R475" i="13"/>
  <c r="R476" i="13"/>
  <c r="R477" i="13"/>
  <c r="R478" i="13"/>
  <c r="R479" i="13"/>
  <c r="R480" i="13"/>
  <c r="R481" i="13"/>
  <c r="R482" i="13"/>
  <c r="R483" i="13"/>
  <c r="R484" i="13"/>
  <c r="R485" i="13"/>
  <c r="R486" i="13"/>
  <c r="R487" i="13"/>
  <c r="R488" i="13"/>
  <c r="R489" i="13"/>
  <c r="R490" i="13"/>
  <c r="R491" i="13"/>
  <c r="R492" i="13"/>
  <c r="R493" i="13"/>
  <c r="R494" i="13"/>
  <c r="R495" i="13"/>
  <c r="R496" i="13"/>
  <c r="R497" i="13"/>
  <c r="R498" i="13"/>
  <c r="R499" i="13"/>
  <c r="R500" i="13"/>
  <c r="R501" i="13"/>
  <c r="R502" i="13"/>
  <c r="R503" i="13"/>
  <c r="R504" i="13"/>
  <c r="R505" i="13"/>
  <c r="R506" i="13"/>
  <c r="R507" i="13"/>
  <c r="R508" i="13"/>
  <c r="R509" i="13"/>
  <c r="R510" i="13"/>
  <c r="R511" i="13"/>
  <c r="R512" i="13"/>
  <c r="R513" i="13"/>
  <c r="R514" i="13"/>
  <c r="R515" i="13"/>
  <c r="R516" i="13"/>
  <c r="R517" i="13"/>
  <c r="R518" i="13"/>
  <c r="R519" i="13"/>
  <c r="R520" i="13"/>
  <c r="R521" i="13"/>
  <c r="R522" i="13"/>
  <c r="R523" i="13"/>
  <c r="R524" i="13"/>
  <c r="R525" i="13"/>
  <c r="R526" i="13"/>
  <c r="R527" i="13"/>
  <c r="R528" i="13"/>
  <c r="R529" i="13"/>
  <c r="R530" i="13"/>
  <c r="R531" i="13"/>
  <c r="R532" i="13"/>
  <c r="R533" i="13"/>
  <c r="R534" i="13"/>
  <c r="R535" i="13"/>
  <c r="R536" i="13"/>
  <c r="R537" i="13"/>
  <c r="R538" i="13"/>
  <c r="R539" i="13"/>
  <c r="R540" i="13"/>
  <c r="R541" i="13"/>
  <c r="R542" i="13"/>
  <c r="R543" i="13"/>
  <c r="R544" i="13"/>
  <c r="R545" i="13"/>
  <c r="R546" i="13"/>
  <c r="R547" i="13"/>
  <c r="R548" i="13"/>
  <c r="R549" i="13"/>
  <c r="R550" i="13"/>
  <c r="R551" i="13"/>
  <c r="R552" i="13"/>
  <c r="R553" i="13"/>
  <c r="R554" i="13"/>
  <c r="R555" i="13"/>
  <c r="R556" i="13"/>
  <c r="R557" i="13"/>
  <c r="R558" i="13"/>
  <c r="R559" i="13"/>
  <c r="R560" i="13"/>
  <c r="R561" i="13"/>
  <c r="R562" i="13"/>
  <c r="R563" i="13"/>
  <c r="R564" i="13"/>
  <c r="R565" i="13"/>
  <c r="R566" i="13"/>
  <c r="R567" i="13"/>
  <c r="R568" i="13"/>
  <c r="R569" i="13"/>
  <c r="R570" i="13"/>
  <c r="R571" i="13"/>
  <c r="R572" i="13"/>
  <c r="R573" i="13"/>
  <c r="R574" i="13"/>
  <c r="R575" i="13"/>
  <c r="R576" i="13"/>
  <c r="R577" i="13"/>
  <c r="R578" i="13"/>
  <c r="R579" i="13"/>
  <c r="R580" i="13"/>
  <c r="R581" i="13"/>
  <c r="R582" i="13"/>
  <c r="R583" i="13"/>
  <c r="R584" i="13"/>
  <c r="R585" i="13"/>
  <c r="R586" i="13"/>
  <c r="R587" i="13"/>
  <c r="R588" i="13"/>
  <c r="R589" i="13"/>
  <c r="R590" i="13"/>
  <c r="R591" i="13"/>
  <c r="R592" i="13"/>
  <c r="R593" i="13"/>
  <c r="R594" i="13"/>
  <c r="R595" i="13"/>
  <c r="R596" i="13"/>
  <c r="R597" i="13"/>
  <c r="R598" i="13"/>
  <c r="R599" i="13"/>
  <c r="R600" i="13"/>
  <c r="R601" i="13"/>
  <c r="R602" i="13"/>
  <c r="R603" i="13"/>
  <c r="R604" i="13"/>
  <c r="R605" i="13"/>
  <c r="R606" i="13"/>
  <c r="R607" i="13"/>
  <c r="R608" i="13"/>
  <c r="R609" i="13"/>
  <c r="R610" i="13"/>
  <c r="R611" i="13"/>
  <c r="R612" i="13"/>
  <c r="R613" i="13"/>
  <c r="R614" i="13"/>
  <c r="R615" i="13"/>
  <c r="R616" i="13"/>
  <c r="R617" i="13"/>
  <c r="R618" i="13"/>
  <c r="R619" i="13"/>
  <c r="R620" i="13"/>
  <c r="R621" i="13"/>
  <c r="R622" i="13"/>
  <c r="R623" i="13"/>
  <c r="R624" i="13"/>
  <c r="R625" i="13"/>
  <c r="R626" i="13"/>
  <c r="R627" i="13"/>
  <c r="R628" i="13"/>
  <c r="R629" i="13"/>
  <c r="R630" i="13"/>
  <c r="R631" i="13"/>
  <c r="R632" i="13"/>
  <c r="R633" i="13"/>
  <c r="R634" i="13"/>
  <c r="R635" i="13"/>
  <c r="R636" i="13"/>
  <c r="R637" i="13"/>
  <c r="R638" i="13"/>
  <c r="R639" i="13"/>
  <c r="R640" i="13"/>
  <c r="R641" i="13"/>
  <c r="R642" i="13"/>
  <c r="R643" i="13"/>
  <c r="R644" i="13"/>
  <c r="R645" i="13"/>
  <c r="R646" i="13"/>
  <c r="R647" i="13"/>
  <c r="R648" i="13"/>
  <c r="R649" i="13"/>
  <c r="R650" i="13"/>
  <c r="R651" i="13"/>
  <c r="R652" i="13"/>
  <c r="R653" i="13"/>
  <c r="R654" i="13"/>
  <c r="R655" i="13"/>
  <c r="R656" i="13"/>
  <c r="R657" i="13"/>
  <c r="R658" i="13"/>
  <c r="R659" i="13"/>
  <c r="R660" i="13"/>
  <c r="R661" i="13"/>
  <c r="R662" i="13"/>
  <c r="R663" i="13"/>
  <c r="R664" i="13"/>
  <c r="R665" i="13"/>
  <c r="R666" i="13"/>
  <c r="R667" i="13"/>
  <c r="R668" i="13"/>
  <c r="R669" i="13"/>
  <c r="R670" i="13"/>
  <c r="R671" i="13"/>
  <c r="R672" i="13"/>
  <c r="R673" i="13"/>
  <c r="R674" i="13"/>
  <c r="R675" i="13"/>
  <c r="R676" i="13"/>
  <c r="R677" i="13"/>
  <c r="R678" i="13"/>
  <c r="R679" i="13"/>
  <c r="R680" i="13"/>
  <c r="R681" i="13"/>
  <c r="R682" i="13"/>
  <c r="R683" i="13"/>
  <c r="R684" i="13"/>
  <c r="R685" i="13"/>
  <c r="R686" i="13"/>
  <c r="R687" i="13"/>
  <c r="R688" i="13"/>
  <c r="R689" i="13"/>
  <c r="R690" i="13"/>
  <c r="R691" i="13"/>
  <c r="R692" i="13"/>
  <c r="R693" i="13"/>
  <c r="R694" i="13"/>
  <c r="R695" i="13"/>
  <c r="R696" i="13"/>
  <c r="R697" i="13"/>
  <c r="R698" i="13"/>
  <c r="R699" i="13"/>
  <c r="R700" i="13"/>
  <c r="R701" i="13"/>
  <c r="R702" i="13"/>
  <c r="R703" i="13"/>
  <c r="R704" i="13"/>
  <c r="R705" i="13"/>
  <c r="R706" i="13"/>
  <c r="R707" i="13"/>
  <c r="R708" i="13"/>
  <c r="R709" i="13"/>
  <c r="R710" i="13"/>
  <c r="R711" i="13"/>
  <c r="R712" i="13"/>
  <c r="R713" i="13"/>
  <c r="R714" i="13"/>
  <c r="R715" i="13"/>
  <c r="R716" i="13"/>
  <c r="R717" i="13"/>
  <c r="R718" i="13"/>
  <c r="R719" i="13"/>
  <c r="R720" i="13"/>
  <c r="R721" i="13"/>
  <c r="R722" i="13"/>
  <c r="R723" i="13"/>
  <c r="R724" i="13"/>
  <c r="R725" i="13"/>
  <c r="R726" i="13"/>
  <c r="R727" i="13"/>
  <c r="R728" i="13"/>
  <c r="R729" i="13"/>
  <c r="R730" i="13"/>
  <c r="R731" i="13"/>
  <c r="R732" i="13"/>
  <c r="R733" i="13"/>
  <c r="R734" i="13"/>
  <c r="R735" i="13"/>
  <c r="R736" i="13"/>
  <c r="R737" i="13"/>
  <c r="R738" i="13"/>
  <c r="R739" i="13"/>
  <c r="R740" i="13"/>
  <c r="R741" i="13"/>
  <c r="R742" i="13"/>
  <c r="R743" i="13"/>
  <c r="R744" i="13"/>
  <c r="R745" i="13"/>
  <c r="R746" i="13"/>
  <c r="R747" i="13"/>
  <c r="R748" i="13"/>
  <c r="R749" i="13"/>
  <c r="R750" i="13"/>
  <c r="R751" i="13"/>
  <c r="R752" i="13"/>
  <c r="R753" i="13"/>
  <c r="R754" i="13"/>
  <c r="R755" i="13"/>
  <c r="R756" i="13"/>
  <c r="R757" i="13"/>
  <c r="R758" i="13"/>
  <c r="R759" i="13"/>
  <c r="R760" i="13"/>
  <c r="R761" i="13"/>
  <c r="R762" i="13"/>
  <c r="R763" i="13"/>
  <c r="R764" i="13"/>
  <c r="R765" i="13"/>
  <c r="R766" i="13"/>
  <c r="R767" i="13"/>
  <c r="R768" i="13"/>
  <c r="R769" i="13"/>
  <c r="R770" i="13"/>
  <c r="R771" i="13"/>
  <c r="R772" i="13"/>
  <c r="R773" i="13"/>
  <c r="R774" i="13"/>
  <c r="R775" i="13"/>
  <c r="R776" i="13"/>
  <c r="R777" i="13"/>
  <c r="R778" i="13"/>
  <c r="R779" i="13"/>
  <c r="R780" i="13"/>
  <c r="R781" i="13"/>
  <c r="R782" i="13"/>
  <c r="R783" i="13"/>
  <c r="R784" i="13"/>
  <c r="R785" i="13"/>
  <c r="R786" i="13"/>
  <c r="R787" i="13"/>
  <c r="R788" i="13"/>
  <c r="R789" i="13"/>
  <c r="R790" i="13"/>
  <c r="R791" i="13"/>
  <c r="R792" i="13"/>
  <c r="R793" i="13"/>
  <c r="R794" i="13"/>
  <c r="R795" i="13"/>
  <c r="R796" i="13"/>
  <c r="R797" i="13"/>
  <c r="R798" i="13"/>
  <c r="R799" i="13"/>
  <c r="R800" i="13"/>
  <c r="R801" i="13"/>
  <c r="R802" i="13"/>
  <c r="R803" i="13"/>
  <c r="R804" i="13"/>
  <c r="R805" i="13"/>
  <c r="R806" i="13"/>
  <c r="R807" i="13"/>
  <c r="R808" i="13"/>
  <c r="R809" i="13"/>
  <c r="R810" i="13"/>
  <c r="R811" i="13"/>
  <c r="R812" i="13"/>
  <c r="R813" i="13"/>
  <c r="R814" i="13"/>
  <c r="R815" i="13"/>
  <c r="R816" i="13"/>
  <c r="R817" i="13"/>
  <c r="R818" i="13"/>
  <c r="R819" i="13"/>
  <c r="R820" i="13"/>
  <c r="R821" i="13"/>
  <c r="R822" i="13"/>
  <c r="R823" i="13"/>
  <c r="R824" i="13"/>
  <c r="R825" i="13"/>
  <c r="R826" i="13"/>
  <c r="R827" i="13"/>
  <c r="R828" i="13"/>
  <c r="R829" i="13"/>
  <c r="R830" i="13"/>
  <c r="R831" i="13"/>
  <c r="R832" i="13"/>
  <c r="R833" i="13"/>
  <c r="R834" i="13"/>
  <c r="R835" i="13"/>
  <c r="R836" i="13"/>
  <c r="R837" i="13"/>
  <c r="R838" i="13"/>
  <c r="R839" i="13"/>
  <c r="R840" i="13"/>
  <c r="R841" i="13"/>
  <c r="R842" i="13"/>
  <c r="R843" i="13"/>
  <c r="R844" i="13"/>
  <c r="R845" i="13"/>
  <c r="R846" i="13"/>
  <c r="R847" i="13"/>
  <c r="R848" i="13"/>
  <c r="R849" i="13"/>
  <c r="R850" i="13"/>
  <c r="R851" i="13"/>
  <c r="R852" i="13"/>
  <c r="R853" i="13"/>
  <c r="R854" i="13"/>
  <c r="R855" i="13"/>
  <c r="R856" i="13"/>
  <c r="R857" i="13"/>
  <c r="R858" i="13"/>
  <c r="R859" i="13"/>
  <c r="R860" i="13"/>
  <c r="R861" i="13"/>
  <c r="R862" i="13"/>
  <c r="R863" i="13"/>
  <c r="R864" i="13"/>
  <c r="R865" i="13"/>
  <c r="R866" i="13"/>
  <c r="R867" i="13"/>
  <c r="R868" i="13"/>
  <c r="R869" i="13"/>
  <c r="R870" i="13"/>
  <c r="R871" i="13"/>
  <c r="R872" i="13"/>
  <c r="R873" i="13"/>
  <c r="R874" i="13"/>
  <c r="R875" i="13"/>
  <c r="R876" i="13"/>
  <c r="R877" i="13"/>
  <c r="R878" i="13"/>
  <c r="R879" i="13"/>
  <c r="R880" i="13"/>
  <c r="R881" i="13"/>
  <c r="R882" i="13"/>
  <c r="R883" i="13"/>
  <c r="R884" i="13"/>
  <c r="R885" i="13"/>
  <c r="R886" i="13"/>
  <c r="R887" i="13"/>
  <c r="R888" i="13"/>
  <c r="R889" i="13"/>
  <c r="R890" i="13"/>
  <c r="R891" i="13"/>
  <c r="R892" i="13"/>
  <c r="R893" i="13"/>
  <c r="R894" i="13"/>
  <c r="R895" i="13"/>
  <c r="R896" i="13"/>
  <c r="R897" i="13"/>
  <c r="R898" i="13"/>
  <c r="R899" i="13"/>
  <c r="R900" i="13"/>
  <c r="R901" i="13"/>
  <c r="R902" i="13"/>
  <c r="R903" i="13"/>
  <c r="R904" i="13"/>
  <c r="R905" i="13"/>
  <c r="R906" i="13"/>
  <c r="R907" i="13"/>
  <c r="R908" i="13"/>
  <c r="R909" i="13"/>
  <c r="R910" i="13"/>
  <c r="R911" i="13"/>
  <c r="R912" i="13"/>
  <c r="R913" i="13"/>
  <c r="R914" i="13"/>
  <c r="R915" i="13"/>
  <c r="R916" i="13"/>
  <c r="R917" i="13"/>
  <c r="R918" i="13"/>
  <c r="R919" i="13"/>
  <c r="R920" i="13"/>
  <c r="R921" i="13"/>
  <c r="R922" i="13"/>
  <c r="R923" i="13"/>
  <c r="R924" i="13"/>
  <c r="R925" i="13"/>
  <c r="R926" i="13"/>
  <c r="R927" i="13"/>
  <c r="R928" i="13"/>
  <c r="R929" i="13"/>
  <c r="R930" i="13"/>
  <c r="R931" i="13"/>
  <c r="R932" i="13"/>
  <c r="R933" i="13"/>
  <c r="R934" i="13"/>
  <c r="R935" i="13"/>
  <c r="R936" i="13"/>
  <c r="R937" i="13"/>
  <c r="R938" i="13"/>
  <c r="R939" i="13"/>
  <c r="R940" i="13"/>
  <c r="R941" i="13"/>
  <c r="R942" i="13"/>
  <c r="R943" i="13"/>
  <c r="R944" i="13"/>
  <c r="R945" i="13"/>
  <c r="R946" i="13"/>
  <c r="R947" i="13"/>
  <c r="R948" i="13"/>
  <c r="R949" i="13"/>
  <c r="R950" i="13"/>
  <c r="R951" i="13"/>
  <c r="R952" i="13"/>
  <c r="R953" i="13"/>
  <c r="R954" i="13"/>
  <c r="R955" i="13"/>
  <c r="R956" i="13"/>
  <c r="R957" i="13"/>
  <c r="R958" i="13"/>
  <c r="R959" i="13"/>
  <c r="R960" i="13"/>
  <c r="R961" i="13"/>
  <c r="R962" i="13"/>
  <c r="R963" i="13"/>
  <c r="R964" i="13"/>
  <c r="R965" i="13"/>
  <c r="R966" i="13"/>
  <c r="R967" i="13"/>
  <c r="R968" i="13"/>
  <c r="R969" i="13"/>
  <c r="R970" i="13"/>
  <c r="R971" i="13"/>
  <c r="R972" i="13"/>
  <c r="R973" i="13"/>
  <c r="R974" i="13"/>
  <c r="R975" i="13"/>
  <c r="R976" i="13"/>
  <c r="R977" i="13"/>
  <c r="R978" i="13"/>
  <c r="R979" i="13"/>
  <c r="R980" i="13"/>
  <c r="R981" i="13"/>
  <c r="R982" i="13"/>
  <c r="R983" i="13"/>
  <c r="R984" i="13"/>
  <c r="R985" i="13"/>
  <c r="R986" i="13"/>
  <c r="R987" i="13"/>
  <c r="R988" i="13"/>
  <c r="R989" i="13"/>
  <c r="R990" i="13"/>
  <c r="R991" i="13"/>
  <c r="R992" i="13"/>
  <c r="R993" i="13"/>
  <c r="R994" i="13"/>
  <c r="R4" i="13"/>
  <c r="R5" i="34"/>
  <c r="R6" i="34"/>
  <c r="R7" i="34"/>
  <c r="R8" i="34"/>
  <c r="R9" i="34"/>
  <c r="R10" i="34"/>
  <c r="R11" i="34"/>
  <c r="R12" i="34"/>
  <c r="R13" i="34"/>
  <c r="R14" i="34"/>
  <c r="R15" i="34"/>
  <c r="R16" i="34"/>
  <c r="R17" i="34"/>
  <c r="R18" i="34"/>
  <c r="R19" i="34"/>
  <c r="R20" i="34"/>
  <c r="R21" i="34"/>
  <c r="R22" i="34"/>
  <c r="R23" i="34"/>
  <c r="R24" i="34"/>
  <c r="R25" i="34"/>
  <c r="R26" i="34"/>
  <c r="R27" i="34"/>
  <c r="R28" i="34"/>
  <c r="R29" i="34"/>
  <c r="R30" i="34"/>
  <c r="R31" i="34"/>
  <c r="R32" i="34"/>
  <c r="R33" i="34"/>
  <c r="R34" i="34"/>
  <c r="R35" i="34"/>
  <c r="R36" i="34"/>
  <c r="R37" i="34"/>
  <c r="R38" i="34"/>
  <c r="R39" i="34"/>
  <c r="R40" i="34"/>
  <c r="R41" i="34"/>
  <c r="R42" i="34"/>
  <c r="R43" i="34"/>
  <c r="R44" i="34"/>
  <c r="R45" i="34"/>
  <c r="R46" i="34"/>
  <c r="R47" i="34"/>
  <c r="R48" i="34"/>
  <c r="R49" i="34"/>
  <c r="R50" i="34"/>
  <c r="R51" i="34"/>
  <c r="R52" i="34"/>
  <c r="R53" i="34"/>
  <c r="R54" i="34"/>
  <c r="R55" i="34"/>
  <c r="R56" i="34"/>
  <c r="R57" i="34"/>
  <c r="R58" i="34"/>
  <c r="R59" i="34"/>
  <c r="R60" i="34"/>
  <c r="R61" i="34"/>
  <c r="R62" i="34"/>
  <c r="R63" i="34"/>
  <c r="R64" i="34"/>
  <c r="R65" i="34"/>
  <c r="R66" i="34"/>
  <c r="R67" i="34"/>
  <c r="R68" i="34"/>
  <c r="R69" i="34"/>
  <c r="R70" i="34"/>
  <c r="R71" i="34"/>
  <c r="R72" i="34"/>
  <c r="R73" i="34"/>
  <c r="R74" i="34"/>
  <c r="R75" i="34"/>
  <c r="R76" i="34"/>
  <c r="R77" i="34"/>
  <c r="R78" i="34"/>
  <c r="R79" i="34"/>
  <c r="R80" i="34"/>
  <c r="R81" i="34"/>
  <c r="R82" i="34"/>
  <c r="R83" i="34"/>
  <c r="R84" i="34"/>
  <c r="R85" i="34"/>
  <c r="R86" i="34"/>
  <c r="R87" i="34"/>
  <c r="R88" i="34"/>
  <c r="R89" i="34"/>
  <c r="R90" i="34"/>
  <c r="R91" i="34"/>
  <c r="R92" i="34"/>
  <c r="R93" i="34"/>
  <c r="R94" i="34"/>
  <c r="R95" i="34"/>
  <c r="R96" i="34"/>
  <c r="R97" i="34"/>
  <c r="R98" i="34"/>
  <c r="R99" i="34"/>
  <c r="R100" i="34"/>
  <c r="R101" i="34"/>
  <c r="R102" i="34"/>
  <c r="R103" i="34"/>
  <c r="R104" i="34"/>
  <c r="R105" i="34"/>
  <c r="R106" i="34"/>
  <c r="R107" i="34"/>
  <c r="R108" i="34"/>
  <c r="R109" i="34"/>
  <c r="R110" i="34"/>
  <c r="R111" i="34"/>
  <c r="R112" i="34"/>
  <c r="R113" i="34"/>
  <c r="R114" i="34"/>
  <c r="R115" i="34"/>
  <c r="R116" i="34"/>
  <c r="R117" i="34"/>
  <c r="R118" i="34"/>
  <c r="R119" i="34"/>
  <c r="R120" i="34"/>
  <c r="R121" i="34"/>
  <c r="R122" i="34"/>
  <c r="R123" i="34"/>
  <c r="R124" i="34"/>
  <c r="R125" i="34"/>
  <c r="R126" i="34"/>
  <c r="R127" i="34"/>
  <c r="R128" i="34"/>
  <c r="R129" i="34"/>
  <c r="R130" i="34"/>
  <c r="R131" i="34"/>
  <c r="R132" i="34"/>
  <c r="R133" i="34"/>
  <c r="R134" i="34"/>
  <c r="R135" i="34"/>
  <c r="R136" i="34"/>
  <c r="R137" i="34"/>
  <c r="R138" i="34"/>
  <c r="R139" i="34"/>
  <c r="R140" i="34"/>
  <c r="R141" i="34"/>
  <c r="R142" i="34"/>
  <c r="R143" i="34"/>
  <c r="R144" i="34"/>
  <c r="R145" i="34"/>
  <c r="R146" i="34"/>
  <c r="R147" i="34"/>
  <c r="R148" i="34"/>
  <c r="R149" i="34"/>
  <c r="R150" i="34"/>
  <c r="R151" i="34"/>
  <c r="R152" i="34"/>
  <c r="R153" i="34"/>
  <c r="R154" i="34"/>
  <c r="R155" i="34"/>
  <c r="R156" i="34"/>
  <c r="R157" i="34"/>
  <c r="R158" i="34"/>
  <c r="R159" i="34"/>
  <c r="R160" i="34"/>
  <c r="R161" i="34"/>
  <c r="R162" i="34"/>
  <c r="R163" i="34"/>
  <c r="R164" i="34"/>
  <c r="R165" i="34"/>
  <c r="R166" i="34"/>
  <c r="R167" i="34"/>
  <c r="R168" i="34"/>
  <c r="R169" i="34"/>
  <c r="R170" i="34"/>
  <c r="R171" i="34"/>
  <c r="R172" i="34"/>
  <c r="R173" i="34"/>
  <c r="R174" i="34"/>
  <c r="R175" i="34"/>
  <c r="R176" i="34"/>
  <c r="R177" i="34"/>
  <c r="R178" i="34"/>
  <c r="R179" i="34"/>
  <c r="R180" i="34"/>
  <c r="R181" i="34"/>
  <c r="R182" i="34"/>
  <c r="R183" i="34"/>
  <c r="R184" i="34"/>
  <c r="R185" i="34"/>
  <c r="R186" i="34"/>
  <c r="R187" i="34"/>
  <c r="R188" i="34"/>
  <c r="R189" i="34"/>
  <c r="R190" i="34"/>
  <c r="R191" i="34"/>
  <c r="R192" i="34"/>
  <c r="R193" i="34"/>
  <c r="R194" i="34"/>
  <c r="R195" i="34"/>
  <c r="R196" i="34"/>
  <c r="R197" i="34"/>
  <c r="R198" i="34"/>
  <c r="R199" i="34"/>
  <c r="R200" i="34"/>
  <c r="R201" i="34"/>
  <c r="R202" i="34"/>
  <c r="R203" i="34"/>
  <c r="R204" i="34"/>
  <c r="R205" i="34"/>
  <c r="R206" i="34"/>
  <c r="R207" i="34"/>
  <c r="R208" i="34"/>
  <c r="R209" i="34"/>
  <c r="R210" i="34"/>
  <c r="R211" i="34"/>
  <c r="R212" i="34"/>
  <c r="R213" i="34"/>
  <c r="R214" i="34"/>
  <c r="R215" i="34"/>
  <c r="R216" i="34"/>
  <c r="R217" i="34"/>
  <c r="R218" i="34"/>
  <c r="R219" i="34"/>
  <c r="R220" i="34"/>
  <c r="R221" i="34"/>
  <c r="R222" i="34"/>
  <c r="R223" i="34"/>
  <c r="R224" i="34"/>
  <c r="R225" i="34"/>
  <c r="R226" i="34"/>
  <c r="R227" i="34"/>
  <c r="R228" i="34"/>
  <c r="R229" i="34"/>
  <c r="R230" i="34"/>
  <c r="R231" i="34"/>
  <c r="R232" i="34"/>
  <c r="R233" i="34"/>
  <c r="R234" i="34"/>
  <c r="R235" i="34"/>
  <c r="R236" i="34"/>
  <c r="R237" i="34"/>
  <c r="R238" i="34"/>
  <c r="R239" i="34"/>
  <c r="R240" i="34"/>
  <c r="R241" i="34"/>
  <c r="R242" i="34"/>
  <c r="R243" i="34"/>
  <c r="R244" i="34"/>
  <c r="R245" i="34"/>
  <c r="R246" i="34"/>
  <c r="R247" i="34"/>
  <c r="R248" i="34"/>
  <c r="R249" i="34"/>
  <c r="R250" i="34"/>
  <c r="R251" i="34"/>
  <c r="R252" i="34"/>
  <c r="R253" i="34"/>
  <c r="R254" i="34"/>
  <c r="R255" i="34"/>
  <c r="R256" i="34"/>
  <c r="R257" i="34"/>
  <c r="R258" i="34"/>
  <c r="R259" i="34"/>
  <c r="R260" i="34"/>
  <c r="R261" i="34"/>
  <c r="R262" i="34"/>
  <c r="R263" i="34"/>
  <c r="R264" i="34"/>
  <c r="R265" i="34"/>
  <c r="R266" i="34"/>
  <c r="R267" i="34"/>
  <c r="R268" i="34"/>
  <c r="R269" i="34"/>
  <c r="R270" i="34"/>
  <c r="R271" i="34"/>
  <c r="R272" i="34"/>
  <c r="R273" i="34"/>
  <c r="R274" i="34"/>
  <c r="R275" i="34"/>
  <c r="R276" i="34"/>
  <c r="R277" i="34"/>
  <c r="R278" i="34"/>
  <c r="R279" i="34"/>
  <c r="R280" i="34"/>
  <c r="R281" i="34"/>
  <c r="R282" i="34"/>
  <c r="R283" i="34"/>
  <c r="R284" i="34"/>
  <c r="R285" i="34"/>
  <c r="R286" i="34"/>
  <c r="R287" i="34"/>
  <c r="R288" i="34"/>
  <c r="R289" i="34"/>
  <c r="R290" i="34"/>
  <c r="R291" i="34"/>
  <c r="R292" i="34"/>
  <c r="R293" i="34"/>
  <c r="R294" i="34"/>
  <c r="R295" i="34"/>
  <c r="R296" i="34"/>
  <c r="R297" i="34"/>
  <c r="R298" i="34"/>
  <c r="R299" i="34"/>
  <c r="R300" i="34"/>
  <c r="R301" i="34"/>
  <c r="R302" i="34"/>
  <c r="R303" i="34"/>
  <c r="R304" i="34"/>
  <c r="R305" i="34"/>
  <c r="R306" i="34"/>
  <c r="R307" i="34"/>
  <c r="R308" i="34"/>
  <c r="R309" i="34"/>
  <c r="R310" i="34"/>
  <c r="R311" i="34"/>
  <c r="R312" i="34"/>
  <c r="R313" i="34"/>
  <c r="R314" i="34"/>
  <c r="R315" i="34"/>
  <c r="R316" i="34"/>
  <c r="R317" i="34"/>
  <c r="R318" i="34"/>
  <c r="R319" i="34"/>
  <c r="R320" i="34"/>
  <c r="R321" i="34"/>
  <c r="R322" i="34"/>
  <c r="R323" i="34"/>
  <c r="R324" i="34"/>
  <c r="R325" i="34"/>
  <c r="R326" i="34"/>
  <c r="R327" i="34"/>
  <c r="R328" i="34"/>
  <c r="R329" i="34"/>
  <c r="R330" i="34"/>
  <c r="R331" i="34"/>
  <c r="R332" i="34"/>
  <c r="R333" i="34"/>
  <c r="R334" i="34"/>
  <c r="R335" i="34"/>
  <c r="R336" i="34"/>
  <c r="R337" i="34"/>
  <c r="R338" i="34"/>
  <c r="R339" i="34"/>
  <c r="R340" i="34"/>
  <c r="R341" i="34"/>
  <c r="R342" i="34"/>
  <c r="R343" i="34"/>
  <c r="R344" i="34"/>
  <c r="R345" i="34"/>
  <c r="R346" i="34"/>
  <c r="R347" i="34"/>
  <c r="R348" i="34"/>
  <c r="R349" i="34"/>
  <c r="R350" i="34"/>
  <c r="R351" i="34"/>
  <c r="R352" i="34"/>
  <c r="R353" i="34"/>
  <c r="R354" i="34"/>
  <c r="R355" i="34"/>
  <c r="R356" i="34"/>
  <c r="R357" i="34"/>
  <c r="R358" i="34"/>
  <c r="R359" i="34"/>
  <c r="R360" i="34"/>
  <c r="R361" i="34"/>
  <c r="R362" i="34"/>
  <c r="R363" i="34"/>
  <c r="R364" i="34"/>
  <c r="R365" i="34"/>
  <c r="R366" i="34"/>
  <c r="R367" i="34"/>
  <c r="R368" i="34"/>
  <c r="R369" i="34"/>
  <c r="R370" i="34"/>
  <c r="R371" i="34"/>
  <c r="R372" i="34"/>
  <c r="R373" i="34"/>
  <c r="R374" i="34"/>
  <c r="R375" i="34"/>
  <c r="R376" i="34"/>
  <c r="R377" i="34"/>
  <c r="R378" i="34"/>
  <c r="R379" i="34"/>
  <c r="R380" i="34"/>
  <c r="R381" i="34"/>
  <c r="R382" i="34"/>
  <c r="R383" i="34"/>
  <c r="R384" i="34"/>
  <c r="R385" i="34"/>
  <c r="R386" i="34"/>
  <c r="R387" i="34"/>
  <c r="R388" i="34"/>
  <c r="R389" i="34"/>
  <c r="R390" i="34"/>
  <c r="R391" i="34"/>
  <c r="R392" i="34"/>
  <c r="R393" i="34"/>
  <c r="R394" i="34"/>
  <c r="R395" i="34"/>
  <c r="R396" i="34"/>
  <c r="R397" i="34"/>
  <c r="R398" i="34"/>
  <c r="R399" i="34"/>
  <c r="R400" i="34"/>
  <c r="R401" i="34"/>
  <c r="R402" i="34"/>
  <c r="R403" i="34"/>
  <c r="R404" i="34"/>
  <c r="R405" i="34"/>
  <c r="R406" i="34"/>
  <c r="R407" i="34"/>
  <c r="R408" i="34"/>
  <c r="R409" i="34"/>
  <c r="R410" i="34"/>
  <c r="R411" i="34"/>
  <c r="R412" i="34"/>
  <c r="R413" i="34"/>
  <c r="R414" i="34"/>
  <c r="R415" i="34"/>
  <c r="R416" i="34"/>
  <c r="R417" i="34"/>
  <c r="R418" i="34"/>
  <c r="R419" i="34"/>
  <c r="R420" i="34"/>
  <c r="R421" i="34"/>
  <c r="R422" i="34"/>
  <c r="R423" i="34"/>
  <c r="R424" i="34"/>
  <c r="R425" i="34"/>
  <c r="R426" i="34"/>
  <c r="R427" i="34"/>
  <c r="R428" i="34"/>
  <c r="R429" i="34"/>
  <c r="R430" i="34"/>
  <c r="R431" i="34"/>
  <c r="R432" i="34"/>
  <c r="R433" i="34"/>
  <c r="R434" i="34"/>
  <c r="R435" i="34"/>
  <c r="R436" i="34"/>
  <c r="R437" i="34"/>
  <c r="R438" i="34"/>
  <c r="R439" i="34"/>
  <c r="R440" i="34"/>
  <c r="R441" i="34"/>
  <c r="R442" i="34"/>
  <c r="R443" i="34"/>
  <c r="R444" i="34"/>
  <c r="R445" i="34"/>
  <c r="R446" i="34"/>
  <c r="R447" i="34"/>
  <c r="R448" i="34"/>
  <c r="R449" i="34"/>
  <c r="R450" i="34"/>
  <c r="R451" i="34"/>
  <c r="R452" i="34"/>
  <c r="R453" i="34"/>
  <c r="R454" i="34"/>
  <c r="R455" i="34"/>
  <c r="R456" i="34"/>
  <c r="R457" i="34"/>
  <c r="R458" i="34"/>
  <c r="R459" i="34"/>
  <c r="R460" i="34"/>
  <c r="R461" i="34"/>
  <c r="R462" i="34"/>
  <c r="R463" i="34"/>
  <c r="R464" i="34"/>
  <c r="R465" i="34"/>
  <c r="R466" i="34"/>
  <c r="R467" i="34"/>
  <c r="R468" i="34"/>
  <c r="R469" i="34"/>
  <c r="R470" i="34"/>
  <c r="R471" i="34"/>
  <c r="R472" i="34"/>
  <c r="R473" i="34"/>
  <c r="R474" i="34"/>
  <c r="R475" i="34"/>
  <c r="R476" i="34"/>
  <c r="R477" i="34"/>
  <c r="R478" i="34"/>
  <c r="R479" i="34"/>
  <c r="R480" i="34"/>
  <c r="R481" i="34"/>
  <c r="R482" i="34"/>
  <c r="R483" i="34"/>
  <c r="R484" i="34"/>
  <c r="R485" i="34"/>
  <c r="R486" i="34"/>
  <c r="R487" i="34"/>
  <c r="R488" i="34"/>
  <c r="R489" i="34"/>
  <c r="R490" i="34"/>
  <c r="R491" i="34"/>
  <c r="R492" i="34"/>
  <c r="R493" i="34"/>
  <c r="R494" i="34"/>
  <c r="R495" i="34"/>
  <c r="R496" i="34"/>
  <c r="R497" i="34"/>
  <c r="R498" i="34"/>
  <c r="R499" i="34"/>
  <c r="R500" i="34"/>
  <c r="R501" i="34"/>
  <c r="R502" i="34"/>
  <c r="R503" i="34"/>
  <c r="R504" i="34"/>
  <c r="R505" i="34"/>
  <c r="R506" i="34"/>
  <c r="R507" i="34"/>
  <c r="R508" i="34"/>
  <c r="R509" i="34"/>
  <c r="R510" i="34"/>
  <c r="R511" i="34"/>
  <c r="R512" i="34"/>
  <c r="R513" i="34"/>
  <c r="R514" i="34"/>
  <c r="R515" i="34"/>
  <c r="R516" i="34"/>
  <c r="R517" i="34"/>
  <c r="R518" i="34"/>
  <c r="R519" i="34"/>
  <c r="R520" i="34"/>
  <c r="R521" i="34"/>
  <c r="R522" i="34"/>
  <c r="R523" i="34"/>
  <c r="R524" i="34"/>
  <c r="R525" i="34"/>
  <c r="R526" i="34"/>
  <c r="R527" i="34"/>
  <c r="R528" i="34"/>
  <c r="R529" i="34"/>
  <c r="R530" i="34"/>
  <c r="R531" i="34"/>
  <c r="R532" i="34"/>
  <c r="R533" i="34"/>
  <c r="R534" i="34"/>
  <c r="R535" i="34"/>
  <c r="R536" i="34"/>
  <c r="R537" i="34"/>
  <c r="R538" i="34"/>
  <c r="R539" i="34"/>
  <c r="R540" i="34"/>
  <c r="R541" i="34"/>
  <c r="R542" i="34"/>
  <c r="R543" i="34"/>
  <c r="R544" i="34"/>
  <c r="R545" i="34"/>
  <c r="R546" i="34"/>
  <c r="R547" i="34"/>
  <c r="R548" i="34"/>
  <c r="R549" i="34"/>
  <c r="R550" i="34"/>
  <c r="R551" i="34"/>
  <c r="R552" i="34"/>
  <c r="R553" i="34"/>
  <c r="R554" i="34"/>
  <c r="R555" i="34"/>
  <c r="R556" i="34"/>
  <c r="R557" i="34"/>
  <c r="R558" i="34"/>
  <c r="R559" i="34"/>
  <c r="R560" i="34"/>
  <c r="R561" i="34"/>
  <c r="R562" i="34"/>
  <c r="R563" i="34"/>
  <c r="R564" i="34"/>
  <c r="R565" i="34"/>
  <c r="R566" i="34"/>
  <c r="R567" i="34"/>
  <c r="R568" i="34"/>
  <c r="R569" i="34"/>
  <c r="R570" i="34"/>
  <c r="R571" i="34"/>
  <c r="R572" i="34"/>
  <c r="R573" i="34"/>
  <c r="R574" i="34"/>
  <c r="R575" i="34"/>
  <c r="R576" i="34"/>
  <c r="R577" i="34"/>
  <c r="R578" i="34"/>
  <c r="R579" i="34"/>
  <c r="R580" i="34"/>
  <c r="R581" i="34"/>
  <c r="R582" i="34"/>
  <c r="R583" i="34"/>
  <c r="R584" i="34"/>
  <c r="R585" i="34"/>
  <c r="R586" i="34"/>
  <c r="R587" i="34"/>
  <c r="R588" i="34"/>
  <c r="R589" i="34"/>
  <c r="R590" i="34"/>
  <c r="R591" i="34"/>
  <c r="R592" i="34"/>
  <c r="R593" i="34"/>
  <c r="R594" i="34"/>
  <c r="R595" i="34"/>
  <c r="R596" i="34"/>
  <c r="R597" i="34"/>
  <c r="R598" i="34"/>
  <c r="R599" i="34"/>
  <c r="R600" i="34"/>
  <c r="R601" i="34"/>
  <c r="R602" i="34"/>
  <c r="R603" i="34"/>
  <c r="R604" i="34"/>
  <c r="R605" i="34"/>
  <c r="R606" i="34"/>
  <c r="R607" i="34"/>
  <c r="R608" i="34"/>
  <c r="R609" i="34"/>
  <c r="R610" i="34"/>
  <c r="R611" i="34"/>
  <c r="R612" i="34"/>
  <c r="R613" i="34"/>
  <c r="R614" i="34"/>
  <c r="R615" i="34"/>
  <c r="R616" i="34"/>
  <c r="R617" i="34"/>
  <c r="R618" i="34"/>
  <c r="R619" i="34"/>
  <c r="R620" i="34"/>
  <c r="R621" i="34"/>
  <c r="R622" i="34"/>
  <c r="R623" i="34"/>
  <c r="R624" i="34"/>
  <c r="R625" i="34"/>
  <c r="R626" i="34"/>
  <c r="R627" i="34"/>
  <c r="R628" i="34"/>
  <c r="R629" i="34"/>
  <c r="R630" i="34"/>
  <c r="R631" i="34"/>
  <c r="R632" i="34"/>
  <c r="R633" i="34"/>
  <c r="R634" i="34"/>
  <c r="R635" i="34"/>
  <c r="R636" i="34"/>
  <c r="R637" i="34"/>
  <c r="R638" i="34"/>
  <c r="R639" i="34"/>
  <c r="R640" i="34"/>
  <c r="R641" i="34"/>
  <c r="R642" i="34"/>
  <c r="R643" i="34"/>
  <c r="R644" i="34"/>
  <c r="R645" i="34"/>
  <c r="R646" i="34"/>
  <c r="R647" i="34"/>
  <c r="R648" i="34"/>
  <c r="R649" i="34"/>
  <c r="R650" i="34"/>
  <c r="R651" i="34"/>
  <c r="R652" i="34"/>
  <c r="R653" i="34"/>
  <c r="R654" i="34"/>
  <c r="R655" i="34"/>
  <c r="R656" i="34"/>
  <c r="R657" i="34"/>
  <c r="R658" i="34"/>
  <c r="R659" i="34"/>
  <c r="R660" i="34"/>
  <c r="R661" i="34"/>
  <c r="R662" i="34"/>
  <c r="R663" i="34"/>
  <c r="R664" i="34"/>
  <c r="R665" i="34"/>
  <c r="R666" i="34"/>
  <c r="R667" i="34"/>
  <c r="R668" i="34"/>
  <c r="R669" i="34"/>
  <c r="R670" i="34"/>
  <c r="R671" i="34"/>
  <c r="R672" i="34"/>
  <c r="R673" i="34"/>
  <c r="R674" i="34"/>
  <c r="R675" i="34"/>
  <c r="R676" i="34"/>
  <c r="R677" i="34"/>
  <c r="R678" i="34"/>
  <c r="R679" i="34"/>
  <c r="R680" i="34"/>
  <c r="R681" i="34"/>
  <c r="R682" i="34"/>
  <c r="R683" i="34"/>
  <c r="R684" i="34"/>
  <c r="R685" i="34"/>
  <c r="R686" i="34"/>
  <c r="R687" i="34"/>
  <c r="R688" i="34"/>
  <c r="R689" i="34"/>
  <c r="R690" i="34"/>
  <c r="R691" i="34"/>
  <c r="R692" i="34"/>
  <c r="R693" i="34"/>
  <c r="R694" i="34"/>
  <c r="R695" i="34"/>
  <c r="R696" i="34"/>
  <c r="R697" i="34"/>
  <c r="R698" i="34"/>
  <c r="R699" i="34"/>
  <c r="R700" i="34"/>
  <c r="R701" i="34"/>
  <c r="R702" i="34"/>
  <c r="R703" i="34"/>
  <c r="R704" i="34"/>
  <c r="R705" i="34"/>
  <c r="R706" i="34"/>
  <c r="R707" i="34"/>
  <c r="R708" i="34"/>
  <c r="R709" i="34"/>
  <c r="R710" i="34"/>
  <c r="R711" i="34"/>
  <c r="R712" i="34"/>
  <c r="R713" i="34"/>
  <c r="R714" i="34"/>
  <c r="R715" i="34"/>
  <c r="R716" i="34"/>
  <c r="R717" i="34"/>
  <c r="R718" i="34"/>
  <c r="R719" i="34"/>
  <c r="R720" i="34"/>
  <c r="R721" i="34"/>
  <c r="R722" i="34"/>
  <c r="R723" i="34"/>
  <c r="R724" i="34"/>
  <c r="R725" i="34"/>
  <c r="R726" i="34"/>
  <c r="R727" i="34"/>
  <c r="R728" i="34"/>
  <c r="R729" i="34"/>
  <c r="R730" i="34"/>
  <c r="R731" i="34"/>
  <c r="R732" i="34"/>
  <c r="R733" i="34"/>
  <c r="R734" i="34"/>
  <c r="R735" i="34"/>
  <c r="R736" i="34"/>
  <c r="R737" i="34"/>
  <c r="R738" i="34"/>
  <c r="R739" i="34"/>
  <c r="R740" i="34"/>
  <c r="R741" i="34"/>
  <c r="R742" i="34"/>
  <c r="R743" i="34"/>
  <c r="R744" i="34"/>
  <c r="R745" i="34"/>
  <c r="R746" i="34"/>
  <c r="R747" i="34"/>
  <c r="R748" i="34"/>
  <c r="R749" i="34"/>
  <c r="R750" i="34"/>
  <c r="R751" i="34"/>
  <c r="R752" i="34"/>
  <c r="R753" i="34"/>
  <c r="R754" i="34"/>
  <c r="R755" i="34"/>
  <c r="R756" i="34"/>
  <c r="R757" i="34"/>
  <c r="R758" i="34"/>
  <c r="R759" i="34"/>
  <c r="R760" i="34"/>
  <c r="R761" i="34"/>
  <c r="R762" i="34"/>
  <c r="R763" i="34"/>
  <c r="R764" i="34"/>
  <c r="R765" i="34"/>
  <c r="R766" i="34"/>
  <c r="R767" i="34"/>
  <c r="R768" i="34"/>
  <c r="R769" i="34"/>
  <c r="R770" i="34"/>
  <c r="R771" i="34"/>
  <c r="R772" i="34"/>
  <c r="R773" i="34"/>
  <c r="R774" i="34"/>
  <c r="R775" i="34"/>
  <c r="R776" i="34"/>
  <c r="R777" i="34"/>
  <c r="R778" i="34"/>
  <c r="R779" i="34"/>
  <c r="R780" i="34"/>
  <c r="R781" i="34"/>
  <c r="R782" i="34"/>
  <c r="R783" i="34"/>
  <c r="R784" i="34"/>
  <c r="R785" i="34"/>
  <c r="R786" i="34"/>
  <c r="R787" i="34"/>
  <c r="R788" i="34"/>
  <c r="R789" i="34"/>
  <c r="R790" i="34"/>
  <c r="R791" i="34"/>
  <c r="R792" i="34"/>
  <c r="R793" i="34"/>
  <c r="R794" i="34"/>
  <c r="R795" i="34"/>
  <c r="R796" i="34"/>
  <c r="R797" i="34"/>
  <c r="R798" i="34"/>
  <c r="R799" i="34"/>
  <c r="R800" i="34"/>
  <c r="R801" i="34"/>
  <c r="R802" i="34"/>
  <c r="R803" i="34"/>
  <c r="R804" i="34"/>
  <c r="R805" i="34"/>
  <c r="R806" i="34"/>
  <c r="R807" i="34"/>
  <c r="R808" i="34"/>
  <c r="R809" i="34"/>
  <c r="R810" i="34"/>
  <c r="R811" i="34"/>
  <c r="R812" i="34"/>
  <c r="R813" i="34"/>
  <c r="R814" i="34"/>
  <c r="R815" i="34"/>
  <c r="R816" i="34"/>
  <c r="R817" i="34"/>
  <c r="R818" i="34"/>
  <c r="R819" i="34"/>
  <c r="R820" i="34"/>
  <c r="R821" i="34"/>
  <c r="R822" i="34"/>
  <c r="R823" i="34"/>
  <c r="R824" i="34"/>
  <c r="R825" i="34"/>
  <c r="R826" i="34"/>
  <c r="R827" i="34"/>
  <c r="R828" i="34"/>
  <c r="R829" i="34"/>
  <c r="R830" i="34"/>
  <c r="R831" i="34"/>
  <c r="R832" i="34"/>
  <c r="R833" i="34"/>
  <c r="R834" i="34"/>
  <c r="R835" i="34"/>
  <c r="R836" i="34"/>
  <c r="R837" i="34"/>
  <c r="R838" i="34"/>
  <c r="R839" i="34"/>
  <c r="R840" i="34"/>
  <c r="R841" i="34"/>
  <c r="R842" i="34"/>
  <c r="R843" i="34"/>
  <c r="R844" i="34"/>
  <c r="R845" i="34"/>
  <c r="R846" i="34"/>
  <c r="R847" i="34"/>
  <c r="R848" i="34"/>
  <c r="R849" i="34"/>
  <c r="R850" i="34"/>
  <c r="R851" i="34"/>
  <c r="R852" i="34"/>
  <c r="R853" i="34"/>
  <c r="R854" i="34"/>
  <c r="R855" i="34"/>
  <c r="R856" i="34"/>
  <c r="R857" i="34"/>
  <c r="R858" i="34"/>
  <c r="R859" i="34"/>
  <c r="R860" i="34"/>
  <c r="R861" i="34"/>
  <c r="R862" i="34"/>
  <c r="R863" i="34"/>
  <c r="R864" i="34"/>
  <c r="R865" i="34"/>
  <c r="R866" i="34"/>
  <c r="R867" i="34"/>
  <c r="R868" i="34"/>
  <c r="R869" i="34"/>
  <c r="R870" i="34"/>
  <c r="R871" i="34"/>
  <c r="R872" i="34"/>
  <c r="R873" i="34"/>
  <c r="R874" i="34"/>
  <c r="R875" i="34"/>
  <c r="R876" i="34"/>
  <c r="R877" i="34"/>
  <c r="R878" i="34"/>
  <c r="R879" i="34"/>
  <c r="R880" i="34"/>
  <c r="R881" i="34"/>
  <c r="R882" i="34"/>
  <c r="R883" i="34"/>
  <c r="R884" i="34"/>
  <c r="R885" i="34"/>
  <c r="R886" i="34"/>
  <c r="R887" i="34"/>
  <c r="R888" i="34"/>
  <c r="R889" i="34"/>
  <c r="R890" i="34"/>
  <c r="R891" i="34"/>
  <c r="R892" i="34"/>
  <c r="R893" i="34"/>
  <c r="R894" i="34"/>
  <c r="R895" i="34"/>
  <c r="R896" i="34"/>
  <c r="R897" i="34"/>
  <c r="R898" i="34"/>
  <c r="R899" i="34"/>
  <c r="R900" i="34"/>
  <c r="R901" i="34"/>
  <c r="R902" i="34"/>
  <c r="R903" i="34"/>
  <c r="R904" i="34"/>
  <c r="R905" i="34"/>
  <c r="R906" i="34"/>
  <c r="R907" i="34"/>
  <c r="R908" i="34"/>
  <c r="R909" i="34"/>
  <c r="R910" i="34"/>
  <c r="R911" i="34"/>
  <c r="R912" i="34"/>
  <c r="R913" i="34"/>
  <c r="R914" i="34"/>
  <c r="R915" i="34"/>
  <c r="R916" i="34"/>
  <c r="R917" i="34"/>
  <c r="R918" i="34"/>
  <c r="R919" i="34"/>
  <c r="R920" i="34"/>
  <c r="R921" i="34"/>
  <c r="R922" i="34"/>
  <c r="R923" i="34"/>
  <c r="R924" i="34"/>
  <c r="R925" i="34"/>
  <c r="R926" i="34"/>
  <c r="R927" i="34"/>
  <c r="R928" i="34"/>
  <c r="R929" i="34"/>
  <c r="R930" i="34"/>
  <c r="R931" i="34"/>
  <c r="R932" i="34"/>
  <c r="R933" i="34"/>
  <c r="R934" i="34"/>
  <c r="R935" i="34"/>
  <c r="R936" i="34"/>
  <c r="R937" i="34"/>
  <c r="R938" i="34"/>
  <c r="R939" i="34"/>
  <c r="R940" i="34"/>
  <c r="R941" i="34"/>
  <c r="R942" i="34"/>
  <c r="R943" i="34"/>
  <c r="R944" i="34"/>
  <c r="R945" i="34"/>
  <c r="R946" i="34"/>
  <c r="R947" i="34"/>
  <c r="R948" i="34"/>
  <c r="R949" i="34"/>
  <c r="R950" i="34"/>
  <c r="R951" i="34"/>
  <c r="R952" i="34"/>
  <c r="R953" i="34"/>
  <c r="R954" i="34"/>
  <c r="R955" i="34"/>
  <c r="R956" i="34"/>
  <c r="R957" i="34"/>
  <c r="R958" i="34"/>
  <c r="R959" i="34"/>
  <c r="R960" i="34"/>
  <c r="R961" i="34"/>
  <c r="R962" i="34"/>
  <c r="R963" i="34"/>
  <c r="R964" i="34"/>
  <c r="R965" i="34"/>
  <c r="R966" i="34"/>
  <c r="R967" i="34"/>
  <c r="R968" i="34"/>
  <c r="R969" i="34"/>
  <c r="R970" i="34"/>
  <c r="R971" i="34"/>
  <c r="R972" i="34"/>
  <c r="R973" i="34"/>
  <c r="R974" i="34"/>
  <c r="R975" i="34"/>
  <c r="R976" i="34"/>
  <c r="R977" i="34"/>
  <c r="R978" i="34"/>
  <c r="R979" i="34"/>
  <c r="R980" i="34"/>
  <c r="R981" i="34"/>
  <c r="R982" i="34"/>
  <c r="R983" i="34"/>
  <c r="R984" i="34"/>
  <c r="R985" i="34"/>
  <c r="R986" i="34"/>
  <c r="R987" i="34"/>
  <c r="R988" i="34"/>
  <c r="R989" i="34"/>
  <c r="R990" i="34"/>
  <c r="R991" i="34"/>
  <c r="R992" i="34"/>
  <c r="R993" i="34"/>
  <c r="R994" i="34"/>
  <c r="R4" i="34"/>
  <c r="O994" i="34"/>
  <c r="K994" i="34"/>
  <c r="B994" i="34"/>
  <c r="K993" i="34"/>
  <c r="B993" i="34"/>
  <c r="K992" i="34"/>
  <c r="B992" i="34"/>
  <c r="K991" i="34"/>
  <c r="B991" i="34"/>
  <c r="K990" i="34"/>
  <c r="B990" i="34"/>
  <c r="K989" i="34"/>
  <c r="B989" i="34"/>
  <c r="K988" i="34"/>
  <c r="B988" i="34"/>
  <c r="K987" i="34"/>
  <c r="B987" i="34"/>
  <c r="K986" i="34"/>
  <c r="B986" i="34"/>
  <c r="K985" i="34"/>
  <c r="B985" i="34"/>
  <c r="K984" i="34"/>
  <c r="B984" i="34"/>
  <c r="K983" i="34"/>
  <c r="B983" i="34"/>
  <c r="K982" i="34"/>
  <c r="B982" i="34"/>
  <c r="K981" i="34"/>
  <c r="B981" i="34"/>
  <c r="K980" i="34"/>
  <c r="B980" i="34"/>
  <c r="K979" i="34"/>
  <c r="B979" i="34"/>
  <c r="K978" i="34"/>
  <c r="B978" i="34"/>
  <c r="K977" i="34"/>
  <c r="B977" i="34"/>
  <c r="K976" i="34"/>
  <c r="B976" i="34"/>
  <c r="K975" i="34"/>
  <c r="B975" i="34"/>
  <c r="K974" i="34"/>
  <c r="B974" i="34"/>
  <c r="K973" i="34"/>
  <c r="B973" i="34"/>
  <c r="K972" i="34"/>
  <c r="B972" i="34"/>
  <c r="K971" i="34"/>
  <c r="B971" i="34"/>
  <c r="K970" i="34"/>
  <c r="B970" i="34"/>
  <c r="K969" i="34"/>
  <c r="B969" i="34"/>
  <c r="K968" i="34"/>
  <c r="B968" i="34"/>
  <c r="K967" i="34"/>
  <c r="B967" i="34"/>
  <c r="K966" i="34"/>
  <c r="B966" i="34"/>
  <c r="K965" i="34"/>
  <c r="B965" i="34"/>
  <c r="K964" i="34"/>
  <c r="B964" i="34"/>
  <c r="K963" i="34"/>
  <c r="B963" i="34"/>
  <c r="K962" i="34"/>
  <c r="B962" i="34"/>
  <c r="K961" i="34"/>
  <c r="B961" i="34"/>
  <c r="K960" i="34"/>
  <c r="B960" i="34"/>
  <c r="K959" i="34"/>
  <c r="B959" i="34"/>
  <c r="K958" i="34"/>
  <c r="B958" i="34"/>
  <c r="K957" i="34"/>
  <c r="B957" i="34"/>
  <c r="K956" i="34"/>
  <c r="B956" i="34"/>
  <c r="K955" i="34"/>
  <c r="B955" i="34"/>
  <c r="K954" i="34"/>
  <c r="B954" i="34"/>
  <c r="K953" i="34"/>
  <c r="B953" i="34"/>
  <c r="K952" i="34"/>
  <c r="B952" i="34"/>
  <c r="K951" i="34"/>
  <c r="B951" i="34"/>
  <c r="K950" i="34"/>
  <c r="B950" i="34"/>
  <c r="K949" i="34"/>
  <c r="B949" i="34"/>
  <c r="K948" i="34"/>
  <c r="B948" i="34"/>
  <c r="K947" i="34"/>
  <c r="B947" i="34"/>
  <c r="K946" i="34"/>
  <c r="B946" i="34"/>
  <c r="K945" i="34"/>
  <c r="B945" i="34"/>
  <c r="K944" i="34"/>
  <c r="B944" i="34"/>
  <c r="K943" i="34"/>
  <c r="B943" i="34"/>
  <c r="K942" i="34"/>
  <c r="B942" i="34"/>
  <c r="K941" i="34"/>
  <c r="B941" i="34"/>
  <c r="K940" i="34"/>
  <c r="B940" i="34"/>
  <c r="K939" i="34"/>
  <c r="B939" i="34"/>
  <c r="K938" i="34"/>
  <c r="B938" i="34"/>
  <c r="K937" i="34"/>
  <c r="B937" i="34"/>
  <c r="K936" i="34"/>
  <c r="B936" i="34"/>
  <c r="K935" i="34"/>
  <c r="B935" i="34"/>
  <c r="K934" i="34"/>
  <c r="B934" i="34"/>
  <c r="K933" i="34"/>
  <c r="B933" i="34"/>
  <c r="K932" i="34"/>
  <c r="B932" i="34"/>
  <c r="K931" i="34"/>
  <c r="B931" i="34"/>
  <c r="K930" i="34"/>
  <c r="B930" i="34"/>
  <c r="K929" i="34"/>
  <c r="B929" i="34"/>
  <c r="K928" i="34"/>
  <c r="B928" i="34"/>
  <c r="K927" i="34"/>
  <c r="B927" i="34"/>
  <c r="K926" i="34"/>
  <c r="B926" i="34"/>
  <c r="K925" i="34"/>
  <c r="B925" i="34"/>
  <c r="K924" i="34"/>
  <c r="B924" i="34"/>
  <c r="K923" i="34"/>
  <c r="B923" i="34"/>
  <c r="K922" i="34"/>
  <c r="B922" i="34"/>
  <c r="K921" i="34"/>
  <c r="B921" i="34"/>
  <c r="K920" i="34"/>
  <c r="B920" i="34"/>
  <c r="K919" i="34"/>
  <c r="B919" i="34"/>
  <c r="K918" i="34"/>
  <c r="B918" i="34"/>
  <c r="K917" i="34"/>
  <c r="B917" i="34"/>
  <c r="K916" i="34"/>
  <c r="B916" i="34"/>
  <c r="K915" i="34"/>
  <c r="B915" i="34"/>
  <c r="K914" i="34"/>
  <c r="B914" i="34"/>
  <c r="K913" i="34"/>
  <c r="B913" i="34"/>
  <c r="K912" i="34"/>
  <c r="B912" i="34"/>
  <c r="K911" i="34"/>
  <c r="B911" i="34"/>
  <c r="K910" i="34"/>
  <c r="B910" i="34"/>
  <c r="K909" i="34"/>
  <c r="B909" i="34"/>
  <c r="K908" i="34"/>
  <c r="B908" i="34"/>
  <c r="K907" i="34"/>
  <c r="B907" i="34"/>
  <c r="K906" i="34"/>
  <c r="B906" i="34"/>
  <c r="K905" i="34"/>
  <c r="B905" i="34"/>
  <c r="K904" i="34"/>
  <c r="B904" i="34"/>
  <c r="K903" i="34"/>
  <c r="B903" i="34"/>
  <c r="K902" i="34"/>
  <c r="B902" i="34"/>
  <c r="K901" i="34"/>
  <c r="B901" i="34"/>
  <c r="K900" i="34"/>
  <c r="B900" i="34"/>
  <c r="K899" i="34"/>
  <c r="B899" i="34"/>
  <c r="K898" i="34"/>
  <c r="B898" i="34"/>
  <c r="K897" i="34"/>
  <c r="B897" i="34"/>
  <c r="K896" i="34"/>
  <c r="B896" i="34"/>
  <c r="K895" i="34"/>
  <c r="B895" i="34"/>
  <c r="K894" i="34"/>
  <c r="B894" i="34"/>
  <c r="K893" i="34"/>
  <c r="B893" i="34"/>
  <c r="K892" i="34"/>
  <c r="B892" i="34"/>
  <c r="K891" i="34"/>
  <c r="B891" i="34"/>
  <c r="K890" i="34"/>
  <c r="B890" i="34"/>
  <c r="K889" i="34"/>
  <c r="B889" i="34"/>
  <c r="K888" i="34"/>
  <c r="B888" i="34"/>
  <c r="K887" i="34"/>
  <c r="B887" i="34"/>
  <c r="K886" i="34"/>
  <c r="B886" i="34"/>
  <c r="K885" i="34"/>
  <c r="B885" i="34"/>
  <c r="K884" i="34"/>
  <c r="B884" i="34"/>
  <c r="K883" i="34"/>
  <c r="B883" i="34"/>
  <c r="K882" i="34"/>
  <c r="B882" i="34"/>
  <c r="K881" i="34"/>
  <c r="B881" i="34"/>
  <c r="K880" i="34"/>
  <c r="B880" i="34"/>
  <c r="K879" i="34"/>
  <c r="B879" i="34"/>
  <c r="K878" i="34"/>
  <c r="B878" i="34"/>
  <c r="K877" i="34"/>
  <c r="B877" i="34"/>
  <c r="K876" i="34"/>
  <c r="B876" i="34"/>
  <c r="K875" i="34"/>
  <c r="B875" i="34"/>
  <c r="K874" i="34"/>
  <c r="B874" i="34"/>
  <c r="K873" i="34"/>
  <c r="B873" i="34"/>
  <c r="K872" i="34"/>
  <c r="B872" i="34"/>
  <c r="K871" i="34"/>
  <c r="B871" i="34"/>
  <c r="K870" i="34"/>
  <c r="B870" i="34"/>
  <c r="K869" i="34"/>
  <c r="B869" i="34"/>
  <c r="K868" i="34"/>
  <c r="B868" i="34"/>
  <c r="K867" i="34"/>
  <c r="B867" i="34"/>
  <c r="K866" i="34"/>
  <c r="B866" i="34"/>
  <c r="K865" i="34"/>
  <c r="B865" i="34"/>
  <c r="K864" i="34"/>
  <c r="B864" i="34"/>
  <c r="K863" i="34"/>
  <c r="B863" i="34"/>
  <c r="K862" i="34"/>
  <c r="B862" i="34"/>
  <c r="K861" i="34"/>
  <c r="B861" i="34"/>
  <c r="K860" i="34"/>
  <c r="B860" i="34"/>
  <c r="K859" i="34"/>
  <c r="B859" i="34"/>
  <c r="K858" i="34"/>
  <c r="B858" i="34"/>
  <c r="K857" i="34"/>
  <c r="B857" i="34"/>
  <c r="K856" i="34"/>
  <c r="B856" i="34"/>
  <c r="K855" i="34"/>
  <c r="B855" i="34"/>
  <c r="K854" i="34"/>
  <c r="B854" i="34"/>
  <c r="K853" i="34"/>
  <c r="B853" i="34"/>
  <c r="K852" i="34"/>
  <c r="B852" i="34"/>
  <c r="K851" i="34"/>
  <c r="B851" i="34"/>
  <c r="K850" i="34"/>
  <c r="B850" i="34"/>
  <c r="K849" i="34"/>
  <c r="B849" i="34"/>
  <c r="K848" i="34"/>
  <c r="B848" i="34"/>
  <c r="K847" i="34"/>
  <c r="B847" i="34"/>
  <c r="K846" i="34"/>
  <c r="B846" i="34"/>
  <c r="K845" i="34"/>
  <c r="B845" i="34"/>
  <c r="K844" i="34"/>
  <c r="B844" i="34"/>
  <c r="K843" i="34"/>
  <c r="B843" i="34"/>
  <c r="K842" i="34"/>
  <c r="B842" i="34"/>
  <c r="K841" i="34"/>
  <c r="B841" i="34"/>
  <c r="K840" i="34"/>
  <c r="B840" i="34"/>
  <c r="K839" i="34"/>
  <c r="B839" i="34"/>
  <c r="K838" i="34"/>
  <c r="B838" i="34"/>
  <c r="K837" i="34"/>
  <c r="B837" i="34"/>
  <c r="K836" i="34"/>
  <c r="B836" i="34"/>
  <c r="K835" i="34"/>
  <c r="B835" i="34"/>
  <c r="K834" i="34"/>
  <c r="B834" i="34"/>
  <c r="K833" i="34"/>
  <c r="B833" i="34"/>
  <c r="K832" i="34"/>
  <c r="B832" i="34"/>
  <c r="K831" i="34"/>
  <c r="B831" i="34"/>
  <c r="K830" i="34"/>
  <c r="B830" i="34"/>
  <c r="K829" i="34"/>
  <c r="B829" i="34"/>
  <c r="K828" i="34"/>
  <c r="B828" i="34"/>
  <c r="K827" i="34"/>
  <c r="B827" i="34"/>
  <c r="K826" i="34"/>
  <c r="B826" i="34"/>
  <c r="K825" i="34"/>
  <c r="B825" i="34"/>
  <c r="K824" i="34"/>
  <c r="B824" i="34"/>
  <c r="K823" i="34"/>
  <c r="B823" i="34"/>
  <c r="K822" i="34"/>
  <c r="B822" i="34"/>
  <c r="K821" i="34"/>
  <c r="B821" i="34"/>
  <c r="K820" i="34"/>
  <c r="B820" i="34"/>
  <c r="K819" i="34"/>
  <c r="B819" i="34"/>
  <c r="K818" i="34"/>
  <c r="B818" i="34"/>
  <c r="K817" i="34"/>
  <c r="B817" i="34"/>
  <c r="K816" i="34"/>
  <c r="B816" i="34"/>
  <c r="K815" i="34"/>
  <c r="B815" i="34"/>
  <c r="K814" i="34"/>
  <c r="B814" i="34"/>
  <c r="K813" i="34"/>
  <c r="B813" i="34"/>
  <c r="K812" i="34"/>
  <c r="B812" i="34"/>
  <c r="K811" i="34"/>
  <c r="B811" i="34"/>
  <c r="K810" i="34"/>
  <c r="B810" i="34"/>
  <c r="K809" i="34"/>
  <c r="B809" i="34"/>
  <c r="K808" i="34"/>
  <c r="B808" i="34"/>
  <c r="K807" i="34"/>
  <c r="B807" i="34"/>
  <c r="K806" i="34"/>
  <c r="B806" i="34"/>
  <c r="K805" i="34"/>
  <c r="B805" i="34"/>
  <c r="K804" i="34"/>
  <c r="B804" i="34"/>
  <c r="K803" i="34"/>
  <c r="B803" i="34"/>
  <c r="K802" i="34"/>
  <c r="B802" i="34"/>
  <c r="K801" i="34"/>
  <c r="B801" i="34"/>
  <c r="K800" i="34"/>
  <c r="B800" i="34"/>
  <c r="K799" i="34"/>
  <c r="B799" i="34"/>
  <c r="K798" i="34"/>
  <c r="B798" i="34"/>
  <c r="K797" i="34"/>
  <c r="B797" i="34"/>
  <c r="K796" i="34"/>
  <c r="B796" i="34"/>
  <c r="O795" i="34"/>
  <c r="K795" i="34"/>
  <c r="B795" i="34"/>
  <c r="K794" i="34"/>
  <c r="B794" i="34"/>
  <c r="K793" i="34"/>
  <c r="B793" i="34"/>
  <c r="K792" i="34"/>
  <c r="B792" i="34"/>
  <c r="K791" i="34"/>
  <c r="B791" i="34"/>
  <c r="K790" i="34"/>
  <c r="B790" i="34"/>
  <c r="K789" i="34"/>
  <c r="B789" i="34"/>
  <c r="K788" i="34"/>
  <c r="B788" i="34"/>
  <c r="K787" i="34"/>
  <c r="B787" i="34"/>
  <c r="K786" i="34"/>
  <c r="B786" i="34"/>
  <c r="K785" i="34"/>
  <c r="B785" i="34"/>
  <c r="K784" i="34"/>
  <c r="B784" i="34"/>
  <c r="K783" i="34"/>
  <c r="B783" i="34"/>
  <c r="K782" i="34"/>
  <c r="B782" i="34"/>
  <c r="K781" i="34"/>
  <c r="B781" i="34"/>
  <c r="K780" i="34"/>
  <c r="B780" i="34"/>
  <c r="K779" i="34"/>
  <c r="B779" i="34"/>
  <c r="K778" i="34"/>
  <c r="B778" i="34"/>
  <c r="K777" i="34"/>
  <c r="B777" i="34"/>
  <c r="K776" i="34"/>
  <c r="B776" i="34"/>
  <c r="K775" i="34"/>
  <c r="B775" i="34"/>
  <c r="K774" i="34"/>
  <c r="B774" i="34"/>
  <c r="K773" i="34"/>
  <c r="B773" i="34"/>
  <c r="K772" i="34"/>
  <c r="B772" i="34"/>
  <c r="K771" i="34"/>
  <c r="B771" i="34"/>
  <c r="K770" i="34"/>
  <c r="B770" i="34"/>
  <c r="K769" i="34"/>
  <c r="B769" i="34"/>
  <c r="K768" i="34"/>
  <c r="B768" i="34"/>
  <c r="K767" i="34"/>
  <c r="B767" i="34"/>
  <c r="K766" i="34"/>
  <c r="B766" i="34"/>
  <c r="K765" i="34"/>
  <c r="B765" i="34"/>
  <c r="K764" i="34"/>
  <c r="B764" i="34"/>
  <c r="K763" i="34"/>
  <c r="B763" i="34"/>
  <c r="K762" i="34"/>
  <c r="B762" i="34"/>
  <c r="K761" i="34"/>
  <c r="B761" i="34"/>
  <c r="K760" i="34"/>
  <c r="B760" i="34"/>
  <c r="K759" i="34"/>
  <c r="B759" i="34"/>
  <c r="K758" i="34"/>
  <c r="B758" i="34"/>
  <c r="K757" i="34"/>
  <c r="B757" i="34"/>
  <c r="K756" i="34"/>
  <c r="B756" i="34"/>
  <c r="K755" i="34"/>
  <c r="B755" i="34"/>
  <c r="K754" i="34"/>
  <c r="B754" i="34"/>
  <c r="K753" i="34"/>
  <c r="B753" i="34"/>
  <c r="K752" i="34"/>
  <c r="B752" i="34"/>
  <c r="K751" i="34"/>
  <c r="B751" i="34"/>
  <c r="K750" i="34"/>
  <c r="B750" i="34"/>
  <c r="K749" i="34"/>
  <c r="B749" i="34"/>
  <c r="K748" i="34"/>
  <c r="B748" i="34"/>
  <c r="K747" i="34"/>
  <c r="B747" i="34"/>
  <c r="K746" i="34"/>
  <c r="B746" i="34"/>
  <c r="K745" i="34"/>
  <c r="B745" i="34"/>
  <c r="K744" i="34"/>
  <c r="B744" i="34"/>
  <c r="K743" i="34"/>
  <c r="B743" i="34"/>
  <c r="K742" i="34"/>
  <c r="B742" i="34"/>
  <c r="K741" i="34"/>
  <c r="B741" i="34"/>
  <c r="K740" i="34"/>
  <c r="B740" i="34"/>
  <c r="K739" i="34"/>
  <c r="B739" i="34"/>
  <c r="K738" i="34"/>
  <c r="B738" i="34"/>
  <c r="K737" i="34"/>
  <c r="B737" i="34"/>
  <c r="K736" i="34"/>
  <c r="B736" i="34"/>
  <c r="K735" i="34"/>
  <c r="B735" i="34"/>
  <c r="K734" i="34"/>
  <c r="B734" i="34"/>
  <c r="K733" i="34"/>
  <c r="B733" i="34"/>
  <c r="K732" i="34"/>
  <c r="B732" i="34"/>
  <c r="K731" i="34"/>
  <c r="B731" i="34"/>
  <c r="K730" i="34"/>
  <c r="B730" i="34"/>
  <c r="K729" i="34"/>
  <c r="B729" i="34"/>
  <c r="K728" i="34"/>
  <c r="B728" i="34"/>
  <c r="K727" i="34"/>
  <c r="B727" i="34"/>
  <c r="K726" i="34"/>
  <c r="B726" i="34"/>
  <c r="K725" i="34"/>
  <c r="B725" i="34"/>
  <c r="K724" i="34"/>
  <c r="B724" i="34"/>
  <c r="K723" i="34"/>
  <c r="B723" i="34"/>
  <c r="K722" i="34"/>
  <c r="B722" i="34"/>
  <c r="K721" i="34"/>
  <c r="B721" i="34"/>
  <c r="K720" i="34"/>
  <c r="B720" i="34"/>
  <c r="K719" i="34"/>
  <c r="B719" i="34"/>
  <c r="K718" i="34"/>
  <c r="B718" i="34"/>
  <c r="K717" i="34"/>
  <c r="B717" i="34"/>
  <c r="K716" i="34"/>
  <c r="B716" i="34"/>
  <c r="K715" i="34"/>
  <c r="B715" i="34"/>
  <c r="K714" i="34"/>
  <c r="B714" i="34"/>
  <c r="K713" i="34"/>
  <c r="B713" i="34"/>
  <c r="K712" i="34"/>
  <c r="B712" i="34"/>
  <c r="K711" i="34"/>
  <c r="B711" i="34"/>
  <c r="K710" i="34"/>
  <c r="B710" i="34"/>
  <c r="K709" i="34"/>
  <c r="B709" i="34"/>
  <c r="K708" i="34"/>
  <c r="B708" i="34"/>
  <c r="K707" i="34"/>
  <c r="B707" i="34"/>
  <c r="K706" i="34"/>
  <c r="B706" i="34"/>
  <c r="K705" i="34"/>
  <c r="B705" i="34"/>
  <c r="K704" i="34"/>
  <c r="B704" i="34"/>
  <c r="K703" i="34"/>
  <c r="B703" i="34"/>
  <c r="K702" i="34"/>
  <c r="B702" i="34"/>
  <c r="K701" i="34"/>
  <c r="B701" i="34"/>
  <c r="K700" i="34"/>
  <c r="B700" i="34"/>
  <c r="K699" i="34"/>
  <c r="B699" i="34"/>
  <c r="K698" i="34"/>
  <c r="B698" i="34"/>
  <c r="K697" i="34"/>
  <c r="B697" i="34"/>
  <c r="K696" i="34"/>
  <c r="B696" i="34"/>
  <c r="K695" i="34"/>
  <c r="B695" i="34"/>
  <c r="K694" i="34"/>
  <c r="B694" i="34"/>
  <c r="K693" i="34"/>
  <c r="B693" i="34"/>
  <c r="K692" i="34"/>
  <c r="B692" i="34"/>
  <c r="K691" i="34"/>
  <c r="B691" i="34"/>
  <c r="K690" i="34"/>
  <c r="B690" i="34"/>
  <c r="K689" i="34"/>
  <c r="B689" i="34"/>
  <c r="K688" i="34"/>
  <c r="B688" i="34"/>
  <c r="K687" i="34"/>
  <c r="B687" i="34"/>
  <c r="K686" i="34"/>
  <c r="B686" i="34"/>
  <c r="K685" i="34"/>
  <c r="B685" i="34"/>
  <c r="K684" i="34"/>
  <c r="B684" i="34"/>
  <c r="K683" i="34"/>
  <c r="B683" i="34"/>
  <c r="K682" i="34"/>
  <c r="B682" i="34"/>
  <c r="K681" i="34"/>
  <c r="B681" i="34"/>
  <c r="K680" i="34"/>
  <c r="B680" i="34"/>
  <c r="K679" i="34"/>
  <c r="B679" i="34"/>
  <c r="K678" i="34"/>
  <c r="B678" i="34"/>
  <c r="K677" i="34"/>
  <c r="B677" i="34"/>
  <c r="K676" i="34"/>
  <c r="B676" i="34"/>
  <c r="K675" i="34"/>
  <c r="B675" i="34"/>
  <c r="K674" i="34"/>
  <c r="B674" i="34"/>
  <c r="K673" i="34"/>
  <c r="B673" i="34"/>
  <c r="K672" i="34"/>
  <c r="B672" i="34"/>
  <c r="K671" i="34"/>
  <c r="B671" i="34"/>
  <c r="K670" i="34"/>
  <c r="B670" i="34"/>
  <c r="K669" i="34"/>
  <c r="B669" i="34"/>
  <c r="K668" i="34"/>
  <c r="B668" i="34"/>
  <c r="K667" i="34"/>
  <c r="B667" i="34"/>
  <c r="K666" i="34"/>
  <c r="B666" i="34"/>
  <c r="K665" i="34"/>
  <c r="B665" i="34"/>
  <c r="K664" i="34"/>
  <c r="B664" i="34"/>
  <c r="K663" i="34"/>
  <c r="B663" i="34"/>
  <c r="K662" i="34"/>
  <c r="B662" i="34"/>
  <c r="K661" i="34"/>
  <c r="B661" i="34"/>
  <c r="K660" i="34"/>
  <c r="B660" i="34"/>
  <c r="K659" i="34"/>
  <c r="B659" i="34"/>
  <c r="K658" i="34"/>
  <c r="B658" i="34"/>
  <c r="K657" i="34"/>
  <c r="B657" i="34"/>
  <c r="K656" i="34"/>
  <c r="B656" i="34"/>
  <c r="K655" i="34"/>
  <c r="B655" i="34"/>
  <c r="K654" i="34"/>
  <c r="B654" i="34"/>
  <c r="K653" i="34"/>
  <c r="B653" i="34"/>
  <c r="K652" i="34"/>
  <c r="B652" i="34"/>
  <c r="K651" i="34"/>
  <c r="B651" i="34"/>
  <c r="K650" i="34"/>
  <c r="B650" i="34"/>
  <c r="K649" i="34"/>
  <c r="B649" i="34"/>
  <c r="K648" i="34"/>
  <c r="B648" i="34"/>
  <c r="K647" i="34"/>
  <c r="B647" i="34"/>
  <c r="K646" i="34"/>
  <c r="B646" i="34"/>
  <c r="K645" i="34"/>
  <c r="B645" i="34"/>
  <c r="K644" i="34"/>
  <c r="B644" i="34"/>
  <c r="K643" i="34"/>
  <c r="B643" i="34"/>
  <c r="K642" i="34"/>
  <c r="B642" i="34"/>
  <c r="K641" i="34"/>
  <c r="B641" i="34"/>
  <c r="K640" i="34"/>
  <c r="B640" i="34"/>
  <c r="K639" i="34"/>
  <c r="B639" i="34"/>
  <c r="K638" i="34"/>
  <c r="B638" i="34"/>
  <c r="K637" i="34"/>
  <c r="B637" i="34"/>
  <c r="K636" i="34"/>
  <c r="B636" i="34"/>
  <c r="K635" i="34"/>
  <c r="B635" i="34"/>
  <c r="K634" i="34"/>
  <c r="B634" i="34"/>
  <c r="K633" i="34"/>
  <c r="B633" i="34"/>
  <c r="K632" i="34"/>
  <c r="B632" i="34"/>
  <c r="K631" i="34"/>
  <c r="B631" i="34"/>
  <c r="K630" i="34"/>
  <c r="B630" i="34"/>
  <c r="K629" i="34"/>
  <c r="B629" i="34"/>
  <c r="K628" i="34"/>
  <c r="B628" i="34"/>
  <c r="K627" i="34"/>
  <c r="B627" i="34"/>
  <c r="K626" i="34"/>
  <c r="B626" i="34"/>
  <c r="K625" i="34"/>
  <c r="B625" i="34"/>
  <c r="K624" i="34"/>
  <c r="B624" i="34"/>
  <c r="K623" i="34"/>
  <c r="B623" i="34"/>
  <c r="K622" i="34"/>
  <c r="B622" i="34"/>
  <c r="K621" i="34"/>
  <c r="B621" i="34"/>
  <c r="K620" i="34"/>
  <c r="B620" i="34"/>
  <c r="K619" i="34"/>
  <c r="B619" i="34"/>
  <c r="K618" i="34"/>
  <c r="B618" i="34"/>
  <c r="K617" i="34"/>
  <c r="B617" i="34"/>
  <c r="K616" i="34"/>
  <c r="B616" i="34"/>
  <c r="K615" i="34"/>
  <c r="B615" i="34"/>
  <c r="K614" i="34"/>
  <c r="B614" i="34"/>
  <c r="K613" i="34"/>
  <c r="B613" i="34"/>
  <c r="K612" i="34"/>
  <c r="B612" i="34"/>
  <c r="K611" i="34"/>
  <c r="B611" i="34"/>
  <c r="K610" i="34"/>
  <c r="B610" i="34"/>
  <c r="K609" i="34"/>
  <c r="B609" i="34"/>
  <c r="K608" i="34"/>
  <c r="B608" i="34"/>
  <c r="K607" i="34"/>
  <c r="B607" i="34"/>
  <c r="K606" i="34"/>
  <c r="B606" i="34"/>
  <c r="K605" i="34"/>
  <c r="B605" i="34"/>
  <c r="K604" i="34"/>
  <c r="B604" i="34"/>
  <c r="K603" i="34"/>
  <c r="B603" i="34"/>
  <c r="K602" i="34"/>
  <c r="B602" i="34"/>
  <c r="K601" i="34"/>
  <c r="B601" i="34"/>
  <c r="K600" i="34"/>
  <c r="B600" i="34"/>
  <c r="K599" i="34"/>
  <c r="B599" i="34"/>
  <c r="K598" i="34"/>
  <c r="B598" i="34"/>
  <c r="K597" i="34"/>
  <c r="B597" i="34"/>
  <c r="K596" i="34"/>
  <c r="B596" i="34"/>
  <c r="K595" i="34"/>
  <c r="B595" i="34"/>
  <c r="K594" i="34"/>
  <c r="B594" i="34"/>
  <c r="K593" i="34"/>
  <c r="B593" i="34"/>
  <c r="K592" i="34"/>
  <c r="B592" i="34"/>
  <c r="K591" i="34"/>
  <c r="B591" i="34"/>
  <c r="K590" i="34"/>
  <c r="B590" i="34"/>
  <c r="K589" i="34"/>
  <c r="B589" i="34"/>
  <c r="K588" i="34"/>
  <c r="B588" i="34"/>
  <c r="K587" i="34"/>
  <c r="B587" i="34"/>
  <c r="K586" i="34"/>
  <c r="B586" i="34"/>
  <c r="K585" i="34"/>
  <c r="B585" i="34"/>
  <c r="K584" i="34"/>
  <c r="B584" i="34"/>
  <c r="K583" i="34"/>
  <c r="B583" i="34"/>
  <c r="K582" i="34"/>
  <c r="B582" i="34"/>
  <c r="K581" i="34"/>
  <c r="B581" i="34"/>
  <c r="K580" i="34"/>
  <c r="B580" i="34"/>
  <c r="K579" i="34"/>
  <c r="B579" i="34"/>
  <c r="K578" i="34"/>
  <c r="B578" i="34"/>
  <c r="K577" i="34"/>
  <c r="B577" i="34"/>
  <c r="K576" i="34"/>
  <c r="B576" i="34"/>
  <c r="K575" i="34"/>
  <c r="B575" i="34"/>
  <c r="K574" i="34"/>
  <c r="B574" i="34"/>
  <c r="K573" i="34"/>
  <c r="B573" i="34"/>
  <c r="K572" i="34"/>
  <c r="B572" i="34"/>
  <c r="K571" i="34"/>
  <c r="B571" i="34"/>
  <c r="K570" i="34"/>
  <c r="B570" i="34"/>
  <c r="K569" i="34"/>
  <c r="B569" i="34"/>
  <c r="K568" i="34"/>
  <c r="B568" i="34"/>
  <c r="K567" i="34"/>
  <c r="B567" i="34"/>
  <c r="K566" i="34"/>
  <c r="B566" i="34"/>
  <c r="K565" i="34"/>
  <c r="B565" i="34"/>
  <c r="K564" i="34"/>
  <c r="B564" i="34"/>
  <c r="K563" i="34"/>
  <c r="B563" i="34"/>
  <c r="K562" i="34"/>
  <c r="B562" i="34"/>
  <c r="K561" i="34"/>
  <c r="B561" i="34"/>
  <c r="K560" i="34"/>
  <c r="B560" i="34"/>
  <c r="K559" i="34"/>
  <c r="B559" i="34"/>
  <c r="K558" i="34"/>
  <c r="B558" i="34"/>
  <c r="K557" i="34"/>
  <c r="B557" i="34"/>
  <c r="K556" i="34"/>
  <c r="B556" i="34"/>
  <c r="K555" i="34"/>
  <c r="B555" i="34"/>
  <c r="K554" i="34"/>
  <c r="B554" i="34"/>
  <c r="K553" i="34"/>
  <c r="B553" i="34"/>
  <c r="K552" i="34"/>
  <c r="B552" i="34"/>
  <c r="K551" i="34"/>
  <c r="B551" i="34"/>
  <c r="K550" i="34"/>
  <c r="B550" i="34"/>
  <c r="K549" i="34"/>
  <c r="B549" i="34"/>
  <c r="K548" i="34"/>
  <c r="B548" i="34"/>
  <c r="K547" i="34"/>
  <c r="B547" i="34"/>
  <c r="K546" i="34"/>
  <c r="B546" i="34"/>
  <c r="K545" i="34"/>
  <c r="B545" i="34"/>
  <c r="K544" i="34"/>
  <c r="B544" i="34"/>
  <c r="K543" i="34"/>
  <c r="B543" i="34"/>
  <c r="K542" i="34"/>
  <c r="B542" i="34"/>
  <c r="K541" i="34"/>
  <c r="B541" i="34"/>
  <c r="K540" i="34"/>
  <c r="B540" i="34"/>
  <c r="K539" i="34"/>
  <c r="B539" i="34"/>
  <c r="K538" i="34"/>
  <c r="B538" i="34"/>
  <c r="K537" i="34"/>
  <c r="B537" i="34"/>
  <c r="K536" i="34"/>
  <c r="B536" i="34"/>
  <c r="K535" i="34"/>
  <c r="B535" i="34"/>
  <c r="K534" i="34"/>
  <c r="B534" i="34"/>
  <c r="K533" i="34"/>
  <c r="B533" i="34"/>
  <c r="K532" i="34"/>
  <c r="B532" i="34"/>
  <c r="K531" i="34"/>
  <c r="B531" i="34"/>
  <c r="K530" i="34"/>
  <c r="B530" i="34"/>
  <c r="K529" i="34"/>
  <c r="B529" i="34"/>
  <c r="K528" i="34"/>
  <c r="B528" i="34"/>
  <c r="K527" i="34"/>
  <c r="B527" i="34"/>
  <c r="K526" i="34"/>
  <c r="B526" i="34"/>
  <c r="K525" i="34"/>
  <c r="B525" i="34"/>
  <c r="K524" i="34"/>
  <c r="B524" i="34"/>
  <c r="K523" i="34"/>
  <c r="B523" i="34"/>
  <c r="K522" i="34"/>
  <c r="B522" i="34"/>
  <c r="K521" i="34"/>
  <c r="B521" i="34"/>
  <c r="K520" i="34"/>
  <c r="B520" i="34"/>
  <c r="K519" i="34"/>
  <c r="B519" i="34"/>
  <c r="K518" i="34"/>
  <c r="B518" i="34"/>
  <c r="K517" i="34"/>
  <c r="B517" i="34"/>
  <c r="K516" i="34"/>
  <c r="B516" i="34"/>
  <c r="K515" i="34"/>
  <c r="B515" i="34"/>
  <c r="K514" i="34"/>
  <c r="B514" i="34"/>
  <c r="K513" i="34"/>
  <c r="B513" i="34"/>
  <c r="K512" i="34"/>
  <c r="B512" i="34"/>
  <c r="K511" i="34"/>
  <c r="B511" i="34"/>
  <c r="K510" i="34"/>
  <c r="B510" i="34"/>
  <c r="K509" i="34"/>
  <c r="B509" i="34"/>
  <c r="K508" i="34"/>
  <c r="B508" i="34"/>
  <c r="K507" i="34"/>
  <c r="B507" i="34"/>
  <c r="K506" i="34"/>
  <c r="B506" i="34"/>
  <c r="K505" i="34"/>
  <c r="B505" i="34"/>
  <c r="K504" i="34"/>
  <c r="B504" i="34"/>
  <c r="K503" i="34"/>
  <c r="B503" i="34"/>
  <c r="K502" i="34"/>
  <c r="B502" i="34"/>
  <c r="K501" i="34"/>
  <c r="B501" i="34"/>
  <c r="K500" i="34"/>
  <c r="B500" i="34"/>
  <c r="K499" i="34"/>
  <c r="B499" i="34"/>
  <c r="K498" i="34"/>
  <c r="B498" i="34"/>
  <c r="O497" i="34"/>
  <c r="K497" i="34"/>
  <c r="B497" i="34"/>
  <c r="K496" i="34"/>
  <c r="B496" i="34"/>
  <c r="K495" i="34"/>
  <c r="B495" i="34"/>
  <c r="K494" i="34"/>
  <c r="B494" i="34"/>
  <c r="K493" i="34"/>
  <c r="B493" i="34"/>
  <c r="K492" i="34"/>
  <c r="B492" i="34"/>
  <c r="K491" i="34"/>
  <c r="B491" i="34"/>
  <c r="K490" i="34"/>
  <c r="B490" i="34"/>
  <c r="K489" i="34"/>
  <c r="B489" i="34"/>
  <c r="K488" i="34"/>
  <c r="B488" i="34"/>
  <c r="K487" i="34"/>
  <c r="B487" i="34"/>
  <c r="K486" i="34"/>
  <c r="B486" i="34"/>
  <c r="K485" i="34"/>
  <c r="B485" i="34"/>
  <c r="K484" i="34"/>
  <c r="B484" i="34"/>
  <c r="K483" i="34"/>
  <c r="B483" i="34"/>
  <c r="K482" i="34"/>
  <c r="B482" i="34"/>
  <c r="K481" i="34"/>
  <c r="B481" i="34"/>
  <c r="K480" i="34"/>
  <c r="B480" i="34"/>
  <c r="K479" i="34"/>
  <c r="B479" i="34"/>
  <c r="K478" i="34"/>
  <c r="B478" i="34"/>
  <c r="K477" i="34"/>
  <c r="B477" i="34"/>
  <c r="K476" i="34"/>
  <c r="B476" i="34"/>
  <c r="K475" i="34"/>
  <c r="B475" i="34"/>
  <c r="K474" i="34"/>
  <c r="B474" i="34"/>
  <c r="K473" i="34"/>
  <c r="B473" i="34"/>
  <c r="K472" i="34"/>
  <c r="B472" i="34"/>
  <c r="K471" i="34"/>
  <c r="B471" i="34"/>
  <c r="K470" i="34"/>
  <c r="B470" i="34"/>
  <c r="K469" i="34"/>
  <c r="B469" i="34"/>
  <c r="K468" i="34"/>
  <c r="B468" i="34"/>
  <c r="K467" i="34"/>
  <c r="B467" i="34"/>
  <c r="K466" i="34"/>
  <c r="B466" i="34"/>
  <c r="K465" i="34"/>
  <c r="B465" i="34"/>
  <c r="K464" i="34"/>
  <c r="B464" i="34"/>
  <c r="K463" i="34"/>
  <c r="B463" i="34"/>
  <c r="K462" i="34"/>
  <c r="B462" i="34"/>
  <c r="K461" i="34"/>
  <c r="B461" i="34"/>
  <c r="K460" i="34"/>
  <c r="B460" i="34"/>
  <c r="K459" i="34"/>
  <c r="B459" i="34"/>
  <c r="K458" i="34"/>
  <c r="B458" i="34"/>
  <c r="K457" i="34"/>
  <c r="B457" i="34"/>
  <c r="K456" i="34"/>
  <c r="B456" i="34"/>
  <c r="K455" i="34"/>
  <c r="B455" i="34"/>
  <c r="K454" i="34"/>
  <c r="B454" i="34"/>
  <c r="K453" i="34"/>
  <c r="B453" i="34"/>
  <c r="K452" i="34"/>
  <c r="B452" i="34"/>
  <c r="K451" i="34"/>
  <c r="B451" i="34"/>
  <c r="K450" i="34"/>
  <c r="B450" i="34"/>
  <c r="K449" i="34"/>
  <c r="B449" i="34"/>
  <c r="K448" i="34"/>
  <c r="B448" i="34"/>
  <c r="K447" i="34"/>
  <c r="B447" i="34"/>
  <c r="K446" i="34"/>
  <c r="B446" i="34"/>
  <c r="K445" i="34"/>
  <c r="B445" i="34"/>
  <c r="K444" i="34"/>
  <c r="B444" i="34"/>
  <c r="K443" i="34"/>
  <c r="B443" i="34"/>
  <c r="K442" i="34"/>
  <c r="B442" i="34"/>
  <c r="K441" i="34"/>
  <c r="B441" i="34"/>
  <c r="K440" i="34"/>
  <c r="B440" i="34"/>
  <c r="K439" i="34"/>
  <c r="B439" i="34"/>
  <c r="K438" i="34"/>
  <c r="B438" i="34"/>
  <c r="K437" i="34"/>
  <c r="B437" i="34"/>
  <c r="K436" i="34"/>
  <c r="B436" i="34"/>
  <c r="K435" i="34"/>
  <c r="B435" i="34"/>
  <c r="K434" i="34"/>
  <c r="B434" i="34"/>
  <c r="K433" i="34"/>
  <c r="B433" i="34"/>
  <c r="K432" i="34"/>
  <c r="B432" i="34"/>
  <c r="K431" i="34"/>
  <c r="B431" i="34"/>
  <c r="K430" i="34"/>
  <c r="B430" i="34"/>
  <c r="K429" i="34"/>
  <c r="B429" i="34"/>
  <c r="K428" i="34"/>
  <c r="B428" i="34"/>
  <c r="K427" i="34"/>
  <c r="B427" i="34"/>
  <c r="K426" i="34"/>
  <c r="B426" i="34"/>
  <c r="K425" i="34"/>
  <c r="B425" i="34"/>
  <c r="K424" i="34"/>
  <c r="B424" i="34"/>
  <c r="K423" i="34"/>
  <c r="B423" i="34"/>
  <c r="K422" i="34"/>
  <c r="B422" i="34"/>
  <c r="K421" i="34"/>
  <c r="B421" i="34"/>
  <c r="K420" i="34"/>
  <c r="B420" i="34"/>
  <c r="K419" i="34"/>
  <c r="B419" i="34"/>
  <c r="K418" i="34"/>
  <c r="B418" i="34"/>
  <c r="K417" i="34"/>
  <c r="B417" i="34"/>
  <c r="K416" i="34"/>
  <c r="B416" i="34"/>
  <c r="K415" i="34"/>
  <c r="O415" i="34" s="1"/>
  <c r="B415" i="34"/>
  <c r="K414" i="34"/>
  <c r="B414" i="34"/>
  <c r="K413" i="34"/>
  <c r="B413" i="34"/>
  <c r="K412" i="34"/>
  <c r="B412" i="34"/>
  <c r="K411" i="34"/>
  <c r="B411" i="34"/>
  <c r="K410" i="34"/>
  <c r="B410" i="34"/>
  <c r="K409" i="34"/>
  <c r="B409" i="34"/>
  <c r="K408" i="34"/>
  <c r="B408" i="34"/>
  <c r="K407" i="34"/>
  <c r="B407" i="34"/>
  <c r="K406" i="34"/>
  <c r="B406" i="34"/>
  <c r="K405" i="34"/>
  <c r="B405" i="34"/>
  <c r="K404" i="34"/>
  <c r="B404" i="34"/>
  <c r="K403" i="34"/>
  <c r="B403" i="34"/>
  <c r="K402" i="34"/>
  <c r="B402" i="34"/>
  <c r="K401" i="34"/>
  <c r="B401" i="34"/>
  <c r="K400" i="34"/>
  <c r="B400" i="34"/>
  <c r="K399" i="34"/>
  <c r="B399" i="34"/>
  <c r="K398" i="34"/>
  <c r="B398" i="34"/>
  <c r="K397" i="34"/>
  <c r="B397" i="34"/>
  <c r="K396" i="34"/>
  <c r="B396" i="34"/>
  <c r="K395" i="34"/>
  <c r="B395" i="34"/>
  <c r="K394" i="34"/>
  <c r="B394" i="34"/>
  <c r="K393" i="34"/>
  <c r="B393" i="34"/>
  <c r="K392" i="34"/>
  <c r="B392" i="34"/>
  <c r="K391" i="34"/>
  <c r="B391" i="34"/>
  <c r="K390" i="34"/>
  <c r="B390" i="34"/>
  <c r="K389" i="34"/>
  <c r="B389" i="34"/>
  <c r="K388" i="34"/>
  <c r="B388" i="34"/>
  <c r="K387" i="34"/>
  <c r="B387" i="34"/>
  <c r="K386" i="34"/>
  <c r="B386" i="34"/>
  <c r="K385" i="34"/>
  <c r="B385" i="34"/>
  <c r="K384" i="34"/>
  <c r="B384" i="34"/>
  <c r="K383" i="34"/>
  <c r="B383" i="34"/>
  <c r="K382" i="34"/>
  <c r="B382" i="34"/>
  <c r="K381" i="34"/>
  <c r="B381" i="34"/>
  <c r="K380" i="34"/>
  <c r="B380" i="34"/>
  <c r="K379" i="34"/>
  <c r="B379" i="34"/>
  <c r="K378" i="34"/>
  <c r="B378" i="34"/>
  <c r="K377" i="34"/>
  <c r="B377" i="34"/>
  <c r="K376" i="34"/>
  <c r="B376" i="34"/>
  <c r="K375" i="34"/>
  <c r="B375" i="34"/>
  <c r="K374" i="34"/>
  <c r="B374" i="34"/>
  <c r="K373" i="34"/>
  <c r="B373" i="34"/>
  <c r="K372" i="34"/>
  <c r="B372" i="34"/>
  <c r="K371" i="34"/>
  <c r="B371" i="34"/>
  <c r="K370" i="34"/>
  <c r="B370" i="34"/>
  <c r="K369" i="34"/>
  <c r="B369" i="34"/>
  <c r="K368" i="34"/>
  <c r="B368" i="34"/>
  <c r="K367" i="34"/>
  <c r="B367" i="34"/>
  <c r="K366" i="34"/>
  <c r="B366" i="34"/>
  <c r="K365" i="34"/>
  <c r="B365" i="34"/>
  <c r="K364" i="34"/>
  <c r="B364" i="34"/>
  <c r="K363" i="34"/>
  <c r="B363" i="34"/>
  <c r="K362" i="34"/>
  <c r="B362" i="34"/>
  <c r="K361" i="34"/>
  <c r="B361" i="34"/>
  <c r="K360" i="34"/>
  <c r="B360" i="34"/>
  <c r="K359" i="34"/>
  <c r="B359" i="34"/>
  <c r="K358" i="34"/>
  <c r="B358" i="34"/>
  <c r="K357" i="34"/>
  <c r="B357" i="34"/>
  <c r="K356" i="34"/>
  <c r="B356" i="34"/>
  <c r="K355" i="34"/>
  <c r="B355" i="34"/>
  <c r="K354" i="34"/>
  <c r="B354" i="34"/>
  <c r="K353" i="34"/>
  <c r="B353" i="34"/>
  <c r="K352" i="34"/>
  <c r="B352" i="34"/>
  <c r="K351" i="34"/>
  <c r="B351" i="34"/>
  <c r="K350" i="34"/>
  <c r="B350" i="34"/>
  <c r="K349" i="34"/>
  <c r="B349" i="34"/>
  <c r="K348" i="34"/>
  <c r="B348" i="34"/>
  <c r="K347" i="34"/>
  <c r="B347" i="34"/>
  <c r="K346" i="34"/>
  <c r="B346" i="34"/>
  <c r="K345" i="34"/>
  <c r="B345" i="34"/>
  <c r="K344" i="34"/>
  <c r="B344" i="34"/>
  <c r="K343" i="34"/>
  <c r="B343" i="34"/>
  <c r="K342" i="34"/>
  <c r="B342" i="34"/>
  <c r="K341" i="34"/>
  <c r="B341" i="34"/>
  <c r="K340" i="34"/>
  <c r="B340" i="34"/>
  <c r="K339" i="34"/>
  <c r="B339" i="34"/>
  <c r="K338" i="34"/>
  <c r="B338" i="34"/>
  <c r="K337" i="34"/>
  <c r="B337" i="34"/>
  <c r="K336" i="34"/>
  <c r="B336" i="34"/>
  <c r="K335" i="34"/>
  <c r="B335" i="34"/>
  <c r="K334" i="34"/>
  <c r="B334" i="34"/>
  <c r="K333" i="34"/>
  <c r="B333" i="34"/>
  <c r="K332" i="34"/>
  <c r="O332" i="34" s="1"/>
  <c r="B332" i="34"/>
  <c r="K331" i="34"/>
  <c r="B331" i="34"/>
  <c r="K330" i="34"/>
  <c r="B330" i="34"/>
  <c r="K329" i="34"/>
  <c r="B329" i="34"/>
  <c r="K328" i="34"/>
  <c r="B328" i="34"/>
  <c r="K327" i="34"/>
  <c r="B327" i="34"/>
  <c r="K326" i="34"/>
  <c r="B326" i="34"/>
  <c r="K325" i="34"/>
  <c r="B325" i="34"/>
  <c r="K324" i="34"/>
  <c r="B324" i="34"/>
  <c r="K323" i="34"/>
  <c r="B323" i="34"/>
  <c r="K322" i="34"/>
  <c r="B322" i="34"/>
  <c r="K321" i="34"/>
  <c r="B321" i="34"/>
  <c r="K320" i="34"/>
  <c r="B320" i="34"/>
  <c r="K319" i="34"/>
  <c r="B319" i="34"/>
  <c r="K318" i="34"/>
  <c r="B318" i="34"/>
  <c r="K317" i="34"/>
  <c r="B317" i="34"/>
  <c r="K316" i="34"/>
  <c r="B316" i="34"/>
  <c r="K315" i="34"/>
  <c r="B315" i="34"/>
  <c r="K314" i="34"/>
  <c r="B314" i="34"/>
  <c r="K313" i="34"/>
  <c r="B313" i="34"/>
  <c r="K312" i="34"/>
  <c r="B312" i="34"/>
  <c r="K311" i="34"/>
  <c r="B311" i="34"/>
  <c r="K310" i="34"/>
  <c r="B310" i="34"/>
  <c r="K309" i="34"/>
  <c r="B309" i="34"/>
  <c r="K308" i="34"/>
  <c r="B308" i="34"/>
  <c r="K307" i="34"/>
  <c r="B307" i="34"/>
  <c r="K306" i="34"/>
  <c r="B306" i="34"/>
  <c r="K305" i="34"/>
  <c r="B305" i="34"/>
  <c r="K304" i="34"/>
  <c r="B304" i="34"/>
  <c r="K303" i="34"/>
  <c r="B303" i="34"/>
  <c r="K302" i="34"/>
  <c r="B302" i="34"/>
  <c r="K301" i="34"/>
  <c r="B301" i="34"/>
  <c r="K300" i="34"/>
  <c r="B300" i="34"/>
  <c r="K299" i="34"/>
  <c r="B299" i="34"/>
  <c r="O298" i="34"/>
  <c r="K298" i="34"/>
  <c r="B298" i="34"/>
  <c r="K297" i="34"/>
  <c r="B297" i="34"/>
  <c r="K296" i="34"/>
  <c r="B296" i="34"/>
  <c r="K295" i="34"/>
  <c r="B295" i="34"/>
  <c r="K294" i="34"/>
  <c r="B294" i="34"/>
  <c r="K293" i="34"/>
  <c r="B293" i="34"/>
  <c r="K292" i="34"/>
  <c r="B292" i="34"/>
  <c r="K291" i="34"/>
  <c r="B291" i="34"/>
  <c r="K290" i="34"/>
  <c r="B290" i="34"/>
  <c r="K289" i="34"/>
  <c r="B289" i="34"/>
  <c r="K288" i="34"/>
  <c r="B288" i="34"/>
  <c r="K287" i="34"/>
  <c r="B287" i="34"/>
  <c r="K286" i="34"/>
  <c r="B286" i="34"/>
  <c r="K285" i="34"/>
  <c r="B285" i="34"/>
  <c r="K284" i="34"/>
  <c r="B284" i="34"/>
  <c r="K283" i="34"/>
  <c r="B283" i="34"/>
  <c r="K282" i="34"/>
  <c r="B282" i="34"/>
  <c r="K281" i="34"/>
  <c r="B281" i="34"/>
  <c r="K280" i="34"/>
  <c r="B280" i="34"/>
  <c r="K279" i="34"/>
  <c r="B279" i="34"/>
  <c r="K278" i="34"/>
  <c r="B278" i="34"/>
  <c r="K277" i="34"/>
  <c r="B277" i="34"/>
  <c r="K276" i="34"/>
  <c r="B276" i="34"/>
  <c r="K275" i="34"/>
  <c r="B275" i="34"/>
  <c r="K274" i="34"/>
  <c r="B274" i="34"/>
  <c r="K273" i="34"/>
  <c r="B273" i="34"/>
  <c r="K272" i="34"/>
  <c r="B272" i="34"/>
  <c r="K271" i="34"/>
  <c r="B271" i="34"/>
  <c r="K270" i="34"/>
  <c r="B270" i="34"/>
  <c r="K269" i="34"/>
  <c r="B269" i="34"/>
  <c r="K268" i="34"/>
  <c r="B268" i="34"/>
  <c r="K267" i="34"/>
  <c r="B267" i="34"/>
  <c r="K266" i="34"/>
  <c r="B266" i="34"/>
  <c r="K265" i="34"/>
  <c r="B265" i="34"/>
  <c r="K264" i="34"/>
  <c r="B264" i="34"/>
  <c r="K263" i="34"/>
  <c r="B263" i="34"/>
  <c r="K262" i="34"/>
  <c r="B262" i="34"/>
  <c r="K261" i="34"/>
  <c r="B261" i="34"/>
  <c r="K260" i="34"/>
  <c r="B260" i="34"/>
  <c r="K259" i="34"/>
  <c r="B259" i="34"/>
  <c r="K258" i="34"/>
  <c r="B258" i="34"/>
  <c r="K257" i="34"/>
  <c r="B257" i="34"/>
  <c r="K256" i="34"/>
  <c r="B256" i="34"/>
  <c r="K255" i="34"/>
  <c r="B255" i="34"/>
  <c r="K254" i="34"/>
  <c r="B254" i="34"/>
  <c r="K253" i="34"/>
  <c r="B253" i="34"/>
  <c r="K252" i="34"/>
  <c r="B252" i="34"/>
  <c r="K251" i="34"/>
  <c r="B251" i="34"/>
  <c r="K250" i="34"/>
  <c r="B250" i="34"/>
  <c r="K249" i="34"/>
  <c r="B249" i="34"/>
  <c r="K248" i="34"/>
  <c r="B248" i="34"/>
  <c r="K247" i="34"/>
  <c r="B247" i="34"/>
  <c r="K246" i="34"/>
  <c r="B246" i="34"/>
  <c r="K245" i="34"/>
  <c r="B245" i="34"/>
  <c r="K244" i="34"/>
  <c r="B244" i="34"/>
  <c r="K243" i="34"/>
  <c r="B243" i="34"/>
  <c r="K242" i="34"/>
  <c r="B242" i="34"/>
  <c r="K241" i="34"/>
  <c r="B241" i="34"/>
  <c r="K240" i="34"/>
  <c r="B240" i="34"/>
  <c r="K239" i="34"/>
  <c r="B239" i="34"/>
  <c r="K238" i="34"/>
  <c r="B238" i="34"/>
  <c r="K237" i="34"/>
  <c r="B237" i="34"/>
  <c r="K236" i="34"/>
  <c r="B236" i="34"/>
  <c r="K235" i="34"/>
  <c r="B235" i="34"/>
  <c r="K234" i="34"/>
  <c r="B234" i="34"/>
  <c r="K233" i="34"/>
  <c r="B233" i="34"/>
  <c r="K232" i="34"/>
  <c r="B232" i="34"/>
  <c r="K231" i="34"/>
  <c r="B231" i="34"/>
  <c r="K230" i="34"/>
  <c r="B230" i="34"/>
  <c r="K229" i="34"/>
  <c r="B229" i="34"/>
  <c r="K228" i="34"/>
  <c r="B228" i="34"/>
  <c r="K227" i="34"/>
  <c r="B227" i="34"/>
  <c r="K226" i="34"/>
  <c r="B226" i="34"/>
  <c r="K225" i="34"/>
  <c r="B225" i="34"/>
  <c r="K224" i="34"/>
  <c r="B224" i="34"/>
  <c r="K223" i="34"/>
  <c r="B223" i="34"/>
  <c r="K222" i="34"/>
  <c r="B222" i="34"/>
  <c r="K221" i="34"/>
  <c r="B221" i="34"/>
  <c r="K220" i="34"/>
  <c r="B220" i="34"/>
  <c r="K219" i="34"/>
  <c r="B219" i="34"/>
  <c r="K218" i="34"/>
  <c r="B218" i="34"/>
  <c r="K217" i="34"/>
  <c r="B217" i="34"/>
  <c r="K216" i="34"/>
  <c r="B216" i="34"/>
  <c r="K215" i="34"/>
  <c r="B215" i="34"/>
  <c r="K214" i="34"/>
  <c r="B214" i="34"/>
  <c r="K213" i="34"/>
  <c r="B213" i="34"/>
  <c r="K212" i="34"/>
  <c r="B212" i="34"/>
  <c r="K211" i="34"/>
  <c r="B211" i="34"/>
  <c r="K210" i="34"/>
  <c r="B210" i="34"/>
  <c r="K209" i="34"/>
  <c r="B209" i="34"/>
  <c r="K208" i="34"/>
  <c r="B208" i="34"/>
  <c r="K207" i="34"/>
  <c r="B207" i="34"/>
  <c r="K206" i="34"/>
  <c r="B206" i="34"/>
  <c r="K205" i="34"/>
  <c r="B205" i="34"/>
  <c r="K204" i="34"/>
  <c r="B204" i="34"/>
  <c r="K203" i="34"/>
  <c r="B203" i="34"/>
  <c r="K202" i="34"/>
  <c r="B202" i="34"/>
  <c r="K201" i="34"/>
  <c r="B201" i="34"/>
  <c r="K200" i="34"/>
  <c r="B200" i="34"/>
  <c r="K199" i="34"/>
  <c r="B199" i="34"/>
  <c r="K198" i="34"/>
  <c r="B198" i="34"/>
  <c r="K197" i="34"/>
  <c r="B197" i="34"/>
  <c r="K196" i="34"/>
  <c r="B196" i="34"/>
  <c r="K195" i="34"/>
  <c r="B195" i="34"/>
  <c r="K194" i="34"/>
  <c r="B194" i="34"/>
  <c r="K193" i="34"/>
  <c r="B193" i="34"/>
  <c r="K192" i="34"/>
  <c r="B192" i="34"/>
  <c r="K191" i="34"/>
  <c r="B191" i="34"/>
  <c r="K190" i="34"/>
  <c r="B190" i="34"/>
  <c r="K189" i="34"/>
  <c r="B189" i="34"/>
  <c r="K188" i="34"/>
  <c r="B188" i="34"/>
  <c r="K187" i="34"/>
  <c r="B187" i="34"/>
  <c r="K186" i="34"/>
  <c r="B186" i="34"/>
  <c r="K185" i="34"/>
  <c r="B185" i="34"/>
  <c r="K184" i="34"/>
  <c r="B184" i="34"/>
  <c r="K183" i="34"/>
  <c r="B183" i="34"/>
  <c r="K182" i="34"/>
  <c r="B182" i="34"/>
  <c r="K181" i="34"/>
  <c r="B181" i="34"/>
  <c r="K180" i="34"/>
  <c r="B180" i="34"/>
  <c r="K179" i="34"/>
  <c r="B179" i="34"/>
  <c r="K178" i="34"/>
  <c r="B178" i="34"/>
  <c r="K177" i="34"/>
  <c r="B177" i="34"/>
  <c r="K176" i="34"/>
  <c r="B176" i="34"/>
  <c r="K175" i="34"/>
  <c r="B175" i="34"/>
  <c r="K174" i="34"/>
  <c r="B174" i="34"/>
  <c r="K173" i="34"/>
  <c r="B173" i="34"/>
  <c r="K172" i="34"/>
  <c r="B172" i="34"/>
  <c r="K171" i="34"/>
  <c r="B171" i="34"/>
  <c r="K170" i="34"/>
  <c r="B170" i="34"/>
  <c r="K169" i="34"/>
  <c r="B169" i="34"/>
  <c r="K168" i="34"/>
  <c r="B168" i="34"/>
  <c r="K167" i="34"/>
  <c r="B167" i="34"/>
  <c r="K166" i="34"/>
  <c r="B166" i="34"/>
  <c r="K165" i="34"/>
  <c r="B165" i="34"/>
  <c r="K164" i="34"/>
  <c r="B164" i="34"/>
  <c r="K163" i="34"/>
  <c r="B163" i="34"/>
  <c r="K162" i="34"/>
  <c r="B162" i="34"/>
  <c r="K161" i="34"/>
  <c r="B161" i="34"/>
  <c r="K160" i="34"/>
  <c r="B160" i="34"/>
  <c r="K159" i="34"/>
  <c r="B159" i="34"/>
  <c r="K158" i="34"/>
  <c r="B158" i="34"/>
  <c r="K157" i="34"/>
  <c r="B157" i="34"/>
  <c r="K156" i="34"/>
  <c r="B156" i="34"/>
  <c r="K155" i="34"/>
  <c r="B155" i="34"/>
  <c r="K154" i="34"/>
  <c r="B154" i="34"/>
  <c r="K153" i="34"/>
  <c r="B153" i="34"/>
  <c r="K152" i="34"/>
  <c r="B152" i="34"/>
  <c r="K151" i="34"/>
  <c r="B151" i="34"/>
  <c r="K150" i="34"/>
  <c r="B150" i="34"/>
  <c r="K149" i="34"/>
  <c r="B149" i="34"/>
  <c r="K148" i="34"/>
  <c r="B148" i="34"/>
  <c r="K147" i="34"/>
  <c r="B147" i="34"/>
  <c r="K146" i="34"/>
  <c r="B146" i="34"/>
  <c r="K145" i="34"/>
  <c r="B145" i="34"/>
  <c r="K144" i="34"/>
  <c r="B144" i="34"/>
  <c r="K143" i="34"/>
  <c r="B143" i="34"/>
  <c r="K142" i="34"/>
  <c r="B142" i="34"/>
  <c r="K141" i="34"/>
  <c r="B141" i="34"/>
  <c r="K140" i="34"/>
  <c r="B140" i="34"/>
  <c r="K139" i="34"/>
  <c r="B139" i="34"/>
  <c r="K138" i="34"/>
  <c r="B138" i="34"/>
  <c r="K137" i="34"/>
  <c r="B137" i="34"/>
  <c r="K136" i="34"/>
  <c r="B136" i="34"/>
  <c r="K135" i="34"/>
  <c r="B135" i="34"/>
  <c r="K134" i="34"/>
  <c r="B134" i="34"/>
  <c r="K133" i="34"/>
  <c r="B133" i="34"/>
  <c r="K132" i="34"/>
  <c r="B132" i="34"/>
  <c r="K131" i="34"/>
  <c r="B131" i="34"/>
  <c r="K130" i="34"/>
  <c r="B130" i="34"/>
  <c r="K129" i="34"/>
  <c r="B129" i="34"/>
  <c r="K128" i="34"/>
  <c r="B128" i="34"/>
  <c r="K127" i="34"/>
  <c r="B127" i="34"/>
  <c r="K126" i="34"/>
  <c r="B126" i="34"/>
  <c r="K125" i="34"/>
  <c r="B125" i="34"/>
  <c r="K124" i="34"/>
  <c r="B124" i="34"/>
  <c r="K123" i="34"/>
  <c r="B123" i="34"/>
  <c r="K122" i="34"/>
  <c r="B122" i="34"/>
  <c r="K121" i="34"/>
  <c r="B121" i="34"/>
  <c r="K120" i="34"/>
  <c r="B120" i="34"/>
  <c r="K119" i="34"/>
  <c r="B119" i="34"/>
  <c r="K118" i="34"/>
  <c r="B118" i="34"/>
  <c r="K117" i="34"/>
  <c r="B117" i="34"/>
  <c r="K116" i="34"/>
  <c r="B116" i="34"/>
  <c r="K115" i="34"/>
  <c r="B115" i="34"/>
  <c r="K114" i="34"/>
  <c r="B114" i="34"/>
  <c r="K113" i="34"/>
  <c r="B113" i="34"/>
  <c r="K112" i="34"/>
  <c r="B112" i="34"/>
  <c r="K111" i="34"/>
  <c r="B111" i="34"/>
  <c r="K110" i="34"/>
  <c r="B110" i="34"/>
  <c r="K109" i="34"/>
  <c r="B109" i="34"/>
  <c r="K108" i="34"/>
  <c r="B108" i="34"/>
  <c r="K107" i="34"/>
  <c r="B107" i="34"/>
  <c r="K106" i="34"/>
  <c r="B106" i="34"/>
  <c r="K105" i="34"/>
  <c r="B105" i="34"/>
  <c r="K104" i="34"/>
  <c r="B104" i="34"/>
  <c r="K103" i="34"/>
  <c r="B103" i="34"/>
  <c r="K102" i="34"/>
  <c r="B102" i="34"/>
  <c r="K101" i="34"/>
  <c r="B101" i="34"/>
  <c r="K100" i="34"/>
  <c r="B100" i="34"/>
  <c r="K99" i="34"/>
  <c r="B99" i="34"/>
  <c r="K98" i="34"/>
  <c r="B98" i="34"/>
  <c r="K97" i="34"/>
  <c r="B97" i="34"/>
  <c r="K96" i="34"/>
  <c r="B96" i="34"/>
  <c r="K95" i="34"/>
  <c r="B95" i="34"/>
  <c r="K94" i="34"/>
  <c r="B94" i="34"/>
  <c r="K93" i="34"/>
  <c r="B93" i="34"/>
  <c r="K92" i="34"/>
  <c r="B92" i="34"/>
  <c r="K91" i="34"/>
  <c r="B91" i="34"/>
  <c r="K90" i="34"/>
  <c r="B90" i="34"/>
  <c r="K89" i="34"/>
  <c r="B89" i="34"/>
  <c r="K88" i="34"/>
  <c r="B88" i="34"/>
  <c r="K87" i="34"/>
  <c r="B87" i="34"/>
  <c r="K86" i="34"/>
  <c r="B86" i="34"/>
  <c r="K85" i="34"/>
  <c r="B85" i="34"/>
  <c r="K84" i="34"/>
  <c r="B84" i="34"/>
  <c r="K83" i="34"/>
  <c r="B83" i="34"/>
  <c r="K82" i="34"/>
  <c r="B82" i="34"/>
  <c r="K81" i="34"/>
  <c r="B81" i="34"/>
  <c r="K80" i="34"/>
  <c r="B80" i="34"/>
  <c r="K79" i="34"/>
  <c r="B79" i="34"/>
  <c r="K78" i="34"/>
  <c r="B78" i="34"/>
  <c r="K77" i="34"/>
  <c r="B77" i="34"/>
  <c r="K76" i="34"/>
  <c r="B76" i="34"/>
  <c r="K75" i="34"/>
  <c r="B75" i="34"/>
  <c r="K74" i="34"/>
  <c r="B74" i="34"/>
  <c r="K73" i="34"/>
  <c r="B73" i="34"/>
  <c r="K72" i="34"/>
  <c r="B72" i="34"/>
  <c r="K71" i="34"/>
  <c r="B71" i="34"/>
  <c r="K70" i="34"/>
  <c r="B70" i="34"/>
  <c r="K69" i="34"/>
  <c r="B69" i="34"/>
  <c r="K68" i="34"/>
  <c r="B68" i="34"/>
  <c r="K67" i="34"/>
  <c r="B67" i="34"/>
  <c r="K66" i="34"/>
  <c r="B66" i="34"/>
  <c r="K65" i="34"/>
  <c r="B65" i="34"/>
  <c r="K64" i="34"/>
  <c r="B64" i="34"/>
  <c r="K63" i="34"/>
  <c r="B63" i="34"/>
  <c r="K62" i="34"/>
  <c r="B62" i="34"/>
  <c r="K61" i="34"/>
  <c r="B61" i="34"/>
  <c r="K60" i="34"/>
  <c r="B60" i="34"/>
  <c r="K59" i="34"/>
  <c r="B59" i="34"/>
  <c r="K58" i="34"/>
  <c r="B58" i="34"/>
  <c r="K57" i="34"/>
  <c r="B57" i="34"/>
  <c r="K56" i="34"/>
  <c r="B56" i="34"/>
  <c r="K55" i="34"/>
  <c r="B55" i="34"/>
  <c r="K54" i="34"/>
  <c r="B54" i="34"/>
  <c r="K53" i="34"/>
  <c r="B53" i="34"/>
  <c r="K52" i="34"/>
  <c r="B52" i="34"/>
  <c r="K51" i="34"/>
  <c r="B51" i="34"/>
  <c r="K50" i="34"/>
  <c r="B50" i="34"/>
  <c r="K49" i="34"/>
  <c r="B49" i="34"/>
  <c r="K48" i="34"/>
  <c r="B48" i="34"/>
  <c r="K47" i="34"/>
  <c r="B47" i="34"/>
  <c r="K46" i="34"/>
  <c r="B46" i="34"/>
  <c r="K45" i="34"/>
  <c r="B45" i="34"/>
  <c r="K44" i="34"/>
  <c r="B44" i="34"/>
  <c r="K43" i="34"/>
  <c r="B43" i="34"/>
  <c r="K42" i="34"/>
  <c r="B42" i="34"/>
  <c r="K41" i="34"/>
  <c r="B41" i="34"/>
  <c r="K40" i="34"/>
  <c r="B40" i="34"/>
  <c r="K39" i="34"/>
  <c r="B39" i="34"/>
  <c r="K38" i="34"/>
  <c r="B38" i="34"/>
  <c r="K37" i="34"/>
  <c r="B37" i="34"/>
  <c r="K36" i="34"/>
  <c r="B36" i="34"/>
  <c r="K35" i="34"/>
  <c r="B35" i="34"/>
  <c r="K34" i="34"/>
  <c r="B34" i="34"/>
  <c r="K33" i="34"/>
  <c r="B33" i="34"/>
  <c r="K32" i="34"/>
  <c r="B32" i="34"/>
  <c r="K31" i="34"/>
  <c r="B31" i="34"/>
  <c r="K30" i="34"/>
  <c r="B30" i="34"/>
  <c r="K29" i="34"/>
  <c r="B29" i="34"/>
  <c r="K28" i="34"/>
  <c r="B28" i="34"/>
  <c r="K27" i="34"/>
  <c r="B27" i="34"/>
  <c r="K26" i="34"/>
  <c r="B26" i="34"/>
  <c r="K25" i="34"/>
  <c r="B25" i="34"/>
  <c r="K24" i="34"/>
  <c r="B24" i="34"/>
  <c r="K23" i="34"/>
  <c r="B23" i="34"/>
  <c r="K22" i="34"/>
  <c r="B22" i="34"/>
  <c r="K21" i="34"/>
  <c r="B21" i="34"/>
  <c r="K20" i="34"/>
  <c r="B20" i="34"/>
  <c r="K19" i="34"/>
  <c r="B19" i="34"/>
  <c r="K18" i="34"/>
  <c r="B18" i="34"/>
  <c r="K17" i="34"/>
  <c r="B17" i="34"/>
  <c r="K16" i="34"/>
  <c r="B16" i="34"/>
  <c r="K15" i="34"/>
  <c r="B15" i="34"/>
  <c r="K14" i="34"/>
  <c r="B14" i="34"/>
  <c r="K13" i="34"/>
  <c r="B13" i="34"/>
  <c r="K12" i="34"/>
  <c r="B12" i="34"/>
  <c r="K11" i="34"/>
  <c r="B11" i="34"/>
  <c r="K10" i="34"/>
  <c r="B10" i="34"/>
  <c r="K9" i="34"/>
  <c r="B9" i="34"/>
  <c r="K8" i="34"/>
  <c r="B8" i="34"/>
  <c r="K7" i="34"/>
  <c r="O7" i="34" s="1"/>
  <c r="B7" i="34"/>
  <c r="K6" i="34"/>
  <c r="O6" i="34" s="1"/>
  <c r="B6" i="34"/>
  <c r="K5" i="34"/>
  <c r="O5" i="34" s="1"/>
  <c r="B5" i="34"/>
  <c r="K4" i="34"/>
  <c r="O4" i="34" s="1"/>
  <c r="B4" i="34"/>
  <c r="A5" i="30" a="1"/>
  <c r="A5" i="30" l="1"/>
  <c r="B5" i="30" s="1"/>
  <c r="B6" i="30"/>
  <c r="B9" i="30"/>
  <c r="B10" i="30"/>
  <c r="B11" i="30"/>
  <c r="B8" i="30"/>
  <c r="B7" i="30"/>
  <c r="A12" i="34"/>
  <c r="L12" i="34" s="1"/>
  <c r="N12" i="34" s="1"/>
  <c r="A42" i="34"/>
  <c r="L42" i="34" s="1"/>
  <c r="N42" i="34" s="1"/>
  <c r="A65" i="34"/>
  <c r="L65" i="34" s="1"/>
  <c r="N65" i="34" s="1"/>
  <c r="A66" i="34"/>
  <c r="L66" i="34" s="1"/>
  <c r="N66" i="34" s="1"/>
  <c r="A67" i="34"/>
  <c r="L67" i="34" s="1"/>
  <c r="N67" i="34" s="1"/>
  <c r="A68" i="34"/>
  <c r="L68" i="34" s="1"/>
  <c r="N68" i="34" s="1"/>
  <c r="A69" i="34"/>
  <c r="L69" i="34" s="1"/>
  <c r="N69" i="34" s="1"/>
  <c r="A70" i="34"/>
  <c r="L70" i="34" s="1"/>
  <c r="N70" i="34" s="1"/>
  <c r="A71" i="34"/>
  <c r="L71" i="34" s="1"/>
  <c r="N71" i="34" s="1"/>
  <c r="A72" i="34"/>
  <c r="L72" i="34" s="1"/>
  <c r="N72" i="34" s="1"/>
  <c r="A73" i="34"/>
  <c r="L73" i="34" s="1"/>
  <c r="N73" i="34" s="1"/>
  <c r="A74" i="34"/>
  <c r="L74" i="34" s="1"/>
  <c r="N74" i="34" s="1"/>
  <c r="A75" i="34"/>
  <c r="L75" i="34" s="1"/>
  <c r="N75" i="34" s="1"/>
  <c r="A76" i="34"/>
  <c r="L76" i="34" s="1"/>
  <c r="N76" i="34" s="1"/>
  <c r="A77" i="34"/>
  <c r="L77" i="34" s="1"/>
  <c r="N77" i="34" s="1"/>
  <c r="A78" i="34"/>
  <c r="L78" i="34" s="1"/>
  <c r="N78" i="34" s="1"/>
  <c r="A79" i="34"/>
  <c r="L79" i="34" s="1"/>
  <c r="N79" i="34" s="1"/>
  <c r="A80" i="34"/>
  <c r="L80" i="34" s="1"/>
  <c r="N80" i="34" s="1"/>
  <c r="A81" i="34"/>
  <c r="L81" i="34" s="1"/>
  <c r="N81" i="34" s="1"/>
  <c r="A82" i="34"/>
  <c r="L82" i="34" s="1"/>
  <c r="N82" i="34" s="1"/>
  <c r="A83" i="34"/>
  <c r="L83" i="34" s="1"/>
  <c r="N83" i="34" s="1"/>
  <c r="A84" i="34"/>
  <c r="L84" i="34" s="1"/>
  <c r="N84" i="34" s="1"/>
  <c r="A85" i="34"/>
  <c r="L85" i="34" s="1"/>
  <c r="N85" i="34" s="1"/>
  <c r="A86" i="34"/>
  <c r="L86" i="34" s="1"/>
  <c r="N86" i="34" s="1"/>
  <c r="A87" i="34"/>
  <c r="L87" i="34" s="1"/>
  <c r="N87" i="34" s="1"/>
  <c r="A88" i="34"/>
  <c r="L88" i="34" s="1"/>
  <c r="N88" i="34" s="1"/>
  <c r="A89" i="34"/>
  <c r="L89" i="34" s="1"/>
  <c r="N89" i="34" s="1"/>
  <c r="A90" i="34"/>
  <c r="L90" i="34" s="1"/>
  <c r="N90" i="34" s="1"/>
  <c r="A91" i="34"/>
  <c r="L91" i="34" s="1"/>
  <c r="N91" i="34" s="1"/>
  <c r="A92" i="34"/>
  <c r="L92" i="34" s="1"/>
  <c r="N92" i="34" s="1"/>
  <c r="A93" i="34"/>
  <c r="L93" i="34" s="1"/>
  <c r="N93" i="34" s="1"/>
  <c r="A94" i="34"/>
  <c r="L94" i="34" s="1"/>
  <c r="N94" i="34" s="1"/>
  <c r="A95" i="34"/>
  <c r="L95" i="34" s="1"/>
  <c r="N95" i="34" s="1"/>
  <c r="A96" i="34"/>
  <c r="L96" i="34" s="1"/>
  <c r="N96" i="34" s="1"/>
  <c r="A97" i="34"/>
  <c r="L97" i="34" s="1"/>
  <c r="N97" i="34" s="1"/>
  <c r="A98" i="34"/>
  <c r="L98" i="34" s="1"/>
  <c r="N98" i="34" s="1"/>
  <c r="A99" i="34"/>
  <c r="L99" i="34" s="1"/>
  <c r="N99" i="34" s="1"/>
  <c r="A100" i="34"/>
  <c r="L100" i="34" s="1"/>
  <c r="N100" i="34" s="1"/>
  <c r="A101" i="34"/>
  <c r="L101" i="34" s="1"/>
  <c r="N101" i="34" s="1"/>
  <c r="A102" i="34"/>
  <c r="L102" i="34" s="1"/>
  <c r="N102" i="34" s="1"/>
  <c r="A103" i="34"/>
  <c r="L103" i="34" s="1"/>
  <c r="N103" i="34" s="1"/>
  <c r="A104" i="34"/>
  <c r="L104" i="34" s="1"/>
  <c r="N104" i="34" s="1"/>
  <c r="A105" i="34"/>
  <c r="L105" i="34" s="1"/>
  <c r="N105" i="34" s="1"/>
  <c r="A106" i="34"/>
  <c r="L106" i="34" s="1"/>
  <c r="N106" i="34" s="1"/>
  <c r="A107" i="34"/>
  <c r="L107" i="34" s="1"/>
  <c r="N107" i="34" s="1"/>
  <c r="A108" i="34"/>
  <c r="L108" i="34" s="1"/>
  <c r="N108" i="34" s="1"/>
  <c r="A109" i="34"/>
  <c r="L109" i="34" s="1"/>
  <c r="N109" i="34" s="1"/>
  <c r="A110" i="34"/>
  <c r="L110" i="34" s="1"/>
  <c r="N110" i="34" s="1"/>
  <c r="A111" i="34"/>
  <c r="L111" i="34" s="1"/>
  <c r="N111" i="34" s="1"/>
  <c r="A112" i="34"/>
  <c r="L112" i="34" s="1"/>
  <c r="N112" i="34" s="1"/>
  <c r="A113" i="34"/>
  <c r="L113" i="34" s="1"/>
  <c r="N113" i="34" s="1"/>
  <c r="A114" i="34"/>
  <c r="L114" i="34" s="1"/>
  <c r="N114" i="34" s="1"/>
  <c r="A115" i="34"/>
  <c r="L115" i="34" s="1"/>
  <c r="N115" i="34" s="1"/>
  <c r="A116" i="34"/>
  <c r="L116" i="34" s="1"/>
  <c r="N116" i="34" s="1"/>
  <c r="A117" i="34"/>
  <c r="L117" i="34" s="1"/>
  <c r="N117" i="34" s="1"/>
  <c r="A118" i="34"/>
  <c r="L118" i="34" s="1"/>
  <c r="N118" i="34" s="1"/>
  <c r="A119" i="34"/>
  <c r="L119" i="34" s="1"/>
  <c r="N119" i="34" s="1"/>
  <c r="A120" i="34"/>
  <c r="L120" i="34" s="1"/>
  <c r="N120" i="34" s="1"/>
  <c r="A121" i="34"/>
  <c r="L121" i="34" s="1"/>
  <c r="N121" i="34" s="1"/>
  <c r="A122" i="34"/>
  <c r="L122" i="34" s="1"/>
  <c r="N122" i="34" s="1"/>
  <c r="A123" i="34"/>
  <c r="L123" i="34" s="1"/>
  <c r="N123" i="34" s="1"/>
  <c r="A124" i="34"/>
  <c r="L124" i="34" s="1"/>
  <c r="N124" i="34" s="1"/>
  <c r="A125" i="34"/>
  <c r="L125" i="34" s="1"/>
  <c r="N125" i="34" s="1"/>
  <c r="A126" i="34"/>
  <c r="L126" i="34" s="1"/>
  <c r="N126" i="34" s="1"/>
  <c r="A127" i="34"/>
  <c r="L127" i="34" s="1"/>
  <c r="N127" i="34" s="1"/>
  <c r="A128" i="34"/>
  <c r="L128" i="34" s="1"/>
  <c r="N128" i="34" s="1"/>
  <c r="A129" i="34"/>
  <c r="L129" i="34" s="1"/>
  <c r="N129" i="34" s="1"/>
  <c r="A130" i="34"/>
  <c r="L130" i="34" s="1"/>
  <c r="N130" i="34" s="1"/>
  <c r="A131" i="34"/>
  <c r="L131" i="34" s="1"/>
  <c r="N131" i="34" s="1"/>
  <c r="A132" i="34"/>
  <c r="L132" i="34" s="1"/>
  <c r="N132" i="34" s="1"/>
  <c r="A133" i="34"/>
  <c r="L133" i="34" s="1"/>
  <c r="N133" i="34" s="1"/>
  <c r="A134" i="34"/>
  <c r="L134" i="34" s="1"/>
  <c r="N134" i="34" s="1"/>
  <c r="A135" i="34"/>
  <c r="L135" i="34" s="1"/>
  <c r="N135" i="34" s="1"/>
  <c r="A6" i="34"/>
  <c r="L6" i="34" s="1"/>
  <c r="N6" i="34" s="1"/>
  <c r="A37" i="34"/>
  <c r="L37" i="34" s="1"/>
  <c r="N37" i="34" s="1"/>
  <c r="A145" i="34"/>
  <c r="L145" i="34" s="1"/>
  <c r="N145" i="34" s="1"/>
  <c r="A166" i="34"/>
  <c r="L166" i="34" s="1"/>
  <c r="N166" i="34" s="1"/>
  <c r="A181" i="34"/>
  <c r="L181" i="34" s="1"/>
  <c r="N181" i="34" s="1"/>
  <c r="A196" i="34"/>
  <c r="L196" i="34" s="1"/>
  <c r="N196" i="34" s="1"/>
  <c r="A207" i="34"/>
  <c r="L207" i="34" s="1"/>
  <c r="N207" i="34" s="1"/>
  <c r="A208" i="34"/>
  <c r="L208" i="34" s="1"/>
  <c r="N208" i="34" s="1"/>
  <c r="A209" i="34"/>
  <c r="L209" i="34" s="1"/>
  <c r="N209" i="34" s="1"/>
  <c r="A210" i="34"/>
  <c r="L210" i="34" s="1"/>
  <c r="N210" i="34" s="1"/>
  <c r="A211" i="34"/>
  <c r="L211" i="34" s="1"/>
  <c r="N211" i="34" s="1"/>
  <c r="A212" i="34"/>
  <c r="L212" i="34" s="1"/>
  <c r="N212" i="34" s="1"/>
  <c r="A213" i="34"/>
  <c r="L213" i="34" s="1"/>
  <c r="N213" i="34" s="1"/>
  <c r="A214" i="34"/>
  <c r="L214" i="34" s="1"/>
  <c r="N214" i="34" s="1"/>
  <c r="A215" i="34"/>
  <c r="L215" i="34" s="1"/>
  <c r="N215" i="34" s="1"/>
  <c r="A216" i="34"/>
  <c r="L216" i="34" s="1"/>
  <c r="N216" i="34" s="1"/>
  <c r="A217" i="34"/>
  <c r="L217" i="34" s="1"/>
  <c r="N217" i="34" s="1"/>
  <c r="A218" i="34"/>
  <c r="L218" i="34" s="1"/>
  <c r="N218" i="34" s="1"/>
  <c r="A219" i="34"/>
  <c r="L219" i="34" s="1"/>
  <c r="N219" i="34" s="1"/>
  <c r="A220" i="34"/>
  <c r="L220" i="34" s="1"/>
  <c r="N220" i="34" s="1"/>
  <c r="A221" i="34"/>
  <c r="L221" i="34" s="1"/>
  <c r="N221" i="34" s="1"/>
  <c r="A222" i="34"/>
  <c r="L222" i="34" s="1"/>
  <c r="N222" i="34" s="1"/>
  <c r="A223" i="34"/>
  <c r="L223" i="34" s="1"/>
  <c r="N223" i="34" s="1"/>
  <c r="A224" i="34"/>
  <c r="L224" i="34" s="1"/>
  <c r="N224" i="34" s="1"/>
  <c r="A225" i="34"/>
  <c r="L225" i="34" s="1"/>
  <c r="N225" i="34" s="1"/>
  <c r="A226" i="34"/>
  <c r="L226" i="34" s="1"/>
  <c r="N226" i="34" s="1"/>
  <c r="A227" i="34"/>
  <c r="L227" i="34" s="1"/>
  <c r="N227" i="34" s="1"/>
  <c r="A228" i="34"/>
  <c r="L228" i="34" s="1"/>
  <c r="N228" i="34" s="1"/>
  <c r="A229" i="34"/>
  <c r="L229" i="34" s="1"/>
  <c r="N229" i="34" s="1"/>
  <c r="A230" i="34"/>
  <c r="L230" i="34" s="1"/>
  <c r="N230" i="34" s="1"/>
  <c r="A231" i="34"/>
  <c r="L231" i="34" s="1"/>
  <c r="N231" i="34" s="1"/>
  <c r="A232" i="34"/>
  <c r="L232" i="34" s="1"/>
  <c r="N232" i="34" s="1"/>
  <c r="A233" i="34"/>
  <c r="L233" i="34" s="1"/>
  <c r="N233" i="34" s="1"/>
  <c r="A234" i="34"/>
  <c r="L234" i="34" s="1"/>
  <c r="N234" i="34" s="1"/>
  <c r="A235" i="34"/>
  <c r="L235" i="34" s="1"/>
  <c r="N235" i="34" s="1"/>
  <c r="A236" i="34"/>
  <c r="L236" i="34" s="1"/>
  <c r="N236" i="34" s="1"/>
  <c r="A237" i="34"/>
  <c r="L237" i="34" s="1"/>
  <c r="N237" i="34" s="1"/>
  <c r="A238" i="34"/>
  <c r="L238" i="34" s="1"/>
  <c r="N238" i="34" s="1"/>
  <c r="A239" i="34"/>
  <c r="L239" i="34" s="1"/>
  <c r="N239" i="34" s="1"/>
  <c r="A240" i="34"/>
  <c r="L240" i="34" s="1"/>
  <c r="N240" i="34" s="1"/>
  <c r="A241" i="34"/>
  <c r="L241" i="34" s="1"/>
  <c r="N241" i="34" s="1"/>
  <c r="A242" i="34"/>
  <c r="L242" i="34" s="1"/>
  <c r="N242" i="34" s="1"/>
  <c r="A243" i="34"/>
  <c r="L243" i="34" s="1"/>
  <c r="N243" i="34" s="1"/>
  <c r="A244" i="34"/>
  <c r="L244" i="34" s="1"/>
  <c r="N244" i="34" s="1"/>
  <c r="A245" i="34"/>
  <c r="L245" i="34" s="1"/>
  <c r="N245" i="34" s="1"/>
  <c r="A246" i="34"/>
  <c r="L246" i="34" s="1"/>
  <c r="N246" i="34" s="1"/>
  <c r="A247" i="34"/>
  <c r="L247" i="34" s="1"/>
  <c r="N247" i="34" s="1"/>
  <c r="A248" i="34"/>
  <c r="L248" i="34" s="1"/>
  <c r="N248" i="34" s="1"/>
  <c r="A249" i="34"/>
  <c r="L249" i="34" s="1"/>
  <c r="N249" i="34" s="1"/>
  <c r="A250" i="34"/>
  <c r="L250" i="34" s="1"/>
  <c r="N250" i="34" s="1"/>
  <c r="A251" i="34"/>
  <c r="L251" i="34" s="1"/>
  <c r="N251" i="34" s="1"/>
  <c r="A252" i="34"/>
  <c r="L252" i="34" s="1"/>
  <c r="N252" i="34" s="1"/>
  <c r="A253" i="34"/>
  <c r="L253" i="34" s="1"/>
  <c r="N253" i="34" s="1"/>
  <c r="A254" i="34"/>
  <c r="L254" i="34" s="1"/>
  <c r="N254" i="34" s="1"/>
  <c r="A255" i="34"/>
  <c r="L255" i="34" s="1"/>
  <c r="N255" i="34" s="1"/>
  <c r="A256" i="34"/>
  <c r="L256" i="34" s="1"/>
  <c r="N256" i="34" s="1"/>
  <c r="A257" i="34"/>
  <c r="L257" i="34" s="1"/>
  <c r="N257" i="34" s="1"/>
  <c r="A258" i="34"/>
  <c r="L258" i="34" s="1"/>
  <c r="N258" i="34" s="1"/>
  <c r="A259" i="34"/>
  <c r="L259" i="34" s="1"/>
  <c r="N259" i="34" s="1"/>
  <c r="A260" i="34"/>
  <c r="L260" i="34" s="1"/>
  <c r="N260" i="34" s="1"/>
  <c r="A261" i="34"/>
  <c r="L261" i="34" s="1"/>
  <c r="N261" i="34" s="1"/>
  <c r="A262" i="34"/>
  <c r="L262" i="34" s="1"/>
  <c r="N262" i="34" s="1"/>
  <c r="A263" i="34"/>
  <c r="L263" i="34" s="1"/>
  <c r="N263" i="34" s="1"/>
  <c r="A264" i="34"/>
  <c r="L264" i="34" s="1"/>
  <c r="N264" i="34" s="1"/>
  <c r="A265" i="34"/>
  <c r="L265" i="34" s="1"/>
  <c r="N265" i="34" s="1"/>
  <c r="A266" i="34"/>
  <c r="L266" i="34" s="1"/>
  <c r="N266" i="34" s="1"/>
  <c r="A267" i="34"/>
  <c r="L267" i="34" s="1"/>
  <c r="N267" i="34" s="1"/>
  <c r="A268" i="34"/>
  <c r="L268" i="34" s="1"/>
  <c r="N268" i="34" s="1"/>
  <c r="A269" i="34"/>
  <c r="L269" i="34" s="1"/>
  <c r="N269" i="34" s="1"/>
  <c r="A270" i="34"/>
  <c r="L270" i="34" s="1"/>
  <c r="N270" i="34" s="1"/>
  <c r="A271" i="34"/>
  <c r="L271" i="34" s="1"/>
  <c r="N271" i="34" s="1"/>
  <c r="A272" i="34"/>
  <c r="L272" i="34" s="1"/>
  <c r="N272" i="34" s="1"/>
  <c r="A273" i="34"/>
  <c r="L273" i="34" s="1"/>
  <c r="N273" i="34" s="1"/>
  <c r="A274" i="34"/>
  <c r="L274" i="34" s="1"/>
  <c r="N274" i="34" s="1"/>
  <c r="A4" i="34"/>
  <c r="L4" i="34" s="1"/>
  <c r="N4" i="34" s="1"/>
  <c r="A14" i="34"/>
  <c r="L14" i="34" s="1"/>
  <c r="N14" i="34" s="1"/>
  <c r="A23" i="34"/>
  <c r="L23" i="34" s="1"/>
  <c r="N23" i="34" s="1"/>
  <c r="A31" i="34"/>
  <c r="L31" i="34" s="1"/>
  <c r="N31" i="34" s="1"/>
  <c r="A38" i="34"/>
  <c r="L38" i="34" s="1"/>
  <c r="N38" i="34" s="1"/>
  <c r="A51" i="34"/>
  <c r="L51" i="34" s="1"/>
  <c r="N51" i="34" s="1"/>
  <c r="A59" i="34"/>
  <c r="L59" i="34" s="1"/>
  <c r="N59" i="34" s="1"/>
  <c r="A140" i="34"/>
  <c r="L140" i="34" s="1"/>
  <c r="N140" i="34" s="1"/>
  <c r="A151" i="34"/>
  <c r="L151" i="34" s="1"/>
  <c r="N151" i="34" s="1"/>
  <c r="A161" i="34"/>
  <c r="L161" i="34" s="1"/>
  <c r="N161" i="34" s="1"/>
  <c r="A172" i="34"/>
  <c r="L172" i="34" s="1"/>
  <c r="N172" i="34" s="1"/>
  <c r="A184" i="34"/>
  <c r="L184" i="34" s="1"/>
  <c r="N184" i="34" s="1"/>
  <c r="A193" i="34"/>
  <c r="L193" i="34" s="1"/>
  <c r="N193" i="34" s="1"/>
  <c r="A203" i="34"/>
  <c r="L203" i="34" s="1"/>
  <c r="N203" i="34" s="1"/>
  <c r="A280" i="34"/>
  <c r="L280" i="34" s="1"/>
  <c r="N280" i="34" s="1"/>
  <c r="A290" i="34"/>
  <c r="L290" i="34" s="1"/>
  <c r="N290" i="34" s="1"/>
  <c r="A299" i="34"/>
  <c r="L299" i="34" s="1"/>
  <c r="N299" i="34" s="1"/>
  <c r="A309" i="34"/>
  <c r="L309" i="34" s="1"/>
  <c r="N309" i="34" s="1"/>
  <c r="A319" i="34"/>
  <c r="L319" i="34" s="1"/>
  <c r="N319" i="34" s="1"/>
  <c r="A329" i="34"/>
  <c r="L329" i="34" s="1"/>
  <c r="N329" i="34" s="1"/>
  <c r="A340" i="34"/>
  <c r="L340" i="34" s="1"/>
  <c r="N340" i="34" s="1"/>
  <c r="A347" i="34"/>
  <c r="L347" i="34" s="1"/>
  <c r="N347" i="34" s="1"/>
  <c r="A348" i="34"/>
  <c r="L348" i="34" s="1"/>
  <c r="N348" i="34" s="1"/>
  <c r="A349" i="34"/>
  <c r="L349" i="34" s="1"/>
  <c r="N349" i="34" s="1"/>
  <c r="A350" i="34"/>
  <c r="L350" i="34" s="1"/>
  <c r="N350" i="34" s="1"/>
  <c r="A351" i="34"/>
  <c r="L351" i="34" s="1"/>
  <c r="N351" i="34" s="1"/>
  <c r="A352" i="34"/>
  <c r="L352" i="34" s="1"/>
  <c r="N352" i="34" s="1"/>
  <c r="A353" i="34"/>
  <c r="L353" i="34" s="1"/>
  <c r="N353" i="34" s="1"/>
  <c r="A354" i="34"/>
  <c r="L354" i="34" s="1"/>
  <c r="N354" i="34" s="1"/>
  <c r="A355" i="34"/>
  <c r="L355" i="34" s="1"/>
  <c r="N355" i="34" s="1"/>
  <c r="A356" i="34"/>
  <c r="L356" i="34" s="1"/>
  <c r="N356" i="34" s="1"/>
  <c r="A357" i="34"/>
  <c r="L357" i="34" s="1"/>
  <c r="N357" i="34" s="1"/>
  <c r="A358" i="34"/>
  <c r="L358" i="34" s="1"/>
  <c r="N358" i="34" s="1"/>
  <c r="A359" i="34"/>
  <c r="L359" i="34" s="1"/>
  <c r="N359" i="34" s="1"/>
  <c r="A360" i="34"/>
  <c r="L360" i="34" s="1"/>
  <c r="N360" i="34" s="1"/>
  <c r="A361" i="34"/>
  <c r="L361" i="34" s="1"/>
  <c r="N361" i="34" s="1"/>
  <c r="A362" i="34"/>
  <c r="L362" i="34" s="1"/>
  <c r="N362" i="34" s="1"/>
  <c r="A363" i="34"/>
  <c r="L363" i="34" s="1"/>
  <c r="N363" i="34" s="1"/>
  <c r="A364" i="34"/>
  <c r="L364" i="34" s="1"/>
  <c r="N364" i="34" s="1"/>
  <c r="A365" i="34"/>
  <c r="L365" i="34" s="1"/>
  <c r="N365" i="34" s="1"/>
  <c r="A366" i="34"/>
  <c r="L366" i="34" s="1"/>
  <c r="N366" i="34" s="1"/>
  <c r="A367" i="34"/>
  <c r="L367" i="34" s="1"/>
  <c r="N367" i="34" s="1"/>
  <c r="A368" i="34"/>
  <c r="L368" i="34" s="1"/>
  <c r="N368" i="34" s="1"/>
  <c r="A369" i="34"/>
  <c r="L369" i="34" s="1"/>
  <c r="N369" i="34" s="1"/>
  <c r="A370" i="34"/>
  <c r="L370" i="34" s="1"/>
  <c r="N370" i="34" s="1"/>
  <c r="A371" i="34"/>
  <c r="L371" i="34" s="1"/>
  <c r="N371" i="34" s="1"/>
  <c r="A372" i="34"/>
  <c r="L372" i="34" s="1"/>
  <c r="N372" i="34" s="1"/>
  <c r="A373" i="34"/>
  <c r="L373" i="34" s="1"/>
  <c r="N373" i="34" s="1"/>
  <c r="A374" i="34"/>
  <c r="L374" i="34" s="1"/>
  <c r="N374" i="34" s="1"/>
  <c r="A375" i="34"/>
  <c r="L375" i="34" s="1"/>
  <c r="N375" i="34" s="1"/>
  <c r="A376" i="34"/>
  <c r="L376" i="34" s="1"/>
  <c r="N376" i="34" s="1"/>
  <c r="A377" i="34"/>
  <c r="L377" i="34" s="1"/>
  <c r="N377" i="34" s="1"/>
  <c r="A378" i="34"/>
  <c r="L378" i="34" s="1"/>
  <c r="N378" i="34" s="1"/>
  <c r="A379" i="34"/>
  <c r="L379" i="34" s="1"/>
  <c r="N379" i="34" s="1"/>
  <c r="A380" i="34"/>
  <c r="L380" i="34" s="1"/>
  <c r="N380" i="34" s="1"/>
  <c r="A381" i="34"/>
  <c r="L381" i="34" s="1"/>
  <c r="N381" i="34" s="1"/>
  <c r="A382" i="34"/>
  <c r="L382" i="34" s="1"/>
  <c r="N382" i="34" s="1"/>
  <c r="A383" i="34"/>
  <c r="L383" i="34" s="1"/>
  <c r="N383" i="34" s="1"/>
  <c r="A384" i="34"/>
  <c r="L384" i="34" s="1"/>
  <c r="N384" i="34" s="1"/>
  <c r="A385" i="34"/>
  <c r="L385" i="34" s="1"/>
  <c r="N385" i="34" s="1"/>
  <c r="A386" i="34"/>
  <c r="L386" i="34" s="1"/>
  <c r="N386" i="34" s="1"/>
  <c r="A387" i="34"/>
  <c r="L387" i="34" s="1"/>
  <c r="N387" i="34" s="1"/>
  <c r="A388" i="34"/>
  <c r="L388" i="34" s="1"/>
  <c r="N388" i="34" s="1"/>
  <c r="A389" i="34"/>
  <c r="L389" i="34" s="1"/>
  <c r="N389" i="34" s="1"/>
  <c r="A390" i="34"/>
  <c r="L390" i="34" s="1"/>
  <c r="N390" i="34" s="1"/>
  <c r="A391" i="34"/>
  <c r="L391" i="34" s="1"/>
  <c r="N391" i="34" s="1"/>
  <c r="A392" i="34"/>
  <c r="L392" i="34" s="1"/>
  <c r="N392" i="34" s="1"/>
  <c r="A393" i="34"/>
  <c r="L393" i="34" s="1"/>
  <c r="N393" i="34" s="1"/>
  <c r="A394" i="34"/>
  <c r="L394" i="34" s="1"/>
  <c r="N394" i="34" s="1"/>
  <c r="A395" i="34"/>
  <c r="L395" i="34" s="1"/>
  <c r="N395" i="34" s="1"/>
  <c r="A396" i="34"/>
  <c r="L396" i="34" s="1"/>
  <c r="N396" i="34" s="1"/>
  <c r="A397" i="34"/>
  <c r="L397" i="34" s="1"/>
  <c r="N397" i="34" s="1"/>
  <c r="A398" i="34"/>
  <c r="L398" i="34" s="1"/>
  <c r="N398" i="34" s="1"/>
  <c r="A399" i="34"/>
  <c r="L399" i="34" s="1"/>
  <c r="N399" i="34" s="1"/>
  <c r="A400" i="34"/>
  <c r="L400" i="34" s="1"/>
  <c r="N400" i="34" s="1"/>
  <c r="A401" i="34"/>
  <c r="L401" i="34" s="1"/>
  <c r="N401" i="34" s="1"/>
  <c r="A402" i="34"/>
  <c r="L402" i="34" s="1"/>
  <c r="N402" i="34" s="1"/>
  <c r="A403" i="34"/>
  <c r="L403" i="34" s="1"/>
  <c r="N403" i="34" s="1"/>
  <c r="A404" i="34"/>
  <c r="L404" i="34" s="1"/>
  <c r="N404" i="34" s="1"/>
  <c r="A405" i="34"/>
  <c r="L405" i="34" s="1"/>
  <c r="N405" i="34" s="1"/>
  <c r="A406" i="34"/>
  <c r="L406" i="34" s="1"/>
  <c r="N406" i="34" s="1"/>
  <c r="A407" i="34"/>
  <c r="L407" i="34" s="1"/>
  <c r="N407" i="34" s="1"/>
  <c r="A408" i="34"/>
  <c r="L408" i="34" s="1"/>
  <c r="N408" i="34" s="1"/>
  <c r="A409" i="34"/>
  <c r="L409" i="34" s="1"/>
  <c r="N409" i="34" s="1"/>
  <c r="A410" i="34"/>
  <c r="L410" i="34" s="1"/>
  <c r="N410" i="34" s="1"/>
  <c r="A411" i="34"/>
  <c r="L411" i="34" s="1"/>
  <c r="N411" i="34" s="1"/>
  <c r="A5" i="34"/>
  <c r="L5" i="34" s="1"/>
  <c r="N5" i="34" s="1"/>
  <c r="A16" i="34"/>
  <c r="L16" i="34" s="1"/>
  <c r="N16" i="34" s="1"/>
  <c r="A24" i="34"/>
  <c r="L24" i="34" s="1"/>
  <c r="N24" i="34" s="1"/>
  <c r="A32" i="34"/>
  <c r="L32" i="34" s="1"/>
  <c r="N32" i="34" s="1"/>
  <c r="A43" i="34"/>
  <c r="L43" i="34" s="1"/>
  <c r="N43" i="34" s="1"/>
  <c r="A52" i="34"/>
  <c r="L52" i="34" s="1"/>
  <c r="N52" i="34" s="1"/>
  <c r="A61" i="34"/>
  <c r="L61" i="34" s="1"/>
  <c r="N61" i="34" s="1"/>
  <c r="A141" i="34"/>
  <c r="L141" i="34" s="1"/>
  <c r="N141" i="34" s="1"/>
  <c r="A153" i="34"/>
  <c r="L153" i="34" s="1"/>
  <c r="N153" i="34" s="1"/>
  <c r="A163" i="34"/>
  <c r="L163" i="34" s="1"/>
  <c r="N163" i="34" s="1"/>
  <c r="A174" i="34"/>
  <c r="L174" i="34" s="1"/>
  <c r="N174" i="34" s="1"/>
  <c r="A187" i="34"/>
  <c r="L187" i="34" s="1"/>
  <c r="N187" i="34" s="1"/>
  <c r="A198" i="34"/>
  <c r="L198" i="34" s="1"/>
  <c r="N198" i="34" s="1"/>
  <c r="A205" i="34"/>
  <c r="L205" i="34" s="1"/>
  <c r="N205" i="34" s="1"/>
  <c r="A282" i="34"/>
  <c r="L282" i="34" s="1"/>
  <c r="N282" i="34" s="1"/>
  <c r="A291" i="34"/>
  <c r="L291" i="34" s="1"/>
  <c r="N291" i="34" s="1"/>
  <c r="A302" i="34"/>
  <c r="L302" i="34" s="1"/>
  <c r="N302" i="34" s="1"/>
  <c r="A313" i="34"/>
  <c r="L313" i="34" s="1"/>
  <c r="N313" i="34" s="1"/>
  <c r="A323" i="34"/>
  <c r="L323" i="34" s="1"/>
  <c r="N323" i="34" s="1"/>
  <c r="A333" i="34"/>
  <c r="L333" i="34" s="1"/>
  <c r="N333" i="34" s="1"/>
  <c r="A345" i="34"/>
  <c r="L345" i="34" s="1"/>
  <c r="N345" i="34" s="1"/>
  <c r="A418" i="34"/>
  <c r="L418" i="34" s="1"/>
  <c r="N418" i="34" s="1"/>
  <c r="A427" i="34"/>
  <c r="L427" i="34" s="1"/>
  <c r="N427" i="34" s="1"/>
  <c r="A436" i="34"/>
  <c r="L436" i="34" s="1"/>
  <c r="N436" i="34" s="1"/>
  <c r="A445" i="34"/>
  <c r="L445" i="34" s="1"/>
  <c r="N445" i="34" s="1"/>
  <c r="A454" i="34"/>
  <c r="L454" i="34" s="1"/>
  <c r="N454" i="34" s="1"/>
  <c r="A463" i="34"/>
  <c r="L463" i="34" s="1"/>
  <c r="N463" i="34" s="1"/>
  <c r="A472" i="34"/>
  <c r="L472" i="34" s="1"/>
  <c r="N472" i="34" s="1"/>
  <c r="A480" i="34"/>
  <c r="L480" i="34" s="1"/>
  <c r="N480" i="34" s="1"/>
  <c r="A489" i="34"/>
  <c r="L489" i="34" s="1"/>
  <c r="N489" i="34" s="1"/>
  <c r="A496" i="34"/>
  <c r="L496" i="34" s="1"/>
  <c r="N496" i="34" s="1"/>
  <c r="A497" i="34"/>
  <c r="L497" i="34" s="1"/>
  <c r="N497" i="34" s="1"/>
  <c r="A498" i="34"/>
  <c r="L498" i="34" s="1"/>
  <c r="N498" i="34" s="1"/>
  <c r="A499" i="34"/>
  <c r="L499" i="34" s="1"/>
  <c r="N499" i="34" s="1"/>
  <c r="A500" i="34"/>
  <c r="L500" i="34" s="1"/>
  <c r="N500" i="34" s="1"/>
  <c r="A501" i="34"/>
  <c r="L501" i="34" s="1"/>
  <c r="N501" i="34" s="1"/>
  <c r="A502" i="34"/>
  <c r="L502" i="34" s="1"/>
  <c r="N502" i="34" s="1"/>
  <c r="A503" i="34"/>
  <c r="L503" i="34" s="1"/>
  <c r="N503" i="34" s="1"/>
  <c r="A504" i="34"/>
  <c r="L504" i="34" s="1"/>
  <c r="N504" i="34" s="1"/>
  <c r="A505" i="34"/>
  <c r="L505" i="34" s="1"/>
  <c r="N505" i="34" s="1"/>
  <c r="A506" i="34"/>
  <c r="L506" i="34" s="1"/>
  <c r="N506" i="34" s="1"/>
  <c r="A507" i="34"/>
  <c r="L507" i="34" s="1"/>
  <c r="N507" i="34" s="1"/>
  <c r="A508" i="34"/>
  <c r="L508" i="34" s="1"/>
  <c r="N508" i="34" s="1"/>
  <c r="A509" i="34"/>
  <c r="L509" i="34" s="1"/>
  <c r="N509" i="34" s="1"/>
  <c r="A510" i="34"/>
  <c r="L510" i="34" s="1"/>
  <c r="N510" i="34" s="1"/>
  <c r="A511" i="34"/>
  <c r="L511" i="34" s="1"/>
  <c r="N511" i="34" s="1"/>
  <c r="A512" i="34"/>
  <c r="L512" i="34" s="1"/>
  <c r="N512" i="34" s="1"/>
  <c r="A513" i="34"/>
  <c r="L513" i="34" s="1"/>
  <c r="N513" i="34" s="1"/>
  <c r="A514" i="34"/>
  <c r="L514" i="34" s="1"/>
  <c r="N514" i="34" s="1"/>
  <c r="A515" i="34"/>
  <c r="L515" i="34" s="1"/>
  <c r="N515" i="34" s="1"/>
  <c r="A516" i="34"/>
  <c r="L516" i="34" s="1"/>
  <c r="N516" i="34" s="1"/>
  <c r="A517" i="34"/>
  <c r="L517" i="34" s="1"/>
  <c r="N517" i="34" s="1"/>
  <c r="A518" i="34"/>
  <c r="L518" i="34" s="1"/>
  <c r="N518" i="34" s="1"/>
  <c r="A519" i="34"/>
  <c r="L519" i="34" s="1"/>
  <c r="N519" i="34" s="1"/>
  <c r="A520" i="34"/>
  <c r="L520" i="34" s="1"/>
  <c r="N520" i="34" s="1"/>
  <c r="A521" i="34"/>
  <c r="L521" i="34" s="1"/>
  <c r="N521" i="34" s="1"/>
  <c r="A522" i="34"/>
  <c r="L522" i="34" s="1"/>
  <c r="N522" i="34" s="1"/>
  <c r="A523" i="34"/>
  <c r="L523" i="34" s="1"/>
  <c r="N523" i="34" s="1"/>
  <c r="A524" i="34"/>
  <c r="L524" i="34" s="1"/>
  <c r="N524" i="34" s="1"/>
  <c r="A525" i="34"/>
  <c r="L525" i="34" s="1"/>
  <c r="N525" i="34" s="1"/>
  <c r="A526" i="34"/>
  <c r="L526" i="34" s="1"/>
  <c r="N526" i="34" s="1"/>
  <c r="A527" i="34"/>
  <c r="L527" i="34" s="1"/>
  <c r="N527" i="34" s="1"/>
  <c r="A528" i="34"/>
  <c r="L528" i="34" s="1"/>
  <c r="N528" i="34" s="1"/>
  <c r="A529" i="34"/>
  <c r="L529" i="34" s="1"/>
  <c r="N529" i="34" s="1"/>
  <c r="A530" i="34"/>
  <c r="L530" i="34" s="1"/>
  <c r="N530" i="34" s="1"/>
  <c r="A531" i="34"/>
  <c r="L531" i="34" s="1"/>
  <c r="N531" i="34" s="1"/>
  <c r="A532" i="34"/>
  <c r="L532" i="34" s="1"/>
  <c r="N532" i="34" s="1"/>
  <c r="A533" i="34"/>
  <c r="L533" i="34" s="1"/>
  <c r="N533" i="34" s="1"/>
  <c r="A534" i="34"/>
  <c r="L534" i="34" s="1"/>
  <c r="N534" i="34" s="1"/>
  <c r="A535" i="34"/>
  <c r="L535" i="34" s="1"/>
  <c r="N535" i="34" s="1"/>
  <c r="A536" i="34"/>
  <c r="L536" i="34" s="1"/>
  <c r="N536" i="34" s="1"/>
  <c r="A537" i="34"/>
  <c r="L537" i="34" s="1"/>
  <c r="N537" i="34" s="1"/>
  <c r="A538" i="34"/>
  <c r="L538" i="34" s="1"/>
  <c r="N538" i="34" s="1"/>
  <c r="A539" i="34"/>
  <c r="L539" i="34" s="1"/>
  <c r="N539" i="34" s="1"/>
  <c r="A540" i="34"/>
  <c r="L540" i="34" s="1"/>
  <c r="N540" i="34" s="1"/>
  <c r="A541" i="34"/>
  <c r="L541" i="34" s="1"/>
  <c r="N541" i="34" s="1"/>
  <c r="A542" i="34"/>
  <c r="L542" i="34" s="1"/>
  <c r="N542" i="34" s="1"/>
  <c r="A543" i="34"/>
  <c r="L543" i="34" s="1"/>
  <c r="N543" i="34" s="1"/>
  <c r="A544" i="34"/>
  <c r="L544" i="34" s="1"/>
  <c r="N544" i="34" s="1"/>
  <c r="A545" i="34"/>
  <c r="L545" i="34" s="1"/>
  <c r="N545" i="34" s="1"/>
  <c r="A546" i="34"/>
  <c r="L546" i="34" s="1"/>
  <c r="N546" i="34" s="1"/>
  <c r="A547" i="34"/>
  <c r="L547" i="34" s="1"/>
  <c r="N547" i="34" s="1"/>
  <c r="A548" i="34"/>
  <c r="L548" i="34" s="1"/>
  <c r="N548" i="34" s="1"/>
  <c r="A7" i="34"/>
  <c r="L7" i="34" s="1"/>
  <c r="N7" i="34" s="1"/>
  <c r="A18" i="34"/>
  <c r="L18" i="34" s="1"/>
  <c r="N18" i="34" s="1"/>
  <c r="A26" i="34"/>
  <c r="L26" i="34" s="1"/>
  <c r="N26" i="34" s="1"/>
  <c r="A35" i="34"/>
  <c r="L35" i="34" s="1"/>
  <c r="N35" i="34" s="1"/>
  <c r="A46" i="34"/>
  <c r="L46" i="34" s="1"/>
  <c r="N46" i="34" s="1"/>
  <c r="A53" i="34"/>
  <c r="L53" i="34" s="1"/>
  <c r="N53" i="34" s="1"/>
  <c r="A60" i="34"/>
  <c r="L60" i="34" s="1"/>
  <c r="N60" i="34" s="1"/>
  <c r="A139" i="34"/>
  <c r="L139" i="34" s="1"/>
  <c r="N139" i="34" s="1"/>
  <c r="A148" i="34"/>
  <c r="L148" i="34" s="1"/>
  <c r="N148" i="34" s="1"/>
  <c r="A156" i="34"/>
  <c r="L156" i="34" s="1"/>
  <c r="N156" i="34" s="1"/>
  <c r="A164" i="34"/>
  <c r="L164" i="34" s="1"/>
  <c r="N164" i="34" s="1"/>
  <c r="A173" i="34"/>
  <c r="L173" i="34" s="1"/>
  <c r="N173" i="34" s="1"/>
  <c r="A182" i="34"/>
  <c r="L182" i="34" s="1"/>
  <c r="N182" i="34" s="1"/>
  <c r="A191" i="34"/>
  <c r="L191" i="34" s="1"/>
  <c r="N191" i="34" s="1"/>
  <c r="A201" i="34"/>
  <c r="L201" i="34" s="1"/>
  <c r="N201" i="34" s="1"/>
  <c r="A281" i="34"/>
  <c r="L281" i="34" s="1"/>
  <c r="N281" i="34" s="1"/>
  <c r="A292" i="34"/>
  <c r="L292" i="34" s="1"/>
  <c r="N292" i="34" s="1"/>
  <c r="A301" i="34"/>
  <c r="L301" i="34" s="1"/>
  <c r="N301" i="34" s="1"/>
  <c r="A311" i="34"/>
  <c r="L311" i="34" s="1"/>
  <c r="N311" i="34" s="1"/>
  <c r="A320" i="34"/>
  <c r="L320" i="34" s="1"/>
  <c r="N320" i="34" s="1"/>
  <c r="A330" i="34"/>
  <c r="L330" i="34" s="1"/>
  <c r="N330" i="34" s="1"/>
  <c r="A339" i="34"/>
  <c r="L339" i="34" s="1"/>
  <c r="N339" i="34" s="1"/>
  <c r="A414" i="34"/>
  <c r="L414" i="34" s="1"/>
  <c r="N414" i="34" s="1"/>
  <c r="A423" i="34"/>
  <c r="L423" i="34" s="1"/>
  <c r="N423" i="34" s="1"/>
  <c r="A432" i="34"/>
  <c r="L432" i="34" s="1"/>
  <c r="N432" i="34" s="1"/>
  <c r="A441" i="34"/>
  <c r="L441" i="34" s="1"/>
  <c r="N441" i="34" s="1"/>
  <c r="A450" i="34"/>
  <c r="L450" i="34" s="1"/>
  <c r="N450" i="34" s="1"/>
  <c r="A460" i="34"/>
  <c r="L460" i="34" s="1"/>
  <c r="N460" i="34" s="1"/>
  <c r="A468" i="34"/>
  <c r="L468" i="34" s="1"/>
  <c r="N468" i="34" s="1"/>
  <c r="A477" i="34"/>
  <c r="L477" i="34" s="1"/>
  <c r="N477" i="34" s="1"/>
  <c r="A486" i="34"/>
  <c r="L486" i="34" s="1"/>
  <c r="N486" i="34" s="1"/>
  <c r="A494" i="34"/>
  <c r="L494" i="34" s="1"/>
  <c r="N494" i="34" s="1"/>
  <c r="A555" i="34"/>
  <c r="L555" i="34" s="1"/>
  <c r="N555" i="34" s="1"/>
  <c r="A560" i="34"/>
  <c r="L560" i="34" s="1"/>
  <c r="N560" i="34" s="1"/>
  <c r="A566" i="34"/>
  <c r="L566" i="34" s="1"/>
  <c r="N566" i="34" s="1"/>
  <c r="A575" i="34"/>
  <c r="L575" i="34" s="1"/>
  <c r="N575" i="34" s="1"/>
  <c r="A581" i="34"/>
  <c r="L581" i="34" s="1"/>
  <c r="N581" i="34" s="1"/>
  <c r="A589" i="34"/>
  <c r="L589" i="34" s="1"/>
  <c r="N589" i="34" s="1"/>
  <c r="A597" i="34"/>
  <c r="L597" i="34" s="1"/>
  <c r="N597" i="34" s="1"/>
  <c r="A604" i="34"/>
  <c r="L604" i="34" s="1"/>
  <c r="N604" i="34" s="1"/>
  <c r="A611" i="34"/>
  <c r="L611" i="34" s="1"/>
  <c r="N611" i="34" s="1"/>
  <c r="A620" i="34"/>
  <c r="L620" i="34" s="1"/>
  <c r="N620" i="34" s="1"/>
  <c r="A627" i="34"/>
  <c r="L627" i="34" s="1"/>
  <c r="N627" i="34" s="1"/>
  <c r="A635" i="34"/>
  <c r="L635" i="34" s="1"/>
  <c r="N635" i="34" s="1"/>
  <c r="A636" i="34"/>
  <c r="L636" i="34" s="1"/>
  <c r="N636" i="34" s="1"/>
  <c r="A637" i="34"/>
  <c r="L637" i="34" s="1"/>
  <c r="N637" i="34" s="1"/>
  <c r="A638" i="34"/>
  <c r="L638" i="34" s="1"/>
  <c r="N638" i="34" s="1"/>
  <c r="A639" i="34"/>
  <c r="L639" i="34" s="1"/>
  <c r="N639" i="34" s="1"/>
  <c r="A640" i="34"/>
  <c r="L640" i="34" s="1"/>
  <c r="N640" i="34" s="1"/>
  <c r="A641" i="34"/>
  <c r="L641" i="34" s="1"/>
  <c r="N641" i="34" s="1"/>
  <c r="A642" i="34"/>
  <c r="L642" i="34" s="1"/>
  <c r="N642" i="34" s="1"/>
  <c r="A643" i="34"/>
  <c r="L643" i="34" s="1"/>
  <c r="N643" i="34" s="1"/>
  <c r="A644" i="34"/>
  <c r="L644" i="34" s="1"/>
  <c r="N644" i="34" s="1"/>
  <c r="A645" i="34"/>
  <c r="L645" i="34" s="1"/>
  <c r="N645" i="34" s="1"/>
  <c r="A646" i="34"/>
  <c r="L646" i="34" s="1"/>
  <c r="N646" i="34" s="1"/>
  <c r="A647" i="34"/>
  <c r="L647" i="34" s="1"/>
  <c r="N647" i="34" s="1"/>
  <c r="A648" i="34"/>
  <c r="L648" i="34" s="1"/>
  <c r="N648" i="34" s="1"/>
  <c r="A649" i="34"/>
  <c r="L649" i="34" s="1"/>
  <c r="N649" i="34" s="1"/>
  <c r="A650" i="34"/>
  <c r="L650" i="34" s="1"/>
  <c r="N650" i="34" s="1"/>
  <c r="A651" i="34"/>
  <c r="L651" i="34" s="1"/>
  <c r="N651" i="34" s="1"/>
  <c r="A652" i="34"/>
  <c r="L652" i="34" s="1"/>
  <c r="N652" i="34" s="1"/>
  <c r="A653" i="34"/>
  <c r="L653" i="34" s="1"/>
  <c r="N653" i="34" s="1"/>
  <c r="A654" i="34"/>
  <c r="L654" i="34" s="1"/>
  <c r="N654" i="34" s="1"/>
  <c r="A655" i="34"/>
  <c r="L655" i="34" s="1"/>
  <c r="N655" i="34" s="1"/>
  <c r="A656" i="34"/>
  <c r="L656" i="34" s="1"/>
  <c r="N656" i="34" s="1"/>
  <c r="A657" i="34"/>
  <c r="L657" i="34" s="1"/>
  <c r="N657" i="34" s="1"/>
  <c r="A658" i="34"/>
  <c r="L658" i="34" s="1"/>
  <c r="N658" i="34" s="1"/>
  <c r="A659" i="34"/>
  <c r="L659" i="34" s="1"/>
  <c r="N659" i="34" s="1"/>
  <c r="A660" i="34"/>
  <c r="L660" i="34" s="1"/>
  <c r="N660" i="34" s="1"/>
  <c r="A661" i="34"/>
  <c r="L661" i="34" s="1"/>
  <c r="N661" i="34" s="1"/>
  <c r="A662" i="34"/>
  <c r="L662" i="34" s="1"/>
  <c r="N662" i="34" s="1"/>
  <c r="A663" i="34"/>
  <c r="L663" i="34" s="1"/>
  <c r="N663" i="34" s="1"/>
  <c r="A664" i="34"/>
  <c r="L664" i="34" s="1"/>
  <c r="N664" i="34" s="1"/>
  <c r="A665" i="34"/>
  <c r="L665" i="34" s="1"/>
  <c r="N665" i="34" s="1"/>
  <c r="A666" i="34"/>
  <c r="L666" i="34" s="1"/>
  <c r="N666" i="34" s="1"/>
  <c r="A667" i="34"/>
  <c r="L667" i="34" s="1"/>
  <c r="N667" i="34" s="1"/>
  <c r="A668" i="34"/>
  <c r="L668" i="34" s="1"/>
  <c r="N668" i="34" s="1"/>
  <c r="A669" i="34"/>
  <c r="L669" i="34" s="1"/>
  <c r="N669" i="34" s="1"/>
  <c r="A670" i="34"/>
  <c r="L670" i="34" s="1"/>
  <c r="N670" i="34" s="1"/>
  <c r="A671" i="34"/>
  <c r="L671" i="34" s="1"/>
  <c r="N671" i="34" s="1"/>
  <c r="A672" i="34"/>
  <c r="L672" i="34" s="1"/>
  <c r="N672" i="34" s="1"/>
  <c r="A673" i="34"/>
  <c r="L673" i="34" s="1"/>
  <c r="N673" i="34" s="1"/>
  <c r="A674" i="34"/>
  <c r="L674" i="34" s="1"/>
  <c r="N674" i="34" s="1"/>
  <c r="A675" i="34"/>
  <c r="L675" i="34" s="1"/>
  <c r="N675" i="34" s="1"/>
  <c r="A676" i="34"/>
  <c r="L676" i="34" s="1"/>
  <c r="N676" i="34" s="1"/>
  <c r="A677" i="34"/>
  <c r="L677" i="34" s="1"/>
  <c r="N677" i="34" s="1"/>
  <c r="A678" i="34"/>
  <c r="L678" i="34" s="1"/>
  <c r="N678" i="34" s="1"/>
  <c r="A679" i="34"/>
  <c r="L679" i="34" s="1"/>
  <c r="N679" i="34" s="1"/>
  <c r="A680" i="34"/>
  <c r="L680" i="34" s="1"/>
  <c r="N680" i="34" s="1"/>
  <c r="A681" i="34"/>
  <c r="L681" i="34" s="1"/>
  <c r="N681" i="34" s="1"/>
  <c r="A682" i="34"/>
  <c r="L682" i="34" s="1"/>
  <c r="N682" i="34" s="1"/>
  <c r="A683" i="34"/>
  <c r="L683" i="34" s="1"/>
  <c r="N683" i="34" s="1"/>
  <c r="A684" i="34"/>
  <c r="L684" i="34" s="1"/>
  <c r="N684" i="34" s="1"/>
  <c r="A685" i="34"/>
  <c r="L685" i="34" s="1"/>
  <c r="N685" i="34" s="1"/>
  <c r="A686" i="34"/>
  <c r="L686" i="34" s="1"/>
  <c r="N686" i="34" s="1"/>
  <c r="A15" i="34"/>
  <c r="L15" i="34" s="1"/>
  <c r="N15" i="34" s="1"/>
  <c r="A22" i="34"/>
  <c r="L22" i="34" s="1"/>
  <c r="N22" i="34" s="1"/>
  <c r="A33" i="34"/>
  <c r="L33" i="34" s="1"/>
  <c r="N33" i="34" s="1"/>
  <c r="A44" i="34"/>
  <c r="L44" i="34" s="1"/>
  <c r="N44" i="34" s="1"/>
  <c r="A50" i="34"/>
  <c r="L50" i="34" s="1"/>
  <c r="N50" i="34" s="1"/>
  <c r="A56" i="34"/>
  <c r="L56" i="34" s="1"/>
  <c r="N56" i="34" s="1"/>
  <c r="A137" i="34"/>
  <c r="L137" i="34" s="1"/>
  <c r="N137" i="34" s="1"/>
  <c r="A146" i="34"/>
  <c r="L146" i="34" s="1"/>
  <c r="N146" i="34" s="1"/>
  <c r="A155" i="34"/>
  <c r="L155" i="34" s="1"/>
  <c r="N155" i="34" s="1"/>
  <c r="A160" i="34"/>
  <c r="L160" i="34" s="1"/>
  <c r="N160" i="34" s="1"/>
  <c r="A171" i="34"/>
  <c r="L171" i="34" s="1"/>
  <c r="N171" i="34" s="1"/>
  <c r="A179" i="34"/>
  <c r="L179" i="34" s="1"/>
  <c r="N179" i="34" s="1"/>
  <c r="A189" i="34"/>
  <c r="L189" i="34" s="1"/>
  <c r="N189" i="34" s="1"/>
  <c r="A200" i="34"/>
  <c r="L200" i="34" s="1"/>
  <c r="N200" i="34" s="1"/>
  <c r="A277" i="34"/>
  <c r="L277" i="34" s="1"/>
  <c r="N277" i="34" s="1"/>
  <c r="A288" i="34"/>
  <c r="L288" i="34" s="1"/>
  <c r="N288" i="34" s="1"/>
  <c r="A298" i="34"/>
  <c r="L298" i="34" s="1"/>
  <c r="N298" i="34" s="1"/>
  <c r="A308" i="34"/>
  <c r="L308" i="34" s="1"/>
  <c r="N308" i="34" s="1"/>
  <c r="A318" i="34"/>
  <c r="L318" i="34" s="1"/>
  <c r="N318" i="34" s="1"/>
  <c r="A327" i="34"/>
  <c r="L327" i="34" s="1"/>
  <c r="N327" i="34" s="1"/>
  <c r="A336" i="34"/>
  <c r="L336" i="34" s="1"/>
  <c r="N336" i="34" s="1"/>
  <c r="A343" i="34"/>
  <c r="L343" i="34" s="1"/>
  <c r="N343" i="34" s="1"/>
  <c r="A417" i="34"/>
  <c r="L417" i="34" s="1"/>
  <c r="N417" i="34" s="1"/>
  <c r="A426" i="34"/>
  <c r="L426" i="34" s="1"/>
  <c r="N426" i="34" s="1"/>
  <c r="A434" i="34"/>
  <c r="L434" i="34" s="1"/>
  <c r="N434" i="34" s="1"/>
  <c r="A443" i="34"/>
  <c r="L443" i="34" s="1"/>
  <c r="N443" i="34" s="1"/>
  <c r="A452" i="34"/>
  <c r="L452" i="34" s="1"/>
  <c r="N452" i="34" s="1"/>
  <c r="A461" i="34"/>
  <c r="L461" i="34" s="1"/>
  <c r="N461" i="34" s="1"/>
  <c r="A469" i="34"/>
  <c r="L469" i="34" s="1"/>
  <c r="N469" i="34" s="1"/>
  <c r="A479" i="34"/>
  <c r="L479" i="34" s="1"/>
  <c r="N479" i="34" s="1"/>
  <c r="A488" i="34"/>
  <c r="L488" i="34" s="1"/>
  <c r="N488" i="34" s="1"/>
  <c r="A550" i="34"/>
  <c r="L550" i="34" s="1"/>
  <c r="N550" i="34" s="1"/>
  <c r="A556" i="34"/>
  <c r="L556" i="34" s="1"/>
  <c r="N556" i="34" s="1"/>
  <c r="A563" i="34"/>
  <c r="L563" i="34" s="1"/>
  <c r="N563" i="34" s="1"/>
  <c r="A568" i="34"/>
  <c r="L568" i="34" s="1"/>
  <c r="N568" i="34" s="1"/>
  <c r="A576" i="34"/>
  <c r="L576" i="34" s="1"/>
  <c r="N576" i="34" s="1"/>
  <c r="A584" i="34"/>
  <c r="L584" i="34" s="1"/>
  <c r="N584" i="34" s="1"/>
  <c r="A592" i="34"/>
  <c r="L592" i="34" s="1"/>
  <c r="N592" i="34" s="1"/>
  <c r="A600" i="34"/>
  <c r="L600" i="34" s="1"/>
  <c r="N600" i="34" s="1"/>
  <c r="A608" i="34"/>
  <c r="L608" i="34" s="1"/>
  <c r="N608" i="34" s="1"/>
  <c r="A616" i="34"/>
  <c r="L616" i="34" s="1"/>
  <c r="N616" i="34" s="1"/>
  <c r="A623" i="34"/>
  <c r="L623" i="34" s="1"/>
  <c r="N623" i="34" s="1"/>
  <c r="A631" i="34"/>
  <c r="L631" i="34" s="1"/>
  <c r="N631" i="34" s="1"/>
  <c r="A689" i="34"/>
  <c r="L689" i="34" s="1"/>
  <c r="N689" i="34" s="1"/>
  <c r="A695" i="34"/>
  <c r="L695" i="34" s="1"/>
  <c r="N695" i="34" s="1"/>
  <c r="A702" i="34"/>
  <c r="L702" i="34" s="1"/>
  <c r="N702" i="34" s="1"/>
  <c r="A709" i="34"/>
  <c r="L709" i="34" s="1"/>
  <c r="N709" i="34" s="1"/>
  <c r="A716" i="34"/>
  <c r="L716" i="34" s="1"/>
  <c r="N716" i="34" s="1"/>
  <c r="A723" i="34"/>
  <c r="L723" i="34" s="1"/>
  <c r="N723" i="34" s="1"/>
  <c r="A730" i="34"/>
  <c r="L730" i="34" s="1"/>
  <c r="N730" i="34" s="1"/>
  <c r="A736" i="34"/>
  <c r="L736" i="34" s="1"/>
  <c r="N736" i="34" s="1"/>
  <c r="A743" i="34"/>
  <c r="L743" i="34" s="1"/>
  <c r="N743" i="34" s="1"/>
  <c r="A749" i="34"/>
  <c r="L749" i="34" s="1"/>
  <c r="N749" i="34" s="1"/>
  <c r="A756" i="34"/>
  <c r="L756" i="34" s="1"/>
  <c r="N756" i="34" s="1"/>
  <c r="A762" i="34"/>
  <c r="L762" i="34" s="1"/>
  <c r="N762" i="34" s="1"/>
  <c r="A769" i="34"/>
  <c r="L769" i="34" s="1"/>
  <c r="N769" i="34" s="1"/>
  <c r="A776" i="34"/>
  <c r="L776" i="34" s="1"/>
  <c r="N776" i="34" s="1"/>
  <c r="A783" i="34"/>
  <c r="L783" i="34" s="1"/>
  <c r="N783" i="34" s="1"/>
  <c r="A790" i="34"/>
  <c r="L790" i="34" s="1"/>
  <c r="N790" i="34" s="1"/>
  <c r="A795" i="34"/>
  <c r="A796" i="34"/>
  <c r="L796" i="34" s="1"/>
  <c r="N796" i="34" s="1"/>
  <c r="A797" i="34"/>
  <c r="L797" i="34" s="1"/>
  <c r="N797" i="34" s="1"/>
  <c r="A798" i="34"/>
  <c r="L798" i="34" s="1"/>
  <c r="N798" i="34" s="1"/>
  <c r="A799" i="34"/>
  <c r="L799" i="34" s="1"/>
  <c r="N799" i="34" s="1"/>
  <c r="A800" i="34"/>
  <c r="L800" i="34" s="1"/>
  <c r="N800" i="34" s="1"/>
  <c r="A801" i="34"/>
  <c r="L801" i="34" s="1"/>
  <c r="N801" i="34" s="1"/>
  <c r="A802" i="34"/>
  <c r="L802" i="34" s="1"/>
  <c r="N802" i="34" s="1"/>
  <c r="A803" i="34"/>
  <c r="L803" i="34" s="1"/>
  <c r="N803" i="34" s="1"/>
  <c r="A804" i="34"/>
  <c r="L804" i="34" s="1"/>
  <c r="N804" i="34" s="1"/>
  <c r="A805" i="34"/>
  <c r="L805" i="34" s="1"/>
  <c r="N805" i="34" s="1"/>
  <c r="A806" i="34"/>
  <c r="L806" i="34" s="1"/>
  <c r="N806" i="34" s="1"/>
  <c r="A807" i="34"/>
  <c r="L807" i="34" s="1"/>
  <c r="N807" i="34" s="1"/>
  <c r="A808" i="34"/>
  <c r="L808" i="34" s="1"/>
  <c r="N808" i="34" s="1"/>
  <c r="A809" i="34"/>
  <c r="L809" i="34" s="1"/>
  <c r="N809" i="34" s="1"/>
  <c r="A810" i="34"/>
  <c r="L810" i="34" s="1"/>
  <c r="N810" i="34" s="1"/>
  <c r="A811" i="34"/>
  <c r="L811" i="34" s="1"/>
  <c r="N811" i="34" s="1"/>
  <c r="A812" i="34"/>
  <c r="L812" i="34" s="1"/>
  <c r="N812" i="34" s="1"/>
  <c r="A813" i="34"/>
  <c r="L813" i="34" s="1"/>
  <c r="N813" i="34" s="1"/>
  <c r="A814" i="34"/>
  <c r="L814" i="34" s="1"/>
  <c r="N814" i="34" s="1"/>
  <c r="A815" i="34"/>
  <c r="L815" i="34" s="1"/>
  <c r="N815" i="34" s="1"/>
  <c r="A816" i="34"/>
  <c r="L816" i="34" s="1"/>
  <c r="N816" i="34" s="1"/>
  <c r="A817" i="34"/>
  <c r="L817" i="34" s="1"/>
  <c r="N817" i="34" s="1"/>
  <c r="A818" i="34"/>
  <c r="L818" i="34" s="1"/>
  <c r="N818" i="34" s="1"/>
  <c r="A819" i="34"/>
  <c r="L819" i="34" s="1"/>
  <c r="N819" i="34" s="1"/>
  <c r="A820" i="34"/>
  <c r="L820" i="34" s="1"/>
  <c r="N820" i="34" s="1"/>
  <c r="A821" i="34"/>
  <c r="L821" i="34" s="1"/>
  <c r="N821" i="34" s="1"/>
  <c r="A822" i="34"/>
  <c r="L822" i="34" s="1"/>
  <c r="N822" i="34" s="1"/>
  <c r="A823" i="34"/>
  <c r="L823" i="34" s="1"/>
  <c r="N823" i="34" s="1"/>
  <c r="A824" i="34"/>
  <c r="L824" i="34" s="1"/>
  <c r="N824" i="34" s="1"/>
  <c r="A825" i="34"/>
  <c r="L825" i="34" s="1"/>
  <c r="N825" i="34" s="1"/>
  <c r="A9" i="34"/>
  <c r="L9" i="34" s="1"/>
  <c r="N9" i="34" s="1"/>
  <c r="A40" i="34"/>
  <c r="L40" i="34" s="1"/>
  <c r="N40" i="34" s="1"/>
  <c r="A147" i="34"/>
  <c r="L147" i="34" s="1"/>
  <c r="N147" i="34" s="1"/>
  <c r="A169" i="34"/>
  <c r="L169" i="34" s="1"/>
  <c r="N169" i="34" s="1"/>
  <c r="A183" i="34"/>
  <c r="L183" i="34" s="1"/>
  <c r="N183" i="34" s="1"/>
  <c r="A195" i="34"/>
  <c r="L195" i="34" s="1"/>
  <c r="N195" i="34" s="1"/>
  <c r="A278" i="34"/>
  <c r="L278" i="34" s="1"/>
  <c r="N278" i="34" s="1"/>
  <c r="A287" i="34"/>
  <c r="L287" i="34" s="1"/>
  <c r="N287" i="34" s="1"/>
  <c r="A296" i="34"/>
  <c r="L296" i="34" s="1"/>
  <c r="N296" i="34" s="1"/>
  <c r="A306" i="34"/>
  <c r="L306" i="34" s="1"/>
  <c r="N306" i="34" s="1"/>
  <c r="A315" i="34"/>
  <c r="L315" i="34" s="1"/>
  <c r="N315" i="34" s="1"/>
  <c r="A324" i="34"/>
  <c r="L324" i="34" s="1"/>
  <c r="N324" i="34" s="1"/>
  <c r="A334" i="34"/>
  <c r="L334" i="34" s="1"/>
  <c r="N334" i="34" s="1"/>
  <c r="A346" i="34"/>
  <c r="L346" i="34" s="1"/>
  <c r="N346" i="34" s="1"/>
  <c r="A419" i="34"/>
  <c r="L419" i="34" s="1"/>
  <c r="N419" i="34" s="1"/>
  <c r="A429" i="34"/>
  <c r="L429" i="34" s="1"/>
  <c r="N429" i="34" s="1"/>
  <c r="A438" i="34"/>
  <c r="L438" i="34" s="1"/>
  <c r="N438" i="34" s="1"/>
  <c r="A447" i="34"/>
  <c r="L447" i="34" s="1"/>
  <c r="N447" i="34" s="1"/>
  <c r="A456" i="34"/>
  <c r="L456" i="34" s="1"/>
  <c r="N456" i="34" s="1"/>
  <c r="A465" i="34"/>
  <c r="L465" i="34" s="1"/>
  <c r="N465" i="34" s="1"/>
  <c r="A475" i="34"/>
  <c r="L475" i="34" s="1"/>
  <c r="N475" i="34" s="1"/>
  <c r="A483" i="34"/>
  <c r="L483" i="34" s="1"/>
  <c r="N483" i="34" s="1"/>
  <c r="A493" i="34"/>
  <c r="L493" i="34" s="1"/>
  <c r="N493" i="34" s="1"/>
  <c r="A558" i="34"/>
  <c r="L558" i="34" s="1"/>
  <c r="N558" i="34" s="1"/>
  <c r="A569" i="34"/>
  <c r="L569" i="34" s="1"/>
  <c r="N569" i="34" s="1"/>
  <c r="A578" i="34"/>
  <c r="L578" i="34" s="1"/>
  <c r="N578" i="34" s="1"/>
  <c r="A587" i="34"/>
  <c r="L587" i="34" s="1"/>
  <c r="N587" i="34" s="1"/>
  <c r="A596" i="34"/>
  <c r="L596" i="34" s="1"/>
  <c r="N596" i="34" s="1"/>
  <c r="A605" i="34"/>
  <c r="L605" i="34" s="1"/>
  <c r="N605" i="34" s="1"/>
  <c r="A614" i="34"/>
  <c r="L614" i="34" s="1"/>
  <c r="N614" i="34" s="1"/>
  <c r="A621" i="34"/>
  <c r="L621" i="34" s="1"/>
  <c r="N621" i="34" s="1"/>
  <c r="A629" i="34"/>
  <c r="L629" i="34" s="1"/>
  <c r="N629" i="34" s="1"/>
  <c r="A688" i="34"/>
  <c r="L688" i="34" s="1"/>
  <c r="N688" i="34" s="1"/>
  <c r="A696" i="34"/>
  <c r="L696" i="34" s="1"/>
  <c r="N696" i="34" s="1"/>
  <c r="A703" i="34"/>
  <c r="L703" i="34" s="1"/>
  <c r="N703" i="34" s="1"/>
  <c r="A710" i="34"/>
  <c r="L710" i="34" s="1"/>
  <c r="N710" i="34" s="1"/>
  <c r="A718" i="34"/>
  <c r="L718" i="34" s="1"/>
  <c r="N718" i="34" s="1"/>
  <c r="A725" i="34"/>
  <c r="L725" i="34" s="1"/>
  <c r="N725" i="34" s="1"/>
  <c r="A733" i="34"/>
  <c r="L733" i="34" s="1"/>
  <c r="N733" i="34" s="1"/>
  <c r="A740" i="34"/>
  <c r="L740" i="34" s="1"/>
  <c r="N740" i="34" s="1"/>
  <c r="A747" i="34"/>
  <c r="L747" i="34" s="1"/>
  <c r="N747" i="34" s="1"/>
  <c r="A755" i="34"/>
  <c r="L755" i="34" s="1"/>
  <c r="N755" i="34" s="1"/>
  <c r="A763" i="34"/>
  <c r="L763" i="34" s="1"/>
  <c r="N763" i="34" s="1"/>
  <c r="A770" i="34"/>
  <c r="L770" i="34" s="1"/>
  <c r="N770" i="34" s="1"/>
  <c r="A777" i="34"/>
  <c r="L777" i="34" s="1"/>
  <c r="N777" i="34" s="1"/>
  <c r="A784" i="34"/>
  <c r="L784" i="34" s="1"/>
  <c r="N784" i="34" s="1"/>
  <c r="A792" i="34"/>
  <c r="L792" i="34" s="1"/>
  <c r="N792" i="34" s="1"/>
  <c r="A829" i="34"/>
  <c r="L829" i="34" s="1"/>
  <c r="N829" i="34" s="1"/>
  <c r="A835" i="34"/>
  <c r="L835" i="34" s="1"/>
  <c r="N835" i="34" s="1"/>
  <c r="A842" i="34"/>
  <c r="L842" i="34" s="1"/>
  <c r="N842" i="34" s="1"/>
  <c r="A848" i="34"/>
  <c r="L848" i="34" s="1"/>
  <c r="N848" i="34" s="1"/>
  <c r="A854" i="34"/>
  <c r="L854" i="34" s="1"/>
  <c r="N854" i="34" s="1"/>
  <c r="A863" i="34"/>
  <c r="L863" i="34" s="1"/>
  <c r="N863" i="34" s="1"/>
  <c r="A871" i="34"/>
  <c r="L871" i="34" s="1"/>
  <c r="N871" i="34" s="1"/>
  <c r="A878" i="34"/>
  <c r="L878" i="34" s="1"/>
  <c r="N878" i="34" s="1"/>
  <c r="A885" i="34"/>
  <c r="L885" i="34" s="1"/>
  <c r="N885" i="34" s="1"/>
  <c r="A892" i="34"/>
  <c r="L892" i="34" s="1"/>
  <c r="N892" i="34" s="1"/>
  <c r="A899" i="34"/>
  <c r="L899" i="34" s="1"/>
  <c r="N899" i="34" s="1"/>
  <c r="A906" i="34"/>
  <c r="L906" i="34" s="1"/>
  <c r="N906" i="34" s="1"/>
  <c r="A915" i="34"/>
  <c r="L915" i="34" s="1"/>
  <c r="N915" i="34" s="1"/>
  <c r="A923" i="34"/>
  <c r="L923" i="34" s="1"/>
  <c r="N923" i="34" s="1"/>
  <c r="A929" i="34"/>
  <c r="L929" i="34" s="1"/>
  <c r="N929" i="34" s="1"/>
  <c r="A935" i="34"/>
  <c r="L935" i="34" s="1"/>
  <c r="N935" i="34" s="1"/>
  <c r="A941" i="34"/>
  <c r="L941" i="34" s="1"/>
  <c r="N941" i="34" s="1"/>
  <c r="A950" i="34"/>
  <c r="L950" i="34" s="1"/>
  <c r="N950" i="34" s="1"/>
  <c r="A956" i="34"/>
  <c r="L956" i="34" s="1"/>
  <c r="N956" i="34" s="1"/>
  <c r="A958" i="34"/>
  <c r="L958" i="34" s="1"/>
  <c r="N958" i="34" s="1"/>
  <c r="A959" i="34"/>
  <c r="L959" i="34" s="1"/>
  <c r="N959" i="34" s="1"/>
  <c r="A960" i="34"/>
  <c r="L960" i="34" s="1"/>
  <c r="N960" i="34" s="1"/>
  <c r="A961" i="34"/>
  <c r="L961" i="34" s="1"/>
  <c r="N961" i="34" s="1"/>
  <c r="A962" i="34"/>
  <c r="L962" i="34" s="1"/>
  <c r="N962" i="34" s="1"/>
  <c r="A963" i="34"/>
  <c r="L963" i="34" s="1"/>
  <c r="N963" i="34" s="1"/>
  <c r="A27" i="34"/>
  <c r="L27" i="34" s="1"/>
  <c r="N27" i="34" s="1"/>
  <c r="A63" i="34"/>
  <c r="L63" i="34" s="1"/>
  <c r="N63" i="34" s="1"/>
  <c r="A162" i="34"/>
  <c r="L162" i="34" s="1"/>
  <c r="N162" i="34" s="1"/>
  <c r="A176" i="34"/>
  <c r="L176" i="34" s="1"/>
  <c r="N176" i="34" s="1"/>
  <c r="A190" i="34"/>
  <c r="L190" i="34" s="1"/>
  <c r="N190" i="34" s="1"/>
  <c r="A204" i="34"/>
  <c r="L204" i="34" s="1"/>
  <c r="N204" i="34" s="1"/>
  <c r="A283" i="34"/>
  <c r="L283" i="34" s="1"/>
  <c r="N283" i="34" s="1"/>
  <c r="A293" i="34"/>
  <c r="L293" i="34" s="1"/>
  <c r="N293" i="34" s="1"/>
  <c r="A303" i="34"/>
  <c r="L303" i="34" s="1"/>
  <c r="N303" i="34" s="1"/>
  <c r="A312" i="34"/>
  <c r="L312" i="34" s="1"/>
  <c r="N312" i="34" s="1"/>
  <c r="A322" i="34"/>
  <c r="L322" i="34" s="1"/>
  <c r="N322" i="34" s="1"/>
  <c r="A332" i="34"/>
  <c r="L332" i="34" s="1"/>
  <c r="N332" i="34" s="1"/>
  <c r="A412" i="34"/>
  <c r="L412" i="34" s="1"/>
  <c r="N412" i="34" s="1"/>
  <c r="A422" i="34"/>
  <c r="L422" i="34" s="1"/>
  <c r="N422" i="34" s="1"/>
  <c r="A431" i="34"/>
  <c r="L431" i="34" s="1"/>
  <c r="N431" i="34" s="1"/>
  <c r="A439" i="34"/>
  <c r="L439" i="34" s="1"/>
  <c r="N439" i="34" s="1"/>
  <c r="A448" i="34"/>
  <c r="L448" i="34" s="1"/>
  <c r="N448" i="34" s="1"/>
  <c r="A457" i="34"/>
  <c r="L457" i="34" s="1"/>
  <c r="N457" i="34" s="1"/>
  <c r="A466" i="34"/>
  <c r="L466" i="34" s="1"/>
  <c r="N466" i="34" s="1"/>
  <c r="A474" i="34"/>
  <c r="L474" i="34" s="1"/>
  <c r="N474" i="34" s="1"/>
  <c r="A484" i="34"/>
  <c r="L484" i="34" s="1"/>
  <c r="N484" i="34" s="1"/>
  <c r="A495" i="34"/>
  <c r="L495" i="34" s="1"/>
  <c r="N495" i="34" s="1"/>
  <c r="A559" i="34"/>
  <c r="L559" i="34" s="1"/>
  <c r="N559" i="34" s="1"/>
  <c r="A571" i="34"/>
  <c r="L571" i="34" s="1"/>
  <c r="N571" i="34" s="1"/>
  <c r="A580" i="34"/>
  <c r="L580" i="34" s="1"/>
  <c r="N580" i="34" s="1"/>
  <c r="A588" i="34"/>
  <c r="L588" i="34" s="1"/>
  <c r="N588" i="34" s="1"/>
  <c r="A595" i="34"/>
  <c r="L595" i="34" s="1"/>
  <c r="N595" i="34" s="1"/>
  <c r="A603" i="34"/>
  <c r="L603" i="34" s="1"/>
  <c r="N603" i="34" s="1"/>
  <c r="A612" i="34"/>
  <c r="L612" i="34" s="1"/>
  <c r="N612" i="34" s="1"/>
  <c r="A622" i="34"/>
  <c r="L622" i="34" s="1"/>
  <c r="N622" i="34" s="1"/>
  <c r="A630" i="34"/>
  <c r="L630" i="34" s="1"/>
  <c r="N630" i="34" s="1"/>
  <c r="A690" i="34"/>
  <c r="L690" i="34" s="1"/>
  <c r="N690" i="34" s="1"/>
  <c r="A698" i="34"/>
  <c r="L698" i="34" s="1"/>
  <c r="N698" i="34" s="1"/>
  <c r="A705" i="34"/>
  <c r="L705" i="34" s="1"/>
  <c r="N705" i="34" s="1"/>
  <c r="A712" i="34"/>
  <c r="L712" i="34" s="1"/>
  <c r="N712" i="34" s="1"/>
  <c r="A720" i="34"/>
  <c r="L720" i="34" s="1"/>
  <c r="N720" i="34" s="1"/>
  <c r="A727" i="34"/>
  <c r="L727" i="34" s="1"/>
  <c r="N727" i="34" s="1"/>
  <c r="A735" i="34"/>
  <c r="L735" i="34" s="1"/>
  <c r="N735" i="34" s="1"/>
  <c r="A742" i="34"/>
  <c r="L742" i="34" s="1"/>
  <c r="N742" i="34" s="1"/>
  <c r="A750" i="34"/>
  <c r="L750" i="34" s="1"/>
  <c r="N750" i="34" s="1"/>
  <c r="A758" i="34"/>
  <c r="L758" i="34" s="1"/>
  <c r="N758" i="34" s="1"/>
  <c r="A765" i="34"/>
  <c r="L765" i="34" s="1"/>
  <c r="N765" i="34" s="1"/>
  <c r="A773" i="34"/>
  <c r="L773" i="34" s="1"/>
  <c r="N773" i="34" s="1"/>
  <c r="A781" i="34"/>
  <c r="L781" i="34" s="1"/>
  <c r="N781" i="34" s="1"/>
  <c r="A788" i="34"/>
  <c r="L788" i="34" s="1"/>
  <c r="N788" i="34" s="1"/>
  <c r="A827" i="34"/>
  <c r="L827" i="34" s="1"/>
  <c r="N827" i="34" s="1"/>
  <c r="A833" i="34"/>
  <c r="L833" i="34" s="1"/>
  <c r="N833" i="34" s="1"/>
  <c r="A839" i="34"/>
  <c r="L839" i="34" s="1"/>
  <c r="N839" i="34" s="1"/>
  <c r="A845" i="34"/>
  <c r="L845" i="34" s="1"/>
  <c r="N845" i="34" s="1"/>
  <c r="A852" i="34"/>
  <c r="L852" i="34" s="1"/>
  <c r="N852" i="34" s="1"/>
  <c r="A860" i="34"/>
  <c r="L860" i="34" s="1"/>
  <c r="N860" i="34" s="1"/>
  <c r="A869" i="34"/>
  <c r="L869" i="34" s="1"/>
  <c r="N869" i="34" s="1"/>
  <c r="A876" i="34"/>
  <c r="L876" i="34" s="1"/>
  <c r="N876" i="34" s="1"/>
  <c r="A884" i="34"/>
  <c r="L884" i="34" s="1"/>
  <c r="N884" i="34" s="1"/>
  <c r="A891" i="34"/>
  <c r="L891" i="34" s="1"/>
  <c r="N891" i="34" s="1"/>
  <c r="A900" i="34"/>
  <c r="L900" i="34" s="1"/>
  <c r="N900" i="34" s="1"/>
  <c r="A907" i="34"/>
  <c r="L907" i="34" s="1"/>
  <c r="N907" i="34" s="1"/>
  <c r="A914" i="34"/>
  <c r="L914" i="34" s="1"/>
  <c r="N914" i="34" s="1"/>
  <c r="A922" i="34"/>
  <c r="L922" i="34" s="1"/>
  <c r="N922" i="34" s="1"/>
  <c r="A928" i="34"/>
  <c r="L928" i="34" s="1"/>
  <c r="N928" i="34" s="1"/>
  <c r="A934" i="34"/>
  <c r="L934" i="34" s="1"/>
  <c r="N934" i="34" s="1"/>
  <c r="A940" i="34"/>
  <c r="L940" i="34" s="1"/>
  <c r="N940" i="34" s="1"/>
  <c r="A948" i="34"/>
  <c r="L948" i="34" s="1"/>
  <c r="N948" i="34" s="1"/>
  <c r="A955" i="34"/>
  <c r="L955" i="34" s="1"/>
  <c r="N955" i="34" s="1"/>
  <c r="A965" i="34"/>
  <c r="L965" i="34" s="1"/>
  <c r="N965" i="34" s="1"/>
  <c r="A971" i="34"/>
  <c r="L971" i="34" s="1"/>
  <c r="N971" i="34" s="1"/>
  <c r="A976" i="34"/>
  <c r="L976" i="34" s="1"/>
  <c r="N976" i="34" s="1"/>
  <c r="A981" i="34"/>
  <c r="L981" i="34" s="1"/>
  <c r="N981" i="34" s="1"/>
  <c r="A987" i="34"/>
  <c r="L987" i="34" s="1"/>
  <c r="N987" i="34" s="1"/>
  <c r="A991" i="34"/>
  <c r="L991" i="34" s="1"/>
  <c r="N991" i="34" s="1"/>
  <c r="A10" i="34"/>
  <c r="L10" i="34" s="1"/>
  <c r="N10" i="34" s="1"/>
  <c r="A19" i="34"/>
  <c r="L19" i="34" s="1"/>
  <c r="N19" i="34" s="1"/>
  <c r="A28" i="34"/>
  <c r="L28" i="34" s="1"/>
  <c r="N28" i="34" s="1"/>
  <c r="A36" i="34"/>
  <c r="L36" i="34" s="1"/>
  <c r="N36" i="34" s="1"/>
  <c r="A47" i="34"/>
  <c r="L47" i="34" s="1"/>
  <c r="N47" i="34" s="1"/>
  <c r="A58" i="34"/>
  <c r="L58" i="34" s="1"/>
  <c r="N58" i="34" s="1"/>
  <c r="A138" i="34"/>
  <c r="L138" i="34" s="1"/>
  <c r="N138" i="34" s="1"/>
  <c r="A149" i="34"/>
  <c r="L149" i="34" s="1"/>
  <c r="N149" i="34" s="1"/>
  <c r="A158" i="34"/>
  <c r="L158" i="34" s="1"/>
  <c r="N158" i="34" s="1"/>
  <c r="A170" i="34"/>
  <c r="L170" i="34" s="1"/>
  <c r="N170" i="34" s="1"/>
  <c r="A180" i="34"/>
  <c r="L180" i="34" s="1"/>
  <c r="N180" i="34" s="1"/>
  <c r="A192" i="34"/>
  <c r="L192" i="34" s="1"/>
  <c r="N192" i="34" s="1"/>
  <c r="A202" i="34"/>
  <c r="L202" i="34" s="1"/>
  <c r="N202" i="34" s="1"/>
  <c r="A279" i="34"/>
  <c r="L279" i="34" s="1"/>
  <c r="N279" i="34" s="1"/>
  <c r="A289" i="34"/>
  <c r="L289" i="34" s="1"/>
  <c r="N289" i="34" s="1"/>
  <c r="A300" i="34"/>
  <c r="L300" i="34" s="1"/>
  <c r="N300" i="34" s="1"/>
  <c r="A310" i="34"/>
  <c r="L310" i="34" s="1"/>
  <c r="N310" i="34" s="1"/>
  <c r="A321" i="34"/>
  <c r="L321" i="34" s="1"/>
  <c r="N321" i="34" s="1"/>
  <c r="A331" i="34"/>
  <c r="L331" i="34" s="1"/>
  <c r="N331" i="34" s="1"/>
  <c r="A341" i="34"/>
  <c r="L341" i="34" s="1"/>
  <c r="N341" i="34" s="1"/>
  <c r="A416" i="34"/>
  <c r="L416" i="34" s="1"/>
  <c r="N416" i="34" s="1"/>
  <c r="A425" i="34"/>
  <c r="L425" i="34" s="1"/>
  <c r="N425" i="34" s="1"/>
  <c r="A437" i="34"/>
  <c r="L437" i="34" s="1"/>
  <c r="N437" i="34" s="1"/>
  <c r="A446" i="34"/>
  <c r="L446" i="34" s="1"/>
  <c r="N446" i="34" s="1"/>
  <c r="A455" i="34"/>
  <c r="L455" i="34" s="1"/>
  <c r="N455" i="34" s="1"/>
  <c r="A464" i="34"/>
  <c r="L464" i="34" s="1"/>
  <c r="N464" i="34" s="1"/>
  <c r="A473" i="34"/>
  <c r="L473" i="34" s="1"/>
  <c r="N473" i="34" s="1"/>
  <c r="A482" i="34"/>
  <c r="L482" i="34" s="1"/>
  <c r="N482" i="34" s="1"/>
  <c r="A491" i="34"/>
  <c r="L491" i="34" s="1"/>
  <c r="N491" i="34" s="1"/>
  <c r="A552" i="34"/>
  <c r="L552" i="34" s="1"/>
  <c r="N552" i="34" s="1"/>
  <c r="A562" i="34"/>
  <c r="L562" i="34" s="1"/>
  <c r="N562" i="34" s="1"/>
  <c r="A572" i="34"/>
  <c r="L572" i="34" s="1"/>
  <c r="N572" i="34" s="1"/>
  <c r="A579" i="34"/>
  <c r="L579" i="34" s="1"/>
  <c r="N579" i="34" s="1"/>
  <c r="A585" i="34"/>
  <c r="L585" i="34" s="1"/>
  <c r="N585" i="34" s="1"/>
  <c r="A593" i="34"/>
  <c r="L593" i="34" s="1"/>
  <c r="N593" i="34" s="1"/>
  <c r="A602" i="34"/>
  <c r="L602" i="34" s="1"/>
  <c r="N602" i="34" s="1"/>
  <c r="A609" i="34"/>
  <c r="L609" i="34" s="1"/>
  <c r="N609" i="34" s="1"/>
  <c r="A618" i="34"/>
  <c r="L618" i="34" s="1"/>
  <c r="N618" i="34" s="1"/>
  <c r="A626" i="34"/>
  <c r="L626" i="34" s="1"/>
  <c r="N626" i="34" s="1"/>
  <c r="A634" i="34"/>
  <c r="L634" i="34" s="1"/>
  <c r="N634" i="34" s="1"/>
  <c r="A693" i="34"/>
  <c r="L693" i="34" s="1"/>
  <c r="N693" i="34" s="1"/>
  <c r="A700" i="34"/>
  <c r="L700" i="34" s="1"/>
  <c r="N700" i="34" s="1"/>
  <c r="A707" i="34"/>
  <c r="L707" i="34" s="1"/>
  <c r="N707" i="34" s="1"/>
  <c r="A714" i="34"/>
  <c r="L714" i="34" s="1"/>
  <c r="N714" i="34" s="1"/>
  <c r="A721" i="34"/>
  <c r="L721" i="34" s="1"/>
  <c r="N721" i="34" s="1"/>
  <c r="A729" i="34"/>
  <c r="L729" i="34" s="1"/>
  <c r="N729" i="34" s="1"/>
  <c r="A737" i="34"/>
  <c r="L737" i="34" s="1"/>
  <c r="N737" i="34" s="1"/>
  <c r="A744" i="34"/>
  <c r="L744" i="34" s="1"/>
  <c r="N744" i="34" s="1"/>
  <c r="A751" i="34"/>
  <c r="L751" i="34" s="1"/>
  <c r="N751" i="34" s="1"/>
  <c r="A757" i="34"/>
  <c r="L757" i="34" s="1"/>
  <c r="N757" i="34" s="1"/>
  <c r="A764" i="34"/>
  <c r="L764" i="34" s="1"/>
  <c r="N764" i="34" s="1"/>
  <c r="A771" i="34"/>
  <c r="L771" i="34" s="1"/>
  <c r="N771" i="34" s="1"/>
  <c r="A778" i="34"/>
  <c r="L778" i="34" s="1"/>
  <c r="N778" i="34" s="1"/>
  <c r="A785" i="34"/>
  <c r="L785" i="34" s="1"/>
  <c r="N785" i="34" s="1"/>
  <c r="A791" i="34"/>
  <c r="L791" i="34" s="1"/>
  <c r="N791" i="34" s="1"/>
  <c r="A828" i="34"/>
  <c r="L828" i="34" s="1"/>
  <c r="N828" i="34" s="1"/>
  <c r="A834" i="34"/>
  <c r="L834" i="34" s="1"/>
  <c r="N834" i="34" s="1"/>
  <c r="A840" i="34"/>
  <c r="L840" i="34" s="1"/>
  <c r="N840" i="34" s="1"/>
  <c r="A847" i="34"/>
  <c r="L847" i="34" s="1"/>
  <c r="N847" i="34" s="1"/>
  <c r="A853" i="34"/>
  <c r="L853" i="34" s="1"/>
  <c r="N853" i="34" s="1"/>
  <c r="A859" i="34"/>
  <c r="L859" i="34" s="1"/>
  <c r="N859" i="34" s="1"/>
  <c r="A865" i="34"/>
  <c r="L865" i="34" s="1"/>
  <c r="N865" i="34" s="1"/>
  <c r="A870" i="34"/>
  <c r="L870" i="34" s="1"/>
  <c r="N870" i="34" s="1"/>
  <c r="A875" i="34"/>
  <c r="L875" i="34" s="1"/>
  <c r="N875" i="34" s="1"/>
  <c r="A882" i="34"/>
  <c r="L882" i="34" s="1"/>
  <c r="N882" i="34" s="1"/>
  <c r="A889" i="34"/>
  <c r="L889" i="34" s="1"/>
  <c r="N889" i="34" s="1"/>
  <c r="A896" i="34"/>
  <c r="L896" i="34" s="1"/>
  <c r="N896" i="34" s="1"/>
  <c r="A902" i="34"/>
  <c r="L902" i="34" s="1"/>
  <c r="N902" i="34" s="1"/>
  <c r="A908" i="34"/>
  <c r="L908" i="34" s="1"/>
  <c r="N908" i="34" s="1"/>
  <c r="A912" i="34"/>
  <c r="L912" i="34" s="1"/>
  <c r="N912" i="34" s="1"/>
  <c r="A919" i="34"/>
  <c r="L919" i="34" s="1"/>
  <c r="N919" i="34" s="1"/>
  <c r="A924" i="34"/>
  <c r="L924" i="34" s="1"/>
  <c r="N924" i="34" s="1"/>
  <c r="A930" i="34"/>
  <c r="L930" i="34" s="1"/>
  <c r="N930" i="34" s="1"/>
  <c r="A937" i="34"/>
  <c r="L937" i="34" s="1"/>
  <c r="N937" i="34" s="1"/>
  <c r="A943" i="34"/>
  <c r="L943" i="34" s="1"/>
  <c r="N943" i="34" s="1"/>
  <c r="A947" i="34"/>
  <c r="L947" i="34" s="1"/>
  <c r="N947" i="34" s="1"/>
  <c r="A953" i="34"/>
  <c r="A967" i="34"/>
  <c r="A972" i="34"/>
  <c r="A978" i="34"/>
  <c r="A985" i="34"/>
  <c r="A994" i="34"/>
  <c r="L994" i="34" s="1"/>
  <c r="N994" i="34" s="1"/>
  <c r="A8" i="34"/>
  <c r="L8" i="34" s="1"/>
  <c r="N8" i="34" s="1"/>
  <c r="A17" i="34"/>
  <c r="L17" i="34" s="1"/>
  <c r="N17" i="34" s="1"/>
  <c r="A25" i="34"/>
  <c r="L25" i="34" s="1"/>
  <c r="N25" i="34" s="1"/>
  <c r="A34" i="34"/>
  <c r="L34" i="34" s="1"/>
  <c r="N34" i="34" s="1"/>
  <c r="A45" i="34"/>
  <c r="L45" i="34" s="1"/>
  <c r="N45" i="34" s="1"/>
  <c r="A54" i="34"/>
  <c r="L54" i="34" s="1"/>
  <c r="N54" i="34" s="1"/>
  <c r="A62" i="34"/>
  <c r="L62" i="34" s="1"/>
  <c r="N62" i="34" s="1"/>
  <c r="A142" i="34"/>
  <c r="L142" i="34" s="1"/>
  <c r="N142" i="34" s="1"/>
  <c r="A154" i="34"/>
  <c r="L154" i="34" s="1"/>
  <c r="N154" i="34" s="1"/>
  <c r="A165" i="34"/>
  <c r="L165" i="34" s="1"/>
  <c r="N165" i="34" s="1"/>
  <c r="A175" i="34"/>
  <c r="L175" i="34" s="1"/>
  <c r="N175" i="34" s="1"/>
  <c r="A188" i="34"/>
  <c r="L188" i="34" s="1"/>
  <c r="N188" i="34" s="1"/>
  <c r="A199" i="34"/>
  <c r="L199" i="34" s="1"/>
  <c r="N199" i="34" s="1"/>
  <c r="A206" i="34"/>
  <c r="L206" i="34" s="1"/>
  <c r="N206" i="34" s="1"/>
  <c r="A284" i="34"/>
  <c r="L284" i="34" s="1"/>
  <c r="N284" i="34" s="1"/>
  <c r="A294" i="34"/>
  <c r="L294" i="34" s="1"/>
  <c r="N294" i="34" s="1"/>
  <c r="A304" i="34"/>
  <c r="L304" i="34" s="1"/>
  <c r="N304" i="34" s="1"/>
  <c r="A314" i="34"/>
  <c r="L314" i="34" s="1"/>
  <c r="N314" i="34" s="1"/>
  <c r="A326" i="34"/>
  <c r="L326" i="34" s="1"/>
  <c r="N326" i="34" s="1"/>
  <c r="A338" i="34"/>
  <c r="L338" i="34" s="1"/>
  <c r="N338" i="34" s="1"/>
  <c r="A413" i="34"/>
  <c r="L413" i="34" s="1"/>
  <c r="N413" i="34" s="1"/>
  <c r="A421" i="34"/>
  <c r="L421" i="34" s="1"/>
  <c r="N421" i="34" s="1"/>
  <c r="A430" i="34"/>
  <c r="L430" i="34" s="1"/>
  <c r="N430" i="34" s="1"/>
  <c r="A440" i="34"/>
  <c r="L440" i="34" s="1"/>
  <c r="N440" i="34" s="1"/>
  <c r="A449" i="34"/>
  <c r="L449" i="34" s="1"/>
  <c r="N449" i="34" s="1"/>
  <c r="A458" i="34"/>
  <c r="L458" i="34" s="1"/>
  <c r="N458" i="34" s="1"/>
  <c r="A467" i="34"/>
  <c r="L467" i="34" s="1"/>
  <c r="N467" i="34" s="1"/>
  <c r="A476" i="34"/>
  <c r="L476" i="34" s="1"/>
  <c r="N476" i="34" s="1"/>
  <c r="A485" i="34"/>
  <c r="L485" i="34" s="1"/>
  <c r="N485" i="34" s="1"/>
  <c r="A492" i="34"/>
  <c r="L492" i="34" s="1"/>
  <c r="N492" i="34" s="1"/>
  <c r="A553" i="34"/>
  <c r="L553" i="34" s="1"/>
  <c r="N553" i="34" s="1"/>
  <c r="A565" i="34"/>
  <c r="L565" i="34" s="1"/>
  <c r="N565" i="34" s="1"/>
  <c r="A573" i="34"/>
  <c r="L573" i="34" s="1"/>
  <c r="N573" i="34" s="1"/>
  <c r="A582" i="34"/>
  <c r="L582" i="34" s="1"/>
  <c r="N582" i="34" s="1"/>
  <c r="A591" i="34"/>
  <c r="L591" i="34" s="1"/>
  <c r="N591" i="34" s="1"/>
  <c r="A599" i="34"/>
  <c r="L599" i="34" s="1"/>
  <c r="N599" i="34" s="1"/>
  <c r="A607" i="34"/>
  <c r="L607" i="34" s="1"/>
  <c r="N607" i="34" s="1"/>
  <c r="A615" i="34"/>
  <c r="L615" i="34" s="1"/>
  <c r="N615" i="34" s="1"/>
  <c r="A624" i="34"/>
  <c r="L624" i="34" s="1"/>
  <c r="N624" i="34" s="1"/>
  <c r="A632" i="34"/>
  <c r="L632" i="34" s="1"/>
  <c r="N632" i="34" s="1"/>
  <c r="A691" i="34"/>
  <c r="L691" i="34" s="1"/>
  <c r="N691" i="34" s="1"/>
  <c r="A697" i="34"/>
  <c r="L697" i="34" s="1"/>
  <c r="N697" i="34" s="1"/>
  <c r="A704" i="34"/>
  <c r="L704" i="34" s="1"/>
  <c r="N704" i="34" s="1"/>
  <c r="A711" i="34"/>
  <c r="L711" i="34" s="1"/>
  <c r="N711" i="34" s="1"/>
  <c r="A717" i="34"/>
  <c r="L717" i="34" s="1"/>
  <c r="N717" i="34" s="1"/>
  <c r="A724" i="34"/>
  <c r="L724" i="34" s="1"/>
  <c r="N724" i="34" s="1"/>
  <c r="A731" i="34"/>
  <c r="L731" i="34" s="1"/>
  <c r="N731" i="34" s="1"/>
  <c r="A739" i="34"/>
  <c r="L739" i="34" s="1"/>
  <c r="N739" i="34" s="1"/>
  <c r="A746" i="34"/>
  <c r="L746" i="34" s="1"/>
  <c r="N746" i="34" s="1"/>
  <c r="A753" i="34"/>
  <c r="L753" i="34" s="1"/>
  <c r="N753" i="34" s="1"/>
  <c r="A761" i="34"/>
  <c r="L761" i="34" s="1"/>
  <c r="N761" i="34" s="1"/>
  <c r="A768" i="34"/>
  <c r="L768" i="34" s="1"/>
  <c r="N768" i="34" s="1"/>
  <c r="A775" i="34"/>
  <c r="L775" i="34" s="1"/>
  <c r="N775" i="34" s="1"/>
  <c r="A782" i="34"/>
  <c r="L782" i="34" s="1"/>
  <c r="N782" i="34" s="1"/>
  <c r="A789" i="34"/>
  <c r="L789" i="34" s="1"/>
  <c r="N789" i="34" s="1"/>
  <c r="A826" i="34"/>
  <c r="L826" i="34" s="1"/>
  <c r="N826" i="34" s="1"/>
  <c r="A832" i="34"/>
  <c r="L832" i="34" s="1"/>
  <c r="N832" i="34" s="1"/>
  <c r="A838" i="34"/>
  <c r="L838" i="34" s="1"/>
  <c r="N838" i="34" s="1"/>
  <c r="A844" i="34"/>
  <c r="L844" i="34" s="1"/>
  <c r="N844" i="34" s="1"/>
  <c r="A850" i="34"/>
  <c r="L850" i="34" s="1"/>
  <c r="N850" i="34" s="1"/>
  <c r="A856" i="34"/>
  <c r="L856" i="34" s="1"/>
  <c r="N856" i="34" s="1"/>
  <c r="A861" i="34"/>
  <c r="L861" i="34" s="1"/>
  <c r="N861" i="34" s="1"/>
  <c r="A867" i="34"/>
  <c r="L867" i="34" s="1"/>
  <c r="N867" i="34" s="1"/>
  <c r="A873" i="34"/>
  <c r="L873" i="34" s="1"/>
  <c r="N873" i="34" s="1"/>
  <c r="A880" i="34"/>
  <c r="L880" i="34" s="1"/>
  <c r="N880" i="34" s="1"/>
  <c r="A887" i="34"/>
  <c r="L887" i="34" s="1"/>
  <c r="N887" i="34" s="1"/>
  <c r="A894" i="34"/>
  <c r="L894" i="34" s="1"/>
  <c r="N894" i="34" s="1"/>
  <c r="A898" i="34"/>
  <c r="L898" i="34" s="1"/>
  <c r="N898" i="34" s="1"/>
  <c r="A904" i="34"/>
  <c r="L904" i="34" s="1"/>
  <c r="N904" i="34" s="1"/>
  <c r="A910" i="34"/>
  <c r="L910" i="34" s="1"/>
  <c r="N910" i="34" s="1"/>
  <c r="A916" i="34"/>
  <c r="L916" i="34" s="1"/>
  <c r="N916" i="34" s="1"/>
  <c r="A920" i="34"/>
  <c r="L920" i="34" s="1"/>
  <c r="N920" i="34" s="1"/>
  <c r="A926" i="34"/>
  <c r="L926" i="34" s="1"/>
  <c r="N926" i="34" s="1"/>
  <c r="A933" i="34"/>
  <c r="L933" i="34" s="1"/>
  <c r="N933" i="34" s="1"/>
  <c r="A938" i="34"/>
  <c r="L938" i="34" s="1"/>
  <c r="N938" i="34" s="1"/>
  <c r="A945" i="34"/>
  <c r="L945" i="34" s="1"/>
  <c r="N945" i="34" s="1"/>
  <c r="A951" i="34"/>
  <c r="L951" i="34" s="1"/>
  <c r="N951" i="34" s="1"/>
  <c r="A957" i="34"/>
  <c r="L957" i="34" s="1"/>
  <c r="N957" i="34" s="1"/>
  <c r="A969" i="34"/>
  <c r="L969" i="34" s="1"/>
  <c r="N969" i="34" s="1"/>
  <c r="A974" i="34"/>
  <c r="L974" i="34" s="1"/>
  <c r="N974" i="34" s="1"/>
  <c r="A979" i="34"/>
  <c r="L979" i="34" s="1"/>
  <c r="N979" i="34" s="1"/>
  <c r="A986" i="34"/>
  <c r="L986" i="34" s="1"/>
  <c r="N986" i="34" s="1"/>
  <c r="A993" i="34"/>
  <c r="L993" i="34" s="1"/>
  <c r="N993" i="34" s="1"/>
  <c r="A13" i="34"/>
  <c r="L13" i="34" s="1"/>
  <c r="N13" i="34" s="1"/>
  <c r="A21" i="34"/>
  <c r="L21" i="34" s="1"/>
  <c r="N21" i="34" s="1"/>
  <c r="A30" i="34"/>
  <c r="L30" i="34" s="1"/>
  <c r="N30" i="34" s="1"/>
  <c r="A41" i="34"/>
  <c r="L41" i="34" s="1"/>
  <c r="N41" i="34" s="1"/>
  <c r="A49" i="34"/>
  <c r="L49" i="34" s="1"/>
  <c r="N49" i="34" s="1"/>
  <c r="A57" i="34"/>
  <c r="L57" i="34" s="1"/>
  <c r="N57" i="34" s="1"/>
  <c r="A136" i="34"/>
  <c r="L136" i="34" s="1"/>
  <c r="N136" i="34" s="1"/>
  <c r="A144" i="34"/>
  <c r="L144" i="34" s="1"/>
  <c r="N144" i="34" s="1"/>
  <c r="A152" i="34"/>
  <c r="L152" i="34" s="1"/>
  <c r="N152" i="34" s="1"/>
  <c r="A157" i="34"/>
  <c r="L157" i="34" s="1"/>
  <c r="N157" i="34" s="1"/>
  <c r="A167" i="34"/>
  <c r="L167" i="34" s="1"/>
  <c r="N167" i="34" s="1"/>
  <c r="A177" i="34"/>
  <c r="L177" i="34" s="1"/>
  <c r="N177" i="34" s="1"/>
  <c r="A185" i="34"/>
  <c r="L185" i="34" s="1"/>
  <c r="N185" i="34" s="1"/>
  <c r="A194" i="34"/>
  <c r="L194" i="34" s="1"/>
  <c r="N194" i="34" s="1"/>
  <c r="A275" i="34"/>
  <c r="L275" i="34" s="1"/>
  <c r="N275" i="34" s="1"/>
  <c r="A285" i="34"/>
  <c r="L285" i="34" s="1"/>
  <c r="N285" i="34" s="1"/>
  <c r="A295" i="34"/>
  <c r="L295" i="34" s="1"/>
  <c r="N295" i="34" s="1"/>
  <c r="A305" i="34"/>
  <c r="L305" i="34" s="1"/>
  <c r="N305" i="34" s="1"/>
  <c r="A316" i="34"/>
  <c r="L316" i="34" s="1"/>
  <c r="N316" i="34" s="1"/>
  <c r="A325" i="34"/>
  <c r="L325" i="34" s="1"/>
  <c r="N325" i="34" s="1"/>
  <c r="A335" i="34"/>
  <c r="L335" i="34" s="1"/>
  <c r="N335" i="34" s="1"/>
  <c r="A342" i="34"/>
  <c r="L342" i="34" s="1"/>
  <c r="N342" i="34" s="1"/>
  <c r="A415" i="34"/>
  <c r="L415" i="34" s="1"/>
  <c r="N415" i="34" s="1"/>
  <c r="A424" i="34"/>
  <c r="L424" i="34" s="1"/>
  <c r="N424" i="34" s="1"/>
  <c r="A433" i="34"/>
  <c r="L433" i="34" s="1"/>
  <c r="N433" i="34" s="1"/>
  <c r="A442" i="34"/>
  <c r="L442" i="34" s="1"/>
  <c r="N442" i="34" s="1"/>
  <c r="A451" i="34"/>
  <c r="L451" i="34" s="1"/>
  <c r="N451" i="34" s="1"/>
  <c r="A459" i="34"/>
  <c r="L459" i="34" s="1"/>
  <c r="N459" i="34" s="1"/>
  <c r="A470" i="34"/>
  <c r="L470" i="34" s="1"/>
  <c r="N470" i="34" s="1"/>
  <c r="A478" i="34"/>
  <c r="L478" i="34" s="1"/>
  <c r="N478" i="34" s="1"/>
  <c r="A487" i="34"/>
  <c r="L487" i="34" s="1"/>
  <c r="N487" i="34" s="1"/>
  <c r="A549" i="34"/>
  <c r="L549" i="34" s="1"/>
  <c r="N549" i="34" s="1"/>
  <c r="A554" i="34"/>
  <c r="L554" i="34" s="1"/>
  <c r="N554" i="34" s="1"/>
  <c r="A561" i="34"/>
  <c r="L561" i="34" s="1"/>
  <c r="N561" i="34" s="1"/>
  <c r="A567" i="34"/>
  <c r="L567" i="34" s="1"/>
  <c r="N567" i="34" s="1"/>
  <c r="A574" i="34"/>
  <c r="L574" i="34" s="1"/>
  <c r="N574" i="34" s="1"/>
  <c r="A583" i="34"/>
  <c r="L583" i="34" s="1"/>
  <c r="N583" i="34" s="1"/>
  <c r="A590" i="34"/>
  <c r="L590" i="34" s="1"/>
  <c r="N590" i="34" s="1"/>
  <c r="A598" i="34"/>
  <c r="L598" i="34" s="1"/>
  <c r="N598" i="34" s="1"/>
  <c r="A606" i="34"/>
  <c r="L606" i="34" s="1"/>
  <c r="N606" i="34" s="1"/>
  <c r="A613" i="34"/>
  <c r="L613" i="34" s="1"/>
  <c r="N613" i="34" s="1"/>
  <c r="A619" i="34"/>
  <c r="L619" i="34" s="1"/>
  <c r="N619" i="34" s="1"/>
  <c r="A628" i="34"/>
  <c r="L628" i="34" s="1"/>
  <c r="N628" i="34" s="1"/>
  <c r="A687" i="34"/>
  <c r="L687" i="34" s="1"/>
  <c r="N687" i="34" s="1"/>
  <c r="A694" i="34"/>
  <c r="L694" i="34" s="1"/>
  <c r="N694" i="34" s="1"/>
  <c r="A701" i="34"/>
  <c r="L701" i="34" s="1"/>
  <c r="N701" i="34" s="1"/>
  <c r="A708" i="34"/>
  <c r="L708" i="34" s="1"/>
  <c r="N708" i="34" s="1"/>
  <c r="A715" i="34"/>
  <c r="L715" i="34" s="1"/>
  <c r="N715" i="34" s="1"/>
  <c r="A722" i="34"/>
  <c r="L722" i="34" s="1"/>
  <c r="N722" i="34" s="1"/>
  <c r="A728" i="34"/>
  <c r="L728" i="34" s="1"/>
  <c r="N728" i="34" s="1"/>
  <c r="A734" i="34"/>
  <c r="L734" i="34" s="1"/>
  <c r="N734" i="34" s="1"/>
  <c r="A741" i="34"/>
  <c r="L741" i="34" s="1"/>
  <c r="N741" i="34" s="1"/>
  <c r="A748" i="34"/>
  <c r="L748" i="34" s="1"/>
  <c r="N748" i="34" s="1"/>
  <c r="A754" i="34"/>
  <c r="L754" i="34" s="1"/>
  <c r="N754" i="34" s="1"/>
  <c r="A760" i="34"/>
  <c r="L760" i="34" s="1"/>
  <c r="N760" i="34" s="1"/>
  <c r="A767" i="34"/>
  <c r="L767" i="34" s="1"/>
  <c r="N767" i="34" s="1"/>
  <c r="A774" i="34"/>
  <c r="L774" i="34" s="1"/>
  <c r="N774" i="34" s="1"/>
  <c r="A780" i="34"/>
  <c r="L780" i="34" s="1"/>
  <c r="N780" i="34" s="1"/>
  <c r="A786" i="34"/>
  <c r="L786" i="34" s="1"/>
  <c r="N786" i="34" s="1"/>
  <c r="A793" i="34"/>
  <c r="L793" i="34" s="1"/>
  <c r="N793" i="34" s="1"/>
  <c r="A830" i="34"/>
  <c r="L830" i="34" s="1"/>
  <c r="N830" i="34" s="1"/>
  <c r="A836" i="34"/>
  <c r="L836" i="34" s="1"/>
  <c r="N836" i="34" s="1"/>
  <c r="A841" i="34"/>
  <c r="L841" i="34" s="1"/>
  <c r="N841" i="34" s="1"/>
  <c r="A846" i="34"/>
  <c r="L846" i="34" s="1"/>
  <c r="N846" i="34" s="1"/>
  <c r="A851" i="34"/>
  <c r="L851" i="34" s="1"/>
  <c r="N851" i="34" s="1"/>
  <c r="A857" i="34"/>
  <c r="L857" i="34" s="1"/>
  <c r="N857" i="34" s="1"/>
  <c r="A862" i="34"/>
  <c r="L862" i="34" s="1"/>
  <c r="N862" i="34" s="1"/>
  <c r="A866" i="34"/>
  <c r="L866" i="34" s="1"/>
  <c r="N866" i="34" s="1"/>
  <c r="A872" i="34"/>
  <c r="L872" i="34" s="1"/>
  <c r="N872" i="34" s="1"/>
  <c r="A877" i="34"/>
  <c r="L877" i="34" s="1"/>
  <c r="N877" i="34" s="1"/>
  <c r="A881" i="34"/>
  <c r="L881" i="34" s="1"/>
  <c r="N881" i="34" s="1"/>
  <c r="A886" i="34"/>
  <c r="L886" i="34" s="1"/>
  <c r="N886" i="34" s="1"/>
  <c r="A890" i="34"/>
  <c r="L890" i="34" s="1"/>
  <c r="N890" i="34" s="1"/>
  <c r="A895" i="34"/>
  <c r="L895" i="34" s="1"/>
  <c r="N895" i="34" s="1"/>
  <c r="A901" i="34"/>
  <c r="L901" i="34" s="1"/>
  <c r="N901" i="34" s="1"/>
  <c r="A905" i="34"/>
  <c r="L905" i="34" s="1"/>
  <c r="N905" i="34" s="1"/>
  <c r="A911" i="34"/>
  <c r="L911" i="34" s="1"/>
  <c r="N911" i="34" s="1"/>
  <c r="A917" i="34"/>
  <c r="L917" i="34" s="1"/>
  <c r="N917" i="34" s="1"/>
  <c r="A921" i="34"/>
  <c r="L921" i="34" s="1"/>
  <c r="N921" i="34" s="1"/>
  <c r="A927" i="34"/>
  <c r="L927" i="34" s="1"/>
  <c r="N927" i="34" s="1"/>
  <c r="A932" i="34"/>
  <c r="L932" i="34" s="1"/>
  <c r="N932" i="34" s="1"/>
  <c r="A939" i="34"/>
  <c r="L939" i="34" s="1"/>
  <c r="N939" i="34" s="1"/>
  <c r="A944" i="34"/>
  <c r="L944" i="34" s="1"/>
  <c r="N944" i="34" s="1"/>
  <c r="A949" i="34"/>
  <c r="L949" i="34" s="1"/>
  <c r="N949" i="34" s="1"/>
  <c r="A954" i="34"/>
  <c r="L954" i="34" s="1"/>
  <c r="N954" i="34" s="1"/>
  <c r="A966" i="34"/>
  <c r="L966" i="34" s="1"/>
  <c r="N966" i="34" s="1"/>
  <c r="A970" i="34"/>
  <c r="L970" i="34" s="1"/>
  <c r="N970" i="34" s="1"/>
  <c r="A975" i="34"/>
  <c r="L975" i="34" s="1"/>
  <c r="N975" i="34" s="1"/>
  <c r="A980" i="34"/>
  <c r="L980" i="34" s="1"/>
  <c r="N980" i="34" s="1"/>
  <c r="A983" i="34"/>
  <c r="L983" i="34" s="1"/>
  <c r="N983" i="34" s="1"/>
  <c r="A984" i="34"/>
  <c r="L984" i="34" s="1"/>
  <c r="N984" i="34" s="1"/>
  <c r="A989" i="34"/>
  <c r="L989" i="34" s="1"/>
  <c r="N989" i="34" s="1"/>
  <c r="A992" i="34"/>
  <c r="L992" i="34" s="1"/>
  <c r="N992" i="34" s="1"/>
  <c r="A11" i="34"/>
  <c r="L11" i="34" s="1"/>
  <c r="N11" i="34" s="1"/>
  <c r="A20" i="34"/>
  <c r="L20" i="34" s="1"/>
  <c r="N20" i="34" s="1"/>
  <c r="A29" i="34"/>
  <c r="L29" i="34" s="1"/>
  <c r="N29" i="34" s="1"/>
  <c r="A39" i="34"/>
  <c r="L39" i="34" s="1"/>
  <c r="N39" i="34" s="1"/>
  <c r="A48" i="34"/>
  <c r="L48" i="34" s="1"/>
  <c r="N48" i="34" s="1"/>
  <c r="A55" i="34"/>
  <c r="L55" i="34" s="1"/>
  <c r="N55" i="34" s="1"/>
  <c r="A64" i="34"/>
  <c r="L64" i="34" s="1"/>
  <c r="N64" i="34" s="1"/>
  <c r="A143" i="34"/>
  <c r="L143" i="34" s="1"/>
  <c r="N143" i="34" s="1"/>
  <c r="A150" i="34"/>
  <c r="L150" i="34" s="1"/>
  <c r="N150" i="34" s="1"/>
  <c r="A159" i="34"/>
  <c r="L159" i="34" s="1"/>
  <c r="N159" i="34" s="1"/>
  <c r="A168" i="34"/>
  <c r="L168" i="34" s="1"/>
  <c r="N168" i="34" s="1"/>
  <c r="A178" i="34"/>
  <c r="L178" i="34" s="1"/>
  <c r="N178" i="34" s="1"/>
  <c r="A186" i="34"/>
  <c r="L186" i="34" s="1"/>
  <c r="N186" i="34" s="1"/>
  <c r="A197" i="34"/>
  <c r="L197" i="34" s="1"/>
  <c r="N197" i="34" s="1"/>
  <c r="A276" i="34"/>
  <c r="L276" i="34" s="1"/>
  <c r="N276" i="34" s="1"/>
  <c r="A286" i="34"/>
  <c r="L286" i="34" s="1"/>
  <c r="N286" i="34" s="1"/>
  <c r="A297" i="34"/>
  <c r="L297" i="34" s="1"/>
  <c r="N297" i="34" s="1"/>
  <c r="A307" i="34"/>
  <c r="L307" i="34" s="1"/>
  <c r="N307" i="34" s="1"/>
  <c r="A317" i="34"/>
  <c r="L317" i="34" s="1"/>
  <c r="N317" i="34" s="1"/>
  <c r="A328" i="34"/>
  <c r="L328" i="34" s="1"/>
  <c r="N328" i="34" s="1"/>
  <c r="A337" i="34"/>
  <c r="L337" i="34" s="1"/>
  <c r="N337" i="34" s="1"/>
  <c r="A344" i="34"/>
  <c r="L344" i="34" s="1"/>
  <c r="N344" i="34" s="1"/>
  <c r="A420" i="34"/>
  <c r="L420" i="34" s="1"/>
  <c r="N420" i="34" s="1"/>
  <c r="A428" i="34"/>
  <c r="L428" i="34" s="1"/>
  <c r="N428" i="34" s="1"/>
  <c r="A435" i="34"/>
  <c r="L435" i="34" s="1"/>
  <c r="N435" i="34" s="1"/>
  <c r="A444" i="34"/>
  <c r="L444" i="34" s="1"/>
  <c r="N444" i="34" s="1"/>
  <c r="A453" i="34"/>
  <c r="L453" i="34" s="1"/>
  <c r="N453" i="34" s="1"/>
  <c r="A462" i="34"/>
  <c r="L462" i="34" s="1"/>
  <c r="N462" i="34" s="1"/>
  <c r="A471" i="34"/>
  <c r="L471" i="34" s="1"/>
  <c r="N471" i="34" s="1"/>
  <c r="A481" i="34"/>
  <c r="L481" i="34" s="1"/>
  <c r="N481" i="34" s="1"/>
  <c r="A490" i="34"/>
  <c r="L490" i="34" s="1"/>
  <c r="N490" i="34" s="1"/>
  <c r="A551" i="34"/>
  <c r="L551" i="34" s="1"/>
  <c r="N551" i="34" s="1"/>
  <c r="A557" i="34"/>
  <c r="L557" i="34" s="1"/>
  <c r="N557" i="34" s="1"/>
  <c r="A564" i="34"/>
  <c r="L564" i="34" s="1"/>
  <c r="N564" i="34" s="1"/>
  <c r="A570" i="34"/>
  <c r="L570" i="34" s="1"/>
  <c r="N570" i="34" s="1"/>
  <c r="A577" i="34"/>
  <c r="L577" i="34" s="1"/>
  <c r="N577" i="34" s="1"/>
  <c r="A586" i="34"/>
  <c r="L586" i="34" s="1"/>
  <c r="N586" i="34" s="1"/>
  <c r="A594" i="34"/>
  <c r="L594" i="34" s="1"/>
  <c r="N594" i="34" s="1"/>
  <c r="A601" i="34"/>
  <c r="L601" i="34" s="1"/>
  <c r="N601" i="34" s="1"/>
  <c r="A610" i="34"/>
  <c r="L610" i="34" s="1"/>
  <c r="N610" i="34" s="1"/>
  <c r="A617" i="34"/>
  <c r="L617" i="34" s="1"/>
  <c r="N617" i="34" s="1"/>
  <c r="A625" i="34"/>
  <c r="L625" i="34" s="1"/>
  <c r="N625" i="34" s="1"/>
  <c r="A633" i="34"/>
  <c r="L633" i="34" s="1"/>
  <c r="N633" i="34" s="1"/>
  <c r="A692" i="34"/>
  <c r="L692" i="34" s="1"/>
  <c r="N692" i="34" s="1"/>
  <c r="A699" i="34"/>
  <c r="L699" i="34" s="1"/>
  <c r="N699" i="34" s="1"/>
  <c r="A706" i="34"/>
  <c r="L706" i="34" s="1"/>
  <c r="N706" i="34" s="1"/>
  <c r="A713" i="34"/>
  <c r="L713" i="34" s="1"/>
  <c r="N713" i="34" s="1"/>
  <c r="A719" i="34"/>
  <c r="L719" i="34" s="1"/>
  <c r="N719" i="34" s="1"/>
  <c r="A726" i="34"/>
  <c r="L726" i="34" s="1"/>
  <c r="N726" i="34" s="1"/>
  <c r="A732" i="34"/>
  <c r="L732" i="34" s="1"/>
  <c r="N732" i="34" s="1"/>
  <c r="A738" i="34"/>
  <c r="L738" i="34" s="1"/>
  <c r="N738" i="34" s="1"/>
  <c r="A745" i="34"/>
  <c r="L745" i="34" s="1"/>
  <c r="N745" i="34" s="1"/>
  <c r="A752" i="34"/>
  <c r="L752" i="34" s="1"/>
  <c r="N752" i="34" s="1"/>
  <c r="A759" i="34"/>
  <c r="L759" i="34" s="1"/>
  <c r="N759" i="34" s="1"/>
  <c r="A766" i="34"/>
  <c r="L766" i="34" s="1"/>
  <c r="N766" i="34" s="1"/>
  <c r="A772" i="34"/>
  <c r="L772" i="34" s="1"/>
  <c r="N772" i="34" s="1"/>
  <c r="A779" i="34"/>
  <c r="L779" i="34" s="1"/>
  <c r="N779" i="34" s="1"/>
  <c r="A787" i="34"/>
  <c r="L787" i="34" s="1"/>
  <c r="N787" i="34" s="1"/>
  <c r="A794" i="34"/>
  <c r="L794" i="34" s="1"/>
  <c r="N794" i="34" s="1"/>
  <c r="A831" i="34"/>
  <c r="L831" i="34" s="1"/>
  <c r="N831" i="34" s="1"/>
  <c r="A837" i="34"/>
  <c r="L837" i="34" s="1"/>
  <c r="N837" i="34" s="1"/>
  <c r="A843" i="34"/>
  <c r="L843" i="34" s="1"/>
  <c r="N843" i="34" s="1"/>
  <c r="A849" i="34"/>
  <c r="L849" i="34" s="1"/>
  <c r="N849" i="34" s="1"/>
  <c r="A855" i="34"/>
  <c r="L855" i="34" s="1"/>
  <c r="N855" i="34" s="1"/>
  <c r="A858" i="34"/>
  <c r="L858" i="34" s="1"/>
  <c r="N858" i="34" s="1"/>
  <c r="A864" i="34"/>
  <c r="L864" i="34" s="1"/>
  <c r="N864" i="34" s="1"/>
  <c r="A868" i="34"/>
  <c r="L868" i="34" s="1"/>
  <c r="N868" i="34" s="1"/>
  <c r="A874" i="34"/>
  <c r="L874" i="34" s="1"/>
  <c r="N874" i="34" s="1"/>
  <c r="A879" i="34"/>
  <c r="L879" i="34" s="1"/>
  <c r="N879" i="34" s="1"/>
  <c r="A883" i="34"/>
  <c r="L883" i="34" s="1"/>
  <c r="N883" i="34" s="1"/>
  <c r="A888" i="34"/>
  <c r="L888" i="34" s="1"/>
  <c r="N888" i="34" s="1"/>
  <c r="A893" i="34"/>
  <c r="L893" i="34" s="1"/>
  <c r="N893" i="34" s="1"/>
  <c r="A897" i="34"/>
  <c r="L897" i="34" s="1"/>
  <c r="N897" i="34" s="1"/>
  <c r="A903" i="34"/>
  <c r="L903" i="34" s="1"/>
  <c r="N903" i="34" s="1"/>
  <c r="A909" i="34"/>
  <c r="L909" i="34" s="1"/>
  <c r="N909" i="34" s="1"/>
  <c r="A913" i="34"/>
  <c r="L913" i="34" s="1"/>
  <c r="N913" i="34" s="1"/>
  <c r="A918" i="34"/>
  <c r="L918" i="34" s="1"/>
  <c r="N918" i="34" s="1"/>
  <c r="A925" i="34"/>
  <c r="L925" i="34" s="1"/>
  <c r="N925" i="34" s="1"/>
  <c r="A931" i="34"/>
  <c r="L931" i="34" s="1"/>
  <c r="N931" i="34" s="1"/>
  <c r="A936" i="34"/>
  <c r="L936" i="34" s="1"/>
  <c r="N936" i="34" s="1"/>
  <c r="A942" i="34"/>
  <c r="L942" i="34" s="1"/>
  <c r="N942" i="34" s="1"/>
  <c r="A946" i="34"/>
  <c r="L946" i="34" s="1"/>
  <c r="N946" i="34" s="1"/>
  <c r="A952" i="34"/>
  <c r="L952" i="34" s="1"/>
  <c r="N952" i="34" s="1"/>
  <c r="A964" i="34"/>
  <c r="L964" i="34" s="1"/>
  <c r="N964" i="34" s="1"/>
  <c r="A968" i="34"/>
  <c r="L968" i="34" s="1"/>
  <c r="N968" i="34" s="1"/>
  <c r="A973" i="34"/>
  <c r="L973" i="34" s="1"/>
  <c r="N973" i="34" s="1"/>
  <c r="A977" i="34"/>
  <c r="L977" i="34" s="1"/>
  <c r="N977" i="34" s="1"/>
  <c r="A982" i="34"/>
  <c r="L982" i="34" s="1"/>
  <c r="N982" i="34" s="1"/>
  <c r="A988" i="34"/>
  <c r="L988" i="34" s="1"/>
  <c r="N988" i="34" s="1"/>
  <c r="A990" i="34"/>
  <c r="L990" i="34" s="1"/>
  <c r="N990" i="34" s="1"/>
  <c r="L795" i="34"/>
  <c r="N795" i="34" s="1"/>
  <c r="O993" i="34"/>
  <c r="O992" i="34"/>
  <c r="O991" i="34"/>
  <c r="O990" i="34"/>
  <c r="O989" i="34"/>
  <c r="O988" i="34"/>
  <c r="O987" i="34"/>
  <c r="O986" i="34"/>
  <c r="O985" i="34"/>
  <c r="L985" i="34"/>
  <c r="N985" i="34" s="1"/>
  <c r="O984" i="34"/>
  <c r="O983" i="34"/>
  <c r="O982" i="34"/>
  <c r="O981" i="34"/>
  <c r="O980" i="34"/>
  <c r="O979" i="34"/>
  <c r="O978" i="34"/>
  <c r="L978" i="34"/>
  <c r="N978" i="34" s="1"/>
  <c r="O977" i="34"/>
  <c r="O976" i="34"/>
  <c r="O975" i="34"/>
  <c r="O974" i="34"/>
  <c r="O973" i="34"/>
  <c r="O972" i="34"/>
  <c r="L972" i="34"/>
  <c r="N972" i="34" s="1"/>
  <c r="O971" i="34"/>
  <c r="O970" i="34"/>
  <c r="O969" i="34"/>
  <c r="O968" i="34"/>
  <c r="O967" i="34"/>
  <c r="L967" i="34"/>
  <c r="N967" i="34" s="1"/>
  <c r="O966" i="34"/>
  <c r="O965" i="34"/>
  <c r="O964" i="34"/>
  <c r="O963" i="34"/>
  <c r="O962" i="34"/>
  <c r="O961" i="34"/>
  <c r="O960" i="34"/>
  <c r="O959" i="34"/>
  <c r="O958" i="34"/>
  <c r="O957" i="34"/>
  <c r="O956" i="34"/>
  <c r="O955" i="34"/>
  <c r="O954" i="34"/>
  <c r="O953" i="34"/>
  <c r="L953" i="34"/>
  <c r="N953" i="34" s="1"/>
  <c r="O952" i="34"/>
  <c r="O951" i="34"/>
  <c r="O950" i="34"/>
  <c r="O949" i="34"/>
  <c r="O948" i="34"/>
  <c r="O947" i="34"/>
  <c r="O946" i="34"/>
  <c r="O945" i="34"/>
  <c r="O944" i="34"/>
  <c r="O943" i="34"/>
  <c r="O942" i="34"/>
  <c r="O941" i="34"/>
  <c r="O940" i="34"/>
  <c r="O939" i="34"/>
  <c r="O938" i="34"/>
  <c r="O937" i="34"/>
  <c r="O936" i="34"/>
  <c r="O935" i="34"/>
  <c r="O934" i="34"/>
  <c r="O933" i="34"/>
  <c r="O932" i="34"/>
  <c r="O931" i="34"/>
  <c r="O930" i="34"/>
  <c r="O929" i="34"/>
  <c r="O928" i="34"/>
  <c r="O927" i="34"/>
  <c r="O926" i="34"/>
  <c r="O925" i="34"/>
  <c r="O924" i="34"/>
  <c r="O923" i="34"/>
  <c r="O922" i="34"/>
  <c r="O921" i="34"/>
  <c r="O920" i="34"/>
  <c r="O919" i="34"/>
  <c r="O918" i="34"/>
  <c r="O917" i="34"/>
  <c r="O916" i="34"/>
  <c r="O915" i="34"/>
  <c r="O914" i="34"/>
  <c r="O913" i="34"/>
  <c r="O912" i="34"/>
  <c r="O911" i="34"/>
  <c r="O910" i="34"/>
  <c r="O909" i="34"/>
  <c r="O908" i="34"/>
  <c r="O907" i="34"/>
  <c r="O906" i="34"/>
  <c r="O905" i="34"/>
  <c r="O904" i="34"/>
  <c r="O903" i="34"/>
  <c r="O902" i="34"/>
  <c r="O901" i="34"/>
  <c r="O900" i="34"/>
  <c r="O899" i="34"/>
  <c r="O898" i="34"/>
  <c r="O897" i="34"/>
  <c r="O896" i="34"/>
  <c r="O895" i="34"/>
  <c r="O894" i="34"/>
  <c r="O893" i="34"/>
  <c r="O892" i="34"/>
  <c r="O891" i="34"/>
  <c r="O890" i="34"/>
  <c r="O889" i="34"/>
  <c r="O888" i="34"/>
  <c r="O887" i="34"/>
  <c r="O886" i="34"/>
  <c r="O885" i="34"/>
  <c r="O884" i="34"/>
  <c r="O883" i="34"/>
  <c r="O882" i="34"/>
  <c r="O881" i="34"/>
  <c r="O880" i="34"/>
  <c r="O879" i="34"/>
  <c r="O878" i="34"/>
  <c r="O877" i="34"/>
  <c r="O876" i="34"/>
  <c r="O875" i="34"/>
  <c r="O874" i="34"/>
  <c r="O873" i="34"/>
  <c r="O872" i="34"/>
  <c r="O871" i="34"/>
  <c r="O870" i="34"/>
  <c r="O869" i="34"/>
  <c r="O868" i="34"/>
  <c r="O867" i="34"/>
  <c r="O866" i="34"/>
  <c r="O865" i="34"/>
  <c r="O864" i="34"/>
  <c r="O863" i="34"/>
  <c r="O862" i="34"/>
  <c r="O861" i="34"/>
  <c r="O860" i="34"/>
  <c r="O859" i="34"/>
  <c r="O858" i="34"/>
  <c r="O857" i="34"/>
  <c r="O856" i="34"/>
  <c r="O855" i="34"/>
  <c r="O854" i="34"/>
  <c r="O853" i="34"/>
  <c r="O852" i="34"/>
  <c r="O851" i="34"/>
  <c r="O850" i="34"/>
  <c r="O849" i="34"/>
  <c r="O848" i="34"/>
  <c r="O847" i="34"/>
  <c r="O846" i="34"/>
  <c r="O845" i="34"/>
  <c r="O844" i="34"/>
  <c r="O843" i="34"/>
  <c r="O842" i="34"/>
  <c r="O841" i="34"/>
  <c r="O840" i="34"/>
  <c r="O839" i="34"/>
  <c r="O838" i="34"/>
  <c r="O837" i="34"/>
  <c r="O836" i="34"/>
  <c r="O835" i="34"/>
  <c r="O834" i="34"/>
  <c r="O833" i="34"/>
  <c r="O832" i="34"/>
  <c r="O831" i="34"/>
  <c r="O830" i="34"/>
  <c r="O829" i="34"/>
  <c r="O828" i="34"/>
  <c r="O827" i="34"/>
  <c r="O826" i="34"/>
  <c r="O825" i="34"/>
  <c r="O824" i="34"/>
  <c r="O823" i="34"/>
  <c r="O822" i="34"/>
  <c r="O821" i="34"/>
  <c r="O820" i="34"/>
  <c r="O819" i="34"/>
  <c r="O818" i="34"/>
  <c r="O817" i="34"/>
  <c r="O816" i="34"/>
  <c r="O815" i="34"/>
  <c r="O814" i="34"/>
  <c r="O813" i="34"/>
  <c r="O812" i="34"/>
  <c r="O811" i="34"/>
  <c r="O810" i="34"/>
  <c r="O809" i="34"/>
  <c r="O808" i="34"/>
  <c r="O807" i="34"/>
  <c r="O806" i="34"/>
  <c r="O805" i="34"/>
  <c r="O804" i="34"/>
  <c r="O803" i="34"/>
  <c r="O802" i="34"/>
  <c r="O801" i="34"/>
  <c r="O800" i="34"/>
  <c r="O799" i="34"/>
  <c r="O798" i="34"/>
  <c r="O797" i="34"/>
  <c r="O796" i="34"/>
  <c r="O794" i="34"/>
  <c r="O793" i="34"/>
  <c r="O792" i="34"/>
  <c r="O791" i="34"/>
  <c r="O790" i="34"/>
  <c r="O789" i="34"/>
  <c r="O788" i="34"/>
  <c r="O787" i="34"/>
  <c r="O786" i="34"/>
  <c r="O785" i="34"/>
  <c r="O784" i="34"/>
  <c r="O783" i="34"/>
  <c r="O782" i="34"/>
  <c r="O781" i="34"/>
  <c r="O780" i="34"/>
  <c r="O779" i="34"/>
  <c r="O778" i="34"/>
  <c r="O777" i="34"/>
  <c r="O776" i="34"/>
  <c r="O775" i="34"/>
  <c r="O774" i="34"/>
  <c r="O773" i="34"/>
  <c r="O772" i="34"/>
  <c r="O771" i="34"/>
  <c r="O770" i="34"/>
  <c r="O769" i="34"/>
  <c r="O768" i="34"/>
  <c r="O767" i="34"/>
  <c r="O766" i="34"/>
  <c r="O765" i="34"/>
  <c r="O764" i="34"/>
  <c r="O763" i="34"/>
  <c r="O762" i="34"/>
  <c r="O761" i="34"/>
  <c r="O760" i="34"/>
  <c r="O759" i="34"/>
  <c r="O758" i="34"/>
  <c r="O757" i="34"/>
  <c r="O756" i="34"/>
  <c r="O755" i="34"/>
  <c r="O754" i="34"/>
  <c r="O753" i="34"/>
  <c r="O752" i="34"/>
  <c r="O751" i="34"/>
  <c r="O750" i="34"/>
  <c r="O749" i="34"/>
  <c r="O748" i="34"/>
  <c r="O747" i="34"/>
  <c r="O746" i="34"/>
  <c r="O745" i="34"/>
  <c r="O744" i="34"/>
  <c r="O743" i="34"/>
  <c r="O742" i="34"/>
  <c r="O741" i="34"/>
  <c r="O740" i="34"/>
  <c r="O739" i="34"/>
  <c r="O738" i="34"/>
  <c r="O737" i="34"/>
  <c r="O736" i="34"/>
  <c r="O735" i="34"/>
  <c r="O734" i="34"/>
  <c r="O733" i="34"/>
  <c r="O732" i="34"/>
  <c r="O731" i="34"/>
  <c r="O730" i="34"/>
  <c r="O729" i="34"/>
  <c r="O728" i="34"/>
  <c r="O727" i="34"/>
  <c r="O726" i="34"/>
  <c r="O725" i="34"/>
  <c r="O724" i="34"/>
  <c r="O723" i="34"/>
  <c r="O722" i="34"/>
  <c r="O721" i="34"/>
  <c r="O720" i="34"/>
  <c r="O719" i="34"/>
  <c r="O718" i="34"/>
  <c r="O717" i="34"/>
  <c r="O716" i="34"/>
  <c r="O715" i="34"/>
  <c r="O714" i="34"/>
  <c r="O713" i="34"/>
  <c r="O712" i="34"/>
  <c r="O711" i="34"/>
  <c r="O710" i="34"/>
  <c r="O709" i="34"/>
  <c r="O708" i="34"/>
  <c r="O707" i="34"/>
  <c r="O706" i="34"/>
  <c r="O705" i="34"/>
  <c r="O704" i="34"/>
  <c r="O703" i="34"/>
  <c r="O702" i="34"/>
  <c r="O701" i="34"/>
  <c r="O700" i="34"/>
  <c r="O699" i="34"/>
  <c r="O698" i="34"/>
  <c r="O697" i="34"/>
  <c r="O696" i="34"/>
  <c r="O695" i="34"/>
  <c r="O694" i="34"/>
  <c r="O693" i="34"/>
  <c r="O692" i="34"/>
  <c r="O691" i="34"/>
  <c r="O690" i="34"/>
  <c r="O689" i="34"/>
  <c r="O688" i="34"/>
  <c r="O687" i="34"/>
  <c r="O686" i="34"/>
  <c r="O685" i="34"/>
  <c r="O684" i="34"/>
  <c r="O683" i="34"/>
  <c r="O682" i="34"/>
  <c r="O681" i="34"/>
  <c r="O680" i="34"/>
  <c r="O679" i="34"/>
  <c r="O678" i="34"/>
  <c r="O677" i="34"/>
  <c r="O676" i="34"/>
  <c r="O675" i="34"/>
  <c r="O674" i="34"/>
  <c r="O673" i="34"/>
  <c r="O672" i="34"/>
  <c r="O671" i="34"/>
  <c r="O670" i="34"/>
  <c r="O669" i="34"/>
  <c r="O668" i="34"/>
  <c r="O667" i="34"/>
  <c r="O666" i="34"/>
  <c r="O665" i="34"/>
  <c r="O664" i="34"/>
  <c r="O663" i="34"/>
  <c r="O662" i="34"/>
  <c r="O661" i="34"/>
  <c r="O660" i="34"/>
  <c r="O659" i="34"/>
  <c r="O658" i="34"/>
  <c r="O657" i="34"/>
  <c r="O656" i="34"/>
  <c r="O655" i="34"/>
  <c r="O654" i="34"/>
  <c r="O653" i="34"/>
  <c r="O652" i="34"/>
  <c r="O651" i="34"/>
  <c r="O650" i="34"/>
  <c r="O649" i="34"/>
  <c r="O648" i="34"/>
  <c r="O647" i="34"/>
  <c r="O646" i="34"/>
  <c r="O645" i="34"/>
  <c r="O644" i="34"/>
  <c r="O643" i="34"/>
  <c r="O642" i="34"/>
  <c r="O641" i="34"/>
  <c r="O640" i="34"/>
  <c r="O639" i="34"/>
  <c r="O638" i="34"/>
  <c r="O637" i="34"/>
  <c r="O636" i="34"/>
  <c r="O635" i="34"/>
  <c r="O634" i="34"/>
  <c r="O633" i="34"/>
  <c r="O632" i="34"/>
  <c r="O631" i="34"/>
  <c r="O630" i="34"/>
  <c r="O629" i="34"/>
  <c r="O628" i="34"/>
  <c r="O627" i="34"/>
  <c r="O626" i="34"/>
  <c r="O625" i="34"/>
  <c r="O624" i="34"/>
  <c r="O623" i="34"/>
  <c r="O622" i="34"/>
  <c r="O621" i="34"/>
  <c r="O620" i="34"/>
  <c r="O619" i="34"/>
  <c r="O618" i="34"/>
  <c r="O617" i="34"/>
  <c r="O616" i="34"/>
  <c r="O615" i="34"/>
  <c r="O614" i="34"/>
  <c r="O613" i="34"/>
  <c r="O612" i="34"/>
  <c r="O611" i="34"/>
  <c r="O610" i="34"/>
  <c r="O609" i="34"/>
  <c r="O608" i="34"/>
  <c r="O607" i="34"/>
  <c r="O606" i="34"/>
  <c r="O605" i="34"/>
  <c r="O604" i="34"/>
  <c r="O603" i="34"/>
  <c r="O602" i="34"/>
  <c r="O601" i="34"/>
  <c r="O600" i="34"/>
  <c r="O599" i="34"/>
  <c r="O598" i="34"/>
  <c r="O597" i="34"/>
  <c r="O596" i="34"/>
  <c r="O595" i="34"/>
  <c r="O594" i="34"/>
  <c r="O593" i="34"/>
  <c r="O592" i="34"/>
  <c r="O591" i="34"/>
  <c r="O590" i="34"/>
  <c r="O589" i="34"/>
  <c r="O588" i="34"/>
  <c r="O587" i="34"/>
  <c r="O586" i="34"/>
  <c r="O585" i="34"/>
  <c r="O584" i="34"/>
  <c r="O583" i="34"/>
  <c r="O582" i="34"/>
  <c r="O581" i="34"/>
  <c r="O580" i="34"/>
  <c r="O579" i="34"/>
  <c r="O578" i="34"/>
  <c r="O577" i="34"/>
  <c r="O576" i="34"/>
  <c r="O575" i="34"/>
  <c r="O574" i="34"/>
  <c r="O573" i="34"/>
  <c r="O572" i="34"/>
  <c r="O571" i="34"/>
  <c r="O570" i="34"/>
  <c r="O569" i="34"/>
  <c r="O568" i="34"/>
  <c r="O567" i="34"/>
  <c r="O566" i="34"/>
  <c r="O565" i="34"/>
  <c r="O564" i="34"/>
  <c r="O563" i="34"/>
  <c r="O562" i="34"/>
  <c r="O561" i="34"/>
  <c r="O560" i="34"/>
  <c r="O559" i="34"/>
  <c r="O558" i="34"/>
  <c r="O557" i="34"/>
  <c r="O556" i="34"/>
  <c r="O555" i="34"/>
  <c r="O554" i="34"/>
  <c r="O553" i="34"/>
  <c r="O552" i="34"/>
  <c r="O551" i="34"/>
  <c r="O550" i="34"/>
  <c r="O549" i="34"/>
  <c r="O548" i="34"/>
  <c r="O547" i="34"/>
  <c r="O546" i="34"/>
  <c r="O545" i="34"/>
  <c r="O544" i="34"/>
  <c r="O543" i="34"/>
  <c r="O542" i="34"/>
  <c r="O541" i="34"/>
  <c r="O540" i="34"/>
  <c r="O539" i="34"/>
  <c r="O538" i="34"/>
  <c r="O537" i="34"/>
  <c r="O536" i="34"/>
  <c r="O535" i="34"/>
  <c r="O534" i="34"/>
  <c r="O533" i="34"/>
  <c r="O532" i="34"/>
  <c r="O531" i="34"/>
  <c r="O530" i="34"/>
  <c r="O529" i="34"/>
  <c r="O528" i="34"/>
  <c r="O527" i="34"/>
  <c r="O526" i="34"/>
  <c r="O525" i="34"/>
  <c r="O524" i="34"/>
  <c r="O523" i="34"/>
  <c r="O522" i="34"/>
  <c r="O521" i="34"/>
  <c r="O520" i="34"/>
  <c r="O519" i="34"/>
  <c r="O518" i="34"/>
  <c r="O517" i="34"/>
  <c r="O516" i="34"/>
  <c r="O515" i="34"/>
  <c r="O514" i="34"/>
  <c r="O513" i="34"/>
  <c r="O512" i="34"/>
  <c r="O511" i="34"/>
  <c r="O510" i="34"/>
  <c r="O509" i="34"/>
  <c r="O508" i="34"/>
  <c r="O507" i="34"/>
  <c r="O506" i="34"/>
  <c r="O505" i="34"/>
  <c r="O504" i="34"/>
  <c r="O503" i="34"/>
  <c r="O502" i="34"/>
  <c r="O501" i="34"/>
  <c r="O500" i="34"/>
  <c r="O499" i="34"/>
  <c r="O498" i="34"/>
  <c r="O496" i="34"/>
  <c r="O495" i="34"/>
  <c r="O494" i="34"/>
  <c r="O493" i="34"/>
  <c r="O492" i="34"/>
  <c r="O491" i="34"/>
  <c r="O490" i="34"/>
  <c r="O489" i="34"/>
  <c r="O488" i="34"/>
  <c r="O487" i="34"/>
  <c r="O486" i="34"/>
  <c r="O485" i="34"/>
  <c r="O484" i="34"/>
  <c r="O483" i="34"/>
  <c r="O482" i="34"/>
  <c r="O481" i="34"/>
  <c r="O480" i="34"/>
  <c r="O479" i="34"/>
  <c r="O478" i="34"/>
  <c r="O477" i="34"/>
  <c r="O476" i="34"/>
  <c r="O475" i="34"/>
  <c r="O474" i="34"/>
  <c r="O473" i="34"/>
  <c r="O472" i="34"/>
  <c r="O471" i="34"/>
  <c r="O470" i="34"/>
  <c r="O469" i="34"/>
  <c r="O468" i="34"/>
  <c r="O467" i="34"/>
  <c r="O466" i="34"/>
  <c r="O465" i="34"/>
  <c r="O464" i="34"/>
  <c r="O463" i="34"/>
  <c r="O462" i="34"/>
  <c r="O461" i="34"/>
  <c r="O460" i="34"/>
  <c r="O459" i="34"/>
  <c r="O458" i="34"/>
  <c r="O457" i="34"/>
  <c r="O456" i="34"/>
  <c r="O455" i="34"/>
  <c r="O454" i="34"/>
  <c r="O453" i="34"/>
  <c r="O452" i="34"/>
  <c r="O451" i="34"/>
  <c r="O450" i="34"/>
  <c r="O449" i="34"/>
  <c r="O448" i="34"/>
  <c r="O447" i="34"/>
  <c r="O446" i="34"/>
  <c r="O445" i="34"/>
  <c r="O444" i="34"/>
  <c r="O443" i="34"/>
  <c r="O442" i="34"/>
  <c r="O441" i="34"/>
  <c r="O440" i="34"/>
  <c r="O439" i="34"/>
  <c r="O438" i="34"/>
  <c r="O437" i="34"/>
  <c r="O436" i="34"/>
  <c r="O435" i="34"/>
  <c r="O434" i="34"/>
  <c r="O433" i="34"/>
  <c r="O432" i="34"/>
  <c r="O431" i="34"/>
  <c r="O430" i="34"/>
  <c r="O429" i="34"/>
  <c r="O428" i="34"/>
  <c r="O427" i="34"/>
  <c r="O426" i="34"/>
  <c r="O425" i="34"/>
  <c r="O424" i="34"/>
  <c r="O423" i="34"/>
  <c r="O422" i="34"/>
  <c r="O421" i="34"/>
  <c r="O420" i="34"/>
  <c r="O419" i="34"/>
  <c r="O418" i="34"/>
  <c r="O417" i="34"/>
  <c r="O416" i="34"/>
  <c r="O414" i="34"/>
  <c r="O413" i="34"/>
  <c r="O412" i="34"/>
  <c r="O411" i="34"/>
  <c r="O410" i="34"/>
  <c r="O409" i="34"/>
  <c r="O408" i="34"/>
  <c r="O407" i="34"/>
  <c r="O406" i="34"/>
  <c r="O405" i="34"/>
  <c r="O404" i="34"/>
  <c r="O403" i="34"/>
  <c r="O402" i="34"/>
  <c r="O401" i="34"/>
  <c r="O400" i="34"/>
  <c r="O399" i="34"/>
  <c r="O398" i="34"/>
  <c r="O397" i="34"/>
  <c r="O396" i="34"/>
  <c r="O395" i="34"/>
  <c r="O394" i="34"/>
  <c r="O393" i="34"/>
  <c r="O392" i="34"/>
  <c r="O391" i="34"/>
  <c r="O390" i="34"/>
  <c r="O389" i="34"/>
  <c r="O388" i="34"/>
  <c r="O387" i="34"/>
  <c r="O386" i="34"/>
  <c r="O385" i="34"/>
  <c r="O384" i="34"/>
  <c r="O383" i="34"/>
  <c r="O382" i="34"/>
  <c r="O381" i="34"/>
  <c r="O380" i="34"/>
  <c r="O379" i="34"/>
  <c r="O378" i="34"/>
  <c r="O377" i="34"/>
  <c r="O376" i="34"/>
  <c r="O375" i="34"/>
  <c r="O374" i="34"/>
  <c r="O373" i="34"/>
  <c r="O372" i="34"/>
  <c r="O371" i="34"/>
  <c r="O370" i="34"/>
  <c r="O369" i="34"/>
  <c r="O368" i="34"/>
  <c r="O367" i="34"/>
  <c r="O366" i="34"/>
  <c r="O365" i="34"/>
  <c r="O364" i="34"/>
  <c r="O363" i="34"/>
  <c r="O362" i="34"/>
  <c r="O361" i="34"/>
  <c r="O360" i="34"/>
  <c r="O359" i="34"/>
  <c r="O358" i="34"/>
  <c r="O357" i="34"/>
  <c r="O356" i="34"/>
  <c r="O355" i="34"/>
  <c r="O354" i="34"/>
  <c r="O353" i="34"/>
  <c r="O352" i="34"/>
  <c r="O351" i="34"/>
  <c r="O350" i="34"/>
  <c r="O349" i="34"/>
  <c r="O348" i="34"/>
  <c r="O347" i="34"/>
  <c r="O346" i="34"/>
  <c r="O345" i="34"/>
  <c r="O344" i="34"/>
  <c r="O343" i="34"/>
  <c r="O342" i="34"/>
  <c r="O341" i="34"/>
  <c r="O340" i="34"/>
  <c r="O339" i="34"/>
  <c r="O338" i="34"/>
  <c r="O337" i="34"/>
  <c r="O336" i="34"/>
  <c r="O335" i="34"/>
  <c r="O334" i="34"/>
  <c r="O333" i="34"/>
  <c r="O331" i="34"/>
  <c r="O330" i="34"/>
  <c r="O329" i="34"/>
  <c r="O328" i="34"/>
  <c r="O327" i="34"/>
  <c r="O326" i="34"/>
  <c r="O325" i="34"/>
  <c r="O324" i="34"/>
  <c r="O323" i="34"/>
  <c r="O322" i="34"/>
  <c r="O321" i="34"/>
  <c r="O320" i="34"/>
  <c r="O319" i="34"/>
  <c r="O318" i="34"/>
  <c r="O317" i="34"/>
  <c r="O316" i="34"/>
  <c r="O315" i="34"/>
  <c r="O314" i="34"/>
  <c r="O313" i="34"/>
  <c r="O312" i="34"/>
  <c r="O311" i="34"/>
  <c r="O310" i="34"/>
  <c r="O309" i="34"/>
  <c r="O308" i="34"/>
  <c r="O307" i="34"/>
  <c r="O306" i="34"/>
  <c r="O305" i="34"/>
  <c r="O304" i="34"/>
  <c r="O303" i="34"/>
  <c r="O302" i="34"/>
  <c r="O301" i="34"/>
  <c r="O300" i="34"/>
  <c r="O299" i="34"/>
  <c r="O297" i="34"/>
  <c r="O296" i="34"/>
  <c r="O295" i="34"/>
  <c r="O294" i="34"/>
  <c r="O293" i="34"/>
  <c r="O292" i="34"/>
  <c r="O291" i="34"/>
  <c r="O290" i="34"/>
  <c r="O289" i="34"/>
  <c r="O288" i="34"/>
  <c r="O287" i="34"/>
  <c r="O286" i="34"/>
  <c r="O285" i="34"/>
  <c r="O284" i="34"/>
  <c r="O283" i="34"/>
  <c r="O282" i="34"/>
  <c r="O281" i="34"/>
  <c r="O280" i="34"/>
  <c r="O279" i="34"/>
  <c r="O278" i="34"/>
  <c r="O277" i="34"/>
  <c r="O276" i="34"/>
  <c r="O275" i="34"/>
  <c r="O274" i="34"/>
  <c r="O273" i="34"/>
  <c r="O272" i="34"/>
  <c r="O271" i="34"/>
  <c r="O270" i="34"/>
  <c r="O269" i="34"/>
  <c r="O268" i="34"/>
  <c r="O267" i="34"/>
  <c r="O266" i="34"/>
  <c r="O265" i="34"/>
  <c r="O264" i="34"/>
  <c r="O263" i="34"/>
  <c r="O262" i="34"/>
  <c r="O261" i="34"/>
  <c r="O260" i="34"/>
  <c r="O259" i="34"/>
  <c r="O258" i="34"/>
  <c r="O257" i="34"/>
  <c r="O256" i="34"/>
  <c r="O255" i="34"/>
  <c r="O254" i="34"/>
  <c r="O253" i="34"/>
  <c r="O252" i="34"/>
  <c r="O251" i="34"/>
  <c r="O250" i="34"/>
  <c r="O249" i="34"/>
  <c r="O248" i="34"/>
  <c r="O247" i="34"/>
  <c r="O246" i="34"/>
  <c r="O245" i="34"/>
  <c r="O244" i="34"/>
  <c r="O243" i="34"/>
  <c r="O242" i="34"/>
  <c r="O241" i="34"/>
  <c r="O240" i="34"/>
  <c r="O239" i="34"/>
  <c r="O238" i="34"/>
  <c r="O237" i="34"/>
  <c r="O236" i="34"/>
  <c r="O235" i="34"/>
  <c r="O234" i="34"/>
  <c r="O233" i="34"/>
  <c r="O232" i="34"/>
  <c r="O231" i="34"/>
  <c r="O230" i="34"/>
  <c r="O229" i="34"/>
  <c r="O228" i="34"/>
  <c r="O227" i="34"/>
  <c r="O226" i="34"/>
  <c r="O225" i="34"/>
  <c r="O224" i="34"/>
  <c r="O223" i="34"/>
  <c r="O222" i="34"/>
  <c r="O221" i="34"/>
  <c r="O220" i="34"/>
  <c r="O219" i="34"/>
  <c r="O218" i="34"/>
  <c r="O217" i="34"/>
  <c r="O216" i="34"/>
  <c r="O215" i="34"/>
  <c r="O214" i="34"/>
  <c r="O213" i="34"/>
  <c r="O212" i="34"/>
  <c r="O211" i="34"/>
  <c r="O210" i="34"/>
  <c r="O209" i="34"/>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B12" i="30"/>
  <c r="C51" i="7"/>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L642" i="13" s="1"/>
  <c r="N642" i="13" s="1"/>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L752" i="13"/>
  <c r="N752" i="13" s="1"/>
  <c r="B753" i="13"/>
  <c r="B754" i="13"/>
  <c r="B755" i="13"/>
  <c r="L755" i="13" s="1"/>
  <c r="N755" i="13" s="1"/>
  <c r="B756" i="13"/>
  <c r="B757" i="13"/>
  <c r="B758" i="13"/>
  <c r="B759" i="13"/>
  <c r="B760" i="13"/>
  <c r="B761" i="13"/>
  <c r="B762" i="13"/>
  <c r="B763" i="13"/>
  <c r="L763" i="13" s="1"/>
  <c r="N763" i="13" s="1"/>
  <c r="B764" i="13"/>
  <c r="B765" i="13"/>
  <c r="B766" i="13"/>
  <c r="B767" i="13"/>
  <c r="B768" i="13"/>
  <c r="B769" i="13"/>
  <c r="B770" i="13"/>
  <c r="L770" i="13" s="1"/>
  <c r="N770" i="13" s="1"/>
  <c r="B771" i="13"/>
  <c r="B772" i="13"/>
  <c r="B773" i="13"/>
  <c r="B774" i="13"/>
  <c r="B775" i="13"/>
  <c r="B776" i="13"/>
  <c r="B777" i="13"/>
  <c r="B778" i="13"/>
  <c r="L778" i="13"/>
  <c r="N778" i="13" s="1"/>
  <c r="B779" i="13"/>
  <c r="B780" i="13"/>
  <c r="B781" i="13"/>
  <c r="B782" i="13"/>
  <c r="B783" i="13"/>
  <c r="B784" i="13"/>
  <c r="B785" i="13"/>
  <c r="B786" i="13"/>
  <c r="B787" i="13"/>
  <c r="L787" i="13" s="1"/>
  <c r="N787" i="13" s="1"/>
  <c r="B788" i="13"/>
  <c r="B789" i="13"/>
  <c r="B790" i="13"/>
  <c r="B791" i="13"/>
  <c r="B792" i="13"/>
  <c r="L792" i="13"/>
  <c r="N792" i="13" s="1"/>
  <c r="B793" i="13"/>
  <c r="B794" i="13"/>
  <c r="L794" i="13" s="1"/>
  <c r="N794" i="13" s="1"/>
  <c r="B795" i="13"/>
  <c r="L795" i="13" s="1"/>
  <c r="N795" i="13" s="1"/>
  <c r="B796" i="13"/>
  <c r="B797" i="13"/>
  <c r="B798" i="13"/>
  <c r="B799" i="13"/>
  <c r="B800" i="13"/>
  <c r="L800" i="13" s="1"/>
  <c r="N800" i="13" s="1"/>
  <c r="B801" i="13"/>
  <c r="B802" i="13"/>
  <c r="L802" i="13"/>
  <c r="N802" i="13" s="1"/>
  <c r="B803" i="13"/>
  <c r="L803" i="13"/>
  <c r="N803" i="13" s="1"/>
  <c r="B804" i="13"/>
  <c r="B805" i="13"/>
  <c r="B806" i="13"/>
  <c r="B807" i="13"/>
  <c r="B808" i="13"/>
  <c r="L808" i="13" s="1"/>
  <c r="N808" i="13" s="1"/>
  <c r="B809" i="13"/>
  <c r="B810" i="13"/>
  <c r="L810" i="13"/>
  <c r="N810" i="13" s="1"/>
  <c r="B811" i="13"/>
  <c r="L811" i="13" s="1"/>
  <c r="N811" i="13" s="1"/>
  <c r="B812" i="13"/>
  <c r="B813" i="13"/>
  <c r="B814" i="13"/>
  <c r="B815" i="13"/>
  <c r="B816" i="13"/>
  <c r="L816" i="13"/>
  <c r="N816" i="13" s="1"/>
  <c r="B817" i="13"/>
  <c r="B818" i="13"/>
  <c r="L818" i="13" s="1"/>
  <c r="N818" i="13" s="1"/>
  <c r="B819" i="13"/>
  <c r="L819" i="13"/>
  <c r="N819" i="13" s="1"/>
  <c r="B820" i="13"/>
  <c r="B821" i="13"/>
  <c r="B822" i="13"/>
  <c r="B823" i="13"/>
  <c r="B824" i="13"/>
  <c r="L824" i="13" s="1"/>
  <c r="N824" i="13" s="1"/>
  <c r="B825" i="13"/>
  <c r="B826" i="13"/>
  <c r="L826" i="13"/>
  <c r="N826" i="13" s="1"/>
  <c r="B827" i="13"/>
  <c r="L827" i="13"/>
  <c r="N827" i="13" s="1"/>
  <c r="B828" i="13"/>
  <c r="B829" i="13"/>
  <c r="B830" i="13"/>
  <c r="B831" i="13"/>
  <c r="B832" i="13"/>
  <c r="L832" i="13" s="1"/>
  <c r="N832" i="13" s="1"/>
  <c r="B833" i="13"/>
  <c r="B834" i="13"/>
  <c r="L834" i="13"/>
  <c r="N834" i="13" s="1"/>
  <c r="B835" i="13"/>
  <c r="L835" i="13" s="1"/>
  <c r="N835" i="13" s="1"/>
  <c r="B836" i="13"/>
  <c r="B837" i="13"/>
  <c r="B838" i="13"/>
  <c r="B839" i="13"/>
  <c r="B840" i="13"/>
  <c r="L840" i="13"/>
  <c r="N840" i="13" s="1"/>
  <c r="B841" i="13"/>
  <c r="B842" i="13"/>
  <c r="L842" i="13" s="1"/>
  <c r="N842" i="13" s="1"/>
  <c r="B843" i="13"/>
  <c r="L843" i="13"/>
  <c r="N843" i="13" s="1"/>
  <c r="B844" i="13"/>
  <c r="B845" i="13"/>
  <c r="B846" i="13"/>
  <c r="B847" i="13"/>
  <c r="B848" i="13"/>
  <c r="L848" i="13"/>
  <c r="N848" i="13" s="1"/>
  <c r="B849" i="13"/>
  <c r="B850" i="13"/>
  <c r="L850" i="13"/>
  <c r="N850" i="13" s="1"/>
  <c r="B851" i="13"/>
  <c r="L851" i="13"/>
  <c r="N851" i="13" s="1"/>
  <c r="B852" i="13"/>
  <c r="B853" i="13"/>
  <c r="B854" i="13"/>
  <c r="B855" i="13"/>
  <c r="B856" i="13"/>
  <c r="L856" i="13"/>
  <c r="N856" i="13" s="1"/>
  <c r="B857" i="13"/>
  <c r="B858" i="13"/>
  <c r="L858" i="13" s="1"/>
  <c r="N858" i="13" s="1"/>
  <c r="B859" i="13"/>
  <c r="L859" i="13" s="1"/>
  <c r="N859" i="13" s="1"/>
  <c r="B860" i="13"/>
  <c r="B861" i="13"/>
  <c r="B862" i="13"/>
  <c r="B863" i="13"/>
  <c r="B864" i="13"/>
  <c r="B865" i="13"/>
  <c r="B866" i="13"/>
  <c r="L866" i="13" s="1"/>
  <c r="N866" i="13" s="1"/>
  <c r="B867" i="13"/>
  <c r="L867" i="13"/>
  <c r="N867" i="13" s="1"/>
  <c r="B868" i="13"/>
  <c r="B869" i="13"/>
  <c r="B870" i="13"/>
  <c r="B871" i="13"/>
  <c r="B872" i="13"/>
  <c r="L872" i="13"/>
  <c r="N872" i="13" s="1"/>
  <c r="B873" i="13"/>
  <c r="B874" i="13"/>
  <c r="L874" i="13"/>
  <c r="N874" i="13" s="1"/>
  <c r="B875" i="13"/>
  <c r="L875" i="13"/>
  <c r="N875" i="13" s="1"/>
  <c r="B876" i="13"/>
  <c r="B877" i="13"/>
  <c r="B878" i="13"/>
  <c r="B879" i="13"/>
  <c r="B880" i="13"/>
  <c r="L880" i="13"/>
  <c r="N880" i="13" s="1"/>
  <c r="B881" i="13"/>
  <c r="B882" i="13"/>
  <c r="L882" i="13" s="1"/>
  <c r="N882" i="13" s="1"/>
  <c r="B883" i="13"/>
  <c r="L883" i="13" s="1"/>
  <c r="N883" i="13" s="1"/>
  <c r="B884" i="13"/>
  <c r="B885" i="13"/>
  <c r="B886" i="13"/>
  <c r="B887" i="13"/>
  <c r="B888" i="13"/>
  <c r="L888" i="13"/>
  <c r="N888" i="13" s="1"/>
  <c r="B889" i="13"/>
  <c r="B890" i="13"/>
  <c r="L890" i="13" s="1"/>
  <c r="N890" i="13" s="1"/>
  <c r="B891" i="13"/>
  <c r="L891" i="13"/>
  <c r="N891" i="13" s="1"/>
  <c r="B892" i="13"/>
  <c r="L892" i="13" s="1"/>
  <c r="N892" i="13" s="1"/>
  <c r="B893" i="13"/>
  <c r="B894" i="13"/>
  <c r="B895" i="13"/>
  <c r="B896" i="13"/>
  <c r="L896" i="13"/>
  <c r="N896" i="13" s="1"/>
  <c r="B897" i="13"/>
  <c r="B898" i="13"/>
  <c r="L898" i="13"/>
  <c r="N898" i="13" s="1"/>
  <c r="B899" i="13"/>
  <c r="L899" i="13" s="1"/>
  <c r="N899" i="13" s="1"/>
  <c r="B900" i="13"/>
  <c r="B901" i="13"/>
  <c r="B902" i="13"/>
  <c r="L902" i="13" s="1"/>
  <c r="N902" i="13" s="1"/>
  <c r="B903" i="13"/>
  <c r="B904" i="13"/>
  <c r="L904" i="13"/>
  <c r="N904" i="13" s="1"/>
  <c r="B905" i="13"/>
  <c r="B906" i="13"/>
  <c r="L906" i="13" s="1"/>
  <c r="N906" i="13" s="1"/>
  <c r="B907" i="13"/>
  <c r="L907" i="13" s="1"/>
  <c r="N907" i="13" s="1"/>
  <c r="B908" i="13"/>
  <c r="B909" i="13"/>
  <c r="B910" i="13"/>
  <c r="B911" i="13"/>
  <c r="L911" i="13"/>
  <c r="N911" i="13" s="1"/>
  <c r="B912" i="13"/>
  <c r="L912" i="13" s="1"/>
  <c r="N912" i="13" s="1"/>
  <c r="B913" i="13"/>
  <c r="B914" i="13"/>
  <c r="L914" i="13"/>
  <c r="N914" i="13" s="1"/>
  <c r="B915" i="13"/>
  <c r="L915" i="13" s="1"/>
  <c r="N915" i="13" s="1"/>
  <c r="B916" i="13"/>
  <c r="B917" i="13"/>
  <c r="B918" i="13"/>
  <c r="B919" i="13"/>
  <c r="B920" i="13"/>
  <c r="L920" i="13" s="1"/>
  <c r="N920" i="13" s="1"/>
  <c r="B921" i="13"/>
  <c r="B922" i="13"/>
  <c r="L922" i="13"/>
  <c r="N922" i="13" s="1"/>
  <c r="B923" i="13"/>
  <c r="L923" i="13" s="1"/>
  <c r="N923" i="13" s="1"/>
  <c r="B924" i="13"/>
  <c r="B925" i="13"/>
  <c r="B926" i="13"/>
  <c r="B927" i="13"/>
  <c r="L927" i="13"/>
  <c r="N927" i="13" s="1"/>
  <c r="B928" i="13"/>
  <c r="L928" i="13" s="1"/>
  <c r="N928" i="13" s="1"/>
  <c r="B929" i="13"/>
  <c r="B930" i="13"/>
  <c r="L930" i="13"/>
  <c r="N930" i="13" s="1"/>
  <c r="B931" i="13"/>
  <c r="L931" i="13"/>
  <c r="N931" i="13" s="1"/>
  <c r="B932" i="13"/>
  <c r="B933" i="13"/>
  <c r="B934" i="13"/>
  <c r="B935" i="13"/>
  <c r="B936" i="13"/>
  <c r="L936" i="13" s="1"/>
  <c r="N936" i="13" s="1"/>
  <c r="B937" i="13"/>
  <c r="B938" i="13"/>
  <c r="L938" i="13"/>
  <c r="N938" i="13" s="1"/>
  <c r="B939" i="13"/>
  <c r="L939" i="13" s="1"/>
  <c r="N939" i="13" s="1"/>
  <c r="B940" i="13"/>
  <c r="B941" i="13"/>
  <c r="L941" i="13"/>
  <c r="N941" i="13" s="1"/>
  <c r="B942" i="13"/>
  <c r="B943" i="13"/>
  <c r="L943" i="13"/>
  <c r="N943" i="13" s="1"/>
  <c r="B944" i="13"/>
  <c r="L944" i="13" s="1"/>
  <c r="N944" i="13" s="1"/>
  <c r="B945" i="13"/>
  <c r="B946" i="13"/>
  <c r="L946" i="13"/>
  <c r="N946" i="13" s="1"/>
  <c r="B947" i="13"/>
  <c r="L947" i="13" s="1"/>
  <c r="N947" i="13" s="1"/>
  <c r="B948" i="13"/>
  <c r="B949" i="13"/>
  <c r="B950" i="13"/>
  <c r="L950" i="13" s="1"/>
  <c r="N950" i="13" s="1"/>
  <c r="B951" i="13"/>
  <c r="L951" i="13"/>
  <c r="N951" i="13" s="1"/>
  <c r="B952" i="13"/>
  <c r="L952" i="13" s="1"/>
  <c r="N952" i="13" s="1"/>
  <c r="B953" i="13"/>
  <c r="L953" i="13" s="1"/>
  <c r="N953" i="13" s="1"/>
  <c r="B954" i="13"/>
  <c r="L954" i="13"/>
  <c r="N954" i="13" s="1"/>
  <c r="B955" i="13"/>
  <c r="L955" i="13" s="1"/>
  <c r="N955" i="13" s="1"/>
  <c r="B956" i="13"/>
  <c r="B957" i="13"/>
  <c r="B958" i="13"/>
  <c r="B959" i="13"/>
  <c r="B960" i="13"/>
  <c r="L960" i="13" s="1"/>
  <c r="N960" i="13" s="1"/>
  <c r="B961" i="13"/>
  <c r="B962" i="13"/>
  <c r="L962" i="13" s="1"/>
  <c r="N962" i="13" s="1"/>
  <c r="B963" i="13"/>
  <c r="L963" i="13"/>
  <c r="N963" i="13" s="1"/>
  <c r="B964" i="13"/>
  <c r="B965" i="13"/>
  <c r="B966" i="13"/>
  <c r="B967" i="13"/>
  <c r="L967" i="13"/>
  <c r="N967" i="13" s="1"/>
  <c r="B968" i="13"/>
  <c r="L968" i="13" s="1"/>
  <c r="N968" i="13" s="1"/>
  <c r="B969" i="13"/>
  <c r="L969" i="13"/>
  <c r="N969" i="13" s="1"/>
  <c r="B970" i="13"/>
  <c r="L970" i="13"/>
  <c r="N970" i="13" s="1"/>
  <c r="B971" i="13"/>
  <c r="L971" i="13" s="1"/>
  <c r="N971" i="13" s="1"/>
  <c r="B972" i="13"/>
  <c r="L972" i="13"/>
  <c r="N972" i="13" s="1"/>
  <c r="B973" i="13"/>
  <c r="B974" i="13"/>
  <c r="B975" i="13"/>
  <c r="L975" i="13"/>
  <c r="N975" i="13" s="1"/>
  <c r="B976" i="13"/>
  <c r="L976" i="13" s="1"/>
  <c r="N976" i="13" s="1"/>
  <c r="B977" i="13"/>
  <c r="L977" i="13"/>
  <c r="N977" i="13" s="1"/>
  <c r="B978" i="13"/>
  <c r="L978" i="13"/>
  <c r="N978" i="13" s="1"/>
  <c r="B979" i="13"/>
  <c r="L979" i="13" s="1"/>
  <c r="N979" i="13" s="1"/>
  <c r="B980" i="13"/>
  <c r="L980" i="13"/>
  <c r="N980" i="13" s="1"/>
  <c r="B981" i="13"/>
  <c r="L981" i="13"/>
  <c r="N981" i="13" s="1"/>
  <c r="B982" i="13"/>
  <c r="B983" i="13"/>
  <c r="B984" i="13"/>
  <c r="L984" i="13" s="1"/>
  <c r="N984" i="13" s="1"/>
  <c r="B985" i="13"/>
  <c r="B986" i="13"/>
  <c r="L986" i="13" s="1"/>
  <c r="N986" i="13" s="1"/>
  <c r="B987" i="13"/>
  <c r="L987" i="13"/>
  <c r="N987" i="13" s="1"/>
  <c r="B988" i="13"/>
  <c r="L988" i="13"/>
  <c r="N988" i="13" s="1"/>
  <c r="B989" i="13"/>
  <c r="L989" i="13" s="1"/>
  <c r="N989" i="13" s="1"/>
  <c r="B990" i="13"/>
  <c r="B991" i="13"/>
  <c r="L991" i="13"/>
  <c r="N991" i="13" s="1"/>
  <c r="B992" i="13"/>
  <c r="L992" i="13" s="1"/>
  <c r="N992" i="13" s="1"/>
  <c r="B993" i="13"/>
  <c r="L993" i="13"/>
  <c r="N993" i="13" s="1"/>
  <c r="B994" i="13"/>
  <c r="L994" i="13"/>
  <c r="N994" i="13" s="1"/>
  <c r="B4" i="13"/>
  <c r="K5" i="13"/>
  <c r="O5" i="13"/>
  <c r="K6" i="13"/>
  <c r="O6" i="13"/>
  <c r="K7" i="13"/>
  <c r="O7" i="13" s="1"/>
  <c r="K8" i="13"/>
  <c r="O8" i="13" s="1"/>
  <c r="K9" i="13"/>
  <c r="O9" i="13" s="1"/>
  <c r="K10" i="13"/>
  <c r="O10" i="13"/>
  <c r="K11" i="13"/>
  <c r="O11" i="13"/>
  <c r="K12" i="13"/>
  <c r="O12" i="13"/>
  <c r="K13" i="13"/>
  <c r="O13" i="13"/>
  <c r="K14" i="13"/>
  <c r="O14" i="13" s="1"/>
  <c r="K15" i="13"/>
  <c r="O15" i="13"/>
  <c r="K16" i="13"/>
  <c r="O16" i="13"/>
  <c r="K17" i="13"/>
  <c r="K18" i="13"/>
  <c r="O18" i="13"/>
  <c r="K19" i="13"/>
  <c r="O19" i="13"/>
  <c r="K20" i="13"/>
  <c r="O20" i="13"/>
  <c r="K21" i="13"/>
  <c r="O21" i="13"/>
  <c r="K22" i="13"/>
  <c r="O22" i="13" s="1"/>
  <c r="K23" i="13"/>
  <c r="O23" i="13" s="1"/>
  <c r="K24" i="13"/>
  <c r="O24" i="13"/>
  <c r="K25" i="13"/>
  <c r="O25" i="13" s="1"/>
  <c r="K26" i="13"/>
  <c r="O26" i="13" s="1"/>
  <c r="K27" i="13"/>
  <c r="O27" i="13" s="1"/>
  <c r="K28" i="13"/>
  <c r="O28" i="13" s="1"/>
  <c r="K29" i="13"/>
  <c r="O29" i="13" s="1"/>
  <c r="K30" i="13"/>
  <c r="O30" i="13"/>
  <c r="K31" i="13"/>
  <c r="O31" i="13" s="1"/>
  <c r="K32" i="13"/>
  <c r="O32" i="13"/>
  <c r="K33" i="13"/>
  <c r="O33" i="13" s="1"/>
  <c r="K34" i="13"/>
  <c r="O34" i="13"/>
  <c r="K35" i="13"/>
  <c r="O35" i="13" s="1"/>
  <c r="K36" i="13"/>
  <c r="O36" i="13"/>
  <c r="K37" i="13"/>
  <c r="O37" i="13"/>
  <c r="K38" i="13"/>
  <c r="O38" i="13" s="1"/>
  <c r="K39" i="13"/>
  <c r="O39" i="13" s="1"/>
  <c r="K40" i="13"/>
  <c r="O40" i="13"/>
  <c r="K41" i="13"/>
  <c r="O41" i="13" s="1"/>
  <c r="K42" i="13"/>
  <c r="O42" i="13"/>
  <c r="K43" i="13"/>
  <c r="O43" i="13" s="1"/>
  <c r="K44" i="13"/>
  <c r="O44" i="13"/>
  <c r="K45" i="13"/>
  <c r="O45" i="13" s="1"/>
  <c r="K46" i="13"/>
  <c r="O46" i="13"/>
  <c r="K47" i="13"/>
  <c r="O47" i="13"/>
  <c r="K48" i="13"/>
  <c r="O48" i="13" s="1"/>
  <c r="K49" i="13"/>
  <c r="O49" i="13" s="1"/>
  <c r="K50" i="13"/>
  <c r="O50" i="13" s="1"/>
  <c r="K51" i="13"/>
  <c r="O51" i="13" s="1"/>
  <c r="K52" i="13"/>
  <c r="O52" i="13" s="1"/>
  <c r="K53" i="13"/>
  <c r="O53" i="13" s="1"/>
  <c r="K54" i="13"/>
  <c r="O54" i="13" s="1"/>
  <c r="K55" i="13"/>
  <c r="O55" i="13"/>
  <c r="K56" i="13"/>
  <c r="O56" i="13"/>
  <c r="K57" i="13"/>
  <c r="O57" i="13" s="1"/>
  <c r="K58" i="13"/>
  <c r="O58" i="13"/>
  <c r="K59" i="13"/>
  <c r="O59" i="13" s="1"/>
  <c r="K60" i="13"/>
  <c r="O60" i="13" s="1"/>
  <c r="K61" i="13"/>
  <c r="O61" i="13"/>
  <c r="K62" i="13"/>
  <c r="O62" i="13" s="1"/>
  <c r="K63" i="13"/>
  <c r="O63" i="13"/>
  <c r="K64" i="13"/>
  <c r="O64" i="13" s="1"/>
  <c r="K65" i="13"/>
  <c r="O65" i="13" s="1"/>
  <c r="K66" i="13"/>
  <c r="O66" i="13" s="1"/>
  <c r="K67" i="13"/>
  <c r="O67" i="13"/>
  <c r="K68" i="13"/>
  <c r="O68" i="13"/>
  <c r="K69" i="13"/>
  <c r="O69" i="13" s="1"/>
  <c r="K70" i="13"/>
  <c r="O70" i="13"/>
  <c r="K71" i="13"/>
  <c r="O71" i="13" s="1"/>
  <c r="K72" i="13"/>
  <c r="O72" i="13"/>
  <c r="K73" i="13"/>
  <c r="O73" i="13" s="1"/>
  <c r="K74" i="13"/>
  <c r="O74" i="13"/>
  <c r="K75" i="13"/>
  <c r="O75" i="13" s="1"/>
  <c r="K76" i="13"/>
  <c r="O76" i="13" s="1"/>
  <c r="K77" i="13"/>
  <c r="O77" i="13" s="1"/>
  <c r="K78" i="13"/>
  <c r="O78" i="13"/>
  <c r="K79" i="13"/>
  <c r="O79" i="13" s="1"/>
  <c r="K80" i="13"/>
  <c r="O80" i="13"/>
  <c r="K81" i="13"/>
  <c r="O81" i="13" s="1"/>
  <c r="K82" i="13"/>
  <c r="O82" i="13"/>
  <c r="K83" i="13"/>
  <c r="O83" i="13"/>
  <c r="K84" i="13"/>
  <c r="O84" i="13" s="1"/>
  <c r="K85" i="13"/>
  <c r="O85" i="13"/>
  <c r="K86" i="13"/>
  <c r="O86" i="13" s="1"/>
  <c r="K87" i="13"/>
  <c r="O87" i="13"/>
  <c r="K88" i="13"/>
  <c r="O88" i="13"/>
  <c r="K89" i="13"/>
  <c r="O89" i="13" s="1"/>
  <c r="K90" i="13"/>
  <c r="O90" i="13" s="1"/>
  <c r="K91" i="13"/>
  <c r="O91" i="13"/>
  <c r="K92" i="13"/>
  <c r="O92" i="13"/>
  <c r="K93" i="13"/>
  <c r="O93" i="13" s="1"/>
  <c r="K94" i="13"/>
  <c r="O94" i="13"/>
  <c r="K95" i="13"/>
  <c r="O95" i="13" s="1"/>
  <c r="K96" i="13"/>
  <c r="O96" i="13" s="1"/>
  <c r="K97" i="13"/>
  <c r="O97" i="13" s="1"/>
  <c r="K98" i="13"/>
  <c r="O98" i="13" s="1"/>
  <c r="K99" i="13"/>
  <c r="O99" i="13" s="1"/>
  <c r="K100" i="13"/>
  <c r="O100" i="13" s="1"/>
  <c r="K101" i="13"/>
  <c r="O101" i="13"/>
  <c r="K102" i="13"/>
  <c r="O102" i="13" s="1"/>
  <c r="K103" i="13"/>
  <c r="O103" i="13" s="1"/>
  <c r="K104" i="13"/>
  <c r="O104" i="13" s="1"/>
  <c r="K105" i="13"/>
  <c r="O105" i="13" s="1"/>
  <c r="K106" i="13"/>
  <c r="O106" i="13" s="1"/>
  <c r="K107" i="13"/>
  <c r="O107" i="13" s="1"/>
  <c r="K108" i="13"/>
  <c r="O108" i="13" s="1"/>
  <c r="K109" i="13"/>
  <c r="O109" i="13" s="1"/>
  <c r="K110" i="13"/>
  <c r="O110" i="13" s="1"/>
  <c r="K111" i="13"/>
  <c r="O111" i="13" s="1"/>
  <c r="K112" i="13"/>
  <c r="O112" i="13"/>
  <c r="K113" i="13"/>
  <c r="O113" i="13" s="1"/>
  <c r="K114" i="13"/>
  <c r="O114" i="13"/>
  <c r="K115" i="13"/>
  <c r="O115" i="13" s="1"/>
  <c r="K116" i="13"/>
  <c r="O116" i="13"/>
  <c r="K117" i="13"/>
  <c r="O117" i="13" s="1"/>
  <c r="K118" i="13"/>
  <c r="O118" i="13"/>
  <c r="K119" i="13"/>
  <c r="O119" i="13"/>
  <c r="K120" i="13"/>
  <c r="O120" i="13" s="1"/>
  <c r="K121" i="13"/>
  <c r="O121" i="13" s="1"/>
  <c r="K122" i="13"/>
  <c r="O122" i="13" s="1"/>
  <c r="K123" i="13"/>
  <c r="O123" i="13" s="1"/>
  <c r="K124" i="13"/>
  <c r="O124" i="13" s="1"/>
  <c r="K125" i="13"/>
  <c r="O125" i="13" s="1"/>
  <c r="K126" i="13"/>
  <c r="O126" i="13" s="1"/>
  <c r="K127" i="13"/>
  <c r="O127" i="13" s="1"/>
  <c r="K128" i="13"/>
  <c r="O128" i="13" s="1"/>
  <c r="K129" i="13"/>
  <c r="O129" i="13" s="1"/>
  <c r="K130" i="13"/>
  <c r="O130" i="13" s="1"/>
  <c r="K131" i="13"/>
  <c r="O131" i="13" s="1"/>
  <c r="K132" i="13"/>
  <c r="O132" i="13"/>
  <c r="K133" i="13"/>
  <c r="O133" i="13" s="1"/>
  <c r="K134" i="13"/>
  <c r="O134" i="13" s="1"/>
  <c r="K135" i="13"/>
  <c r="O135" i="13" s="1"/>
  <c r="K136" i="13"/>
  <c r="O136" i="13"/>
  <c r="K137" i="13"/>
  <c r="O137" i="13" s="1"/>
  <c r="K138" i="13"/>
  <c r="O138" i="13"/>
  <c r="K139" i="13"/>
  <c r="O139" i="13" s="1"/>
  <c r="K140" i="13"/>
  <c r="O140" i="13" s="1"/>
  <c r="K141" i="13"/>
  <c r="O141" i="13" s="1"/>
  <c r="K142" i="13"/>
  <c r="O142" i="13"/>
  <c r="K143" i="13"/>
  <c r="O143" i="13"/>
  <c r="K144" i="13"/>
  <c r="O144" i="13" s="1"/>
  <c r="K145" i="13"/>
  <c r="O145" i="13" s="1"/>
  <c r="K146" i="13"/>
  <c r="O146" i="13" s="1"/>
  <c r="K147" i="13"/>
  <c r="O147" i="13"/>
  <c r="K148" i="13"/>
  <c r="O148" i="13" s="1"/>
  <c r="K149" i="13"/>
  <c r="O149" i="13"/>
  <c r="K150" i="13"/>
  <c r="O150" i="13" s="1"/>
  <c r="K151" i="13"/>
  <c r="O151" i="13" s="1"/>
  <c r="K152" i="13"/>
  <c r="O152" i="13" s="1"/>
  <c r="K153" i="13"/>
  <c r="O153" i="13" s="1"/>
  <c r="K154" i="13"/>
  <c r="O154" i="13" s="1"/>
  <c r="K155" i="13"/>
  <c r="O155" i="13" s="1"/>
  <c r="K156" i="13"/>
  <c r="O156" i="13" s="1"/>
  <c r="K157" i="13"/>
  <c r="O157" i="13" s="1"/>
  <c r="K158" i="13"/>
  <c r="O158" i="13"/>
  <c r="K159" i="13"/>
  <c r="O159" i="13" s="1"/>
  <c r="K160" i="13"/>
  <c r="O160" i="13"/>
  <c r="K161" i="13"/>
  <c r="O161" i="13" s="1"/>
  <c r="K162" i="13"/>
  <c r="O162" i="13"/>
  <c r="K163" i="13"/>
  <c r="O163" i="13" s="1"/>
  <c r="K164" i="13"/>
  <c r="O164" i="13"/>
  <c r="K165" i="13"/>
  <c r="O165" i="13" s="1"/>
  <c r="K166" i="13"/>
  <c r="O166" i="13" s="1"/>
  <c r="K167" i="13"/>
  <c r="O167" i="13" s="1"/>
  <c r="K168" i="13"/>
  <c r="O168" i="13"/>
  <c r="K169" i="13"/>
  <c r="O169" i="13" s="1"/>
  <c r="K170" i="13"/>
  <c r="O170" i="13"/>
  <c r="K171" i="13"/>
  <c r="O171" i="13"/>
  <c r="K172" i="13"/>
  <c r="O172" i="13" s="1"/>
  <c r="K173" i="13"/>
  <c r="O173" i="13" s="1"/>
  <c r="K174" i="13"/>
  <c r="O174" i="13" s="1"/>
  <c r="K175" i="13"/>
  <c r="O175" i="13" s="1"/>
  <c r="K176" i="13"/>
  <c r="O176" i="13" s="1"/>
  <c r="K177" i="13"/>
  <c r="O177" i="13" s="1"/>
  <c r="K178" i="13"/>
  <c r="O178" i="13" s="1"/>
  <c r="K179" i="13"/>
  <c r="O179" i="13" s="1"/>
  <c r="K180" i="13"/>
  <c r="O180" i="13" s="1"/>
  <c r="K181" i="13"/>
  <c r="O181" i="13" s="1"/>
  <c r="K182" i="13"/>
  <c r="O182" i="13"/>
  <c r="K183" i="13"/>
  <c r="O183" i="13" s="1"/>
  <c r="K184" i="13"/>
  <c r="O184" i="13" s="1"/>
  <c r="K185" i="13"/>
  <c r="O185" i="13" s="1"/>
  <c r="K186" i="13"/>
  <c r="O186" i="13"/>
  <c r="K187" i="13"/>
  <c r="O187" i="13" s="1"/>
  <c r="K188" i="13"/>
  <c r="O188" i="13"/>
  <c r="K189" i="13"/>
  <c r="O189" i="13"/>
  <c r="K190" i="13"/>
  <c r="O190" i="13" s="1"/>
  <c r="K191" i="13"/>
  <c r="O191" i="13"/>
  <c r="K192" i="13"/>
  <c r="O192" i="13" s="1"/>
  <c r="K193" i="13"/>
  <c r="O193" i="13" s="1"/>
  <c r="K194" i="13"/>
  <c r="O194" i="13" s="1"/>
  <c r="K195" i="13"/>
  <c r="O195" i="13"/>
  <c r="K196" i="13"/>
  <c r="O196" i="13"/>
  <c r="K197" i="13"/>
  <c r="O197" i="13" s="1"/>
  <c r="K198" i="13"/>
  <c r="O198" i="13"/>
  <c r="K199" i="13"/>
  <c r="O199" i="13" s="1"/>
  <c r="K200" i="13"/>
  <c r="O200" i="13"/>
  <c r="K201" i="13"/>
  <c r="O201" i="13" s="1"/>
  <c r="K202" i="13"/>
  <c r="O202" i="13"/>
  <c r="K203" i="13"/>
  <c r="O203" i="13"/>
  <c r="K204" i="13"/>
  <c r="O204" i="13" s="1"/>
  <c r="K205" i="13"/>
  <c r="O205" i="13"/>
  <c r="K206" i="13"/>
  <c r="O206" i="13" s="1"/>
  <c r="K207" i="13"/>
  <c r="O207" i="13" s="1"/>
  <c r="K208" i="13"/>
  <c r="O208" i="13" s="1"/>
  <c r="K209" i="13"/>
  <c r="O209" i="13" s="1"/>
  <c r="K210" i="13"/>
  <c r="O210" i="13" s="1"/>
  <c r="K211" i="13"/>
  <c r="O211" i="13"/>
  <c r="K212" i="13"/>
  <c r="O212" i="13" s="1"/>
  <c r="K213" i="13"/>
  <c r="O213" i="13"/>
  <c r="K214" i="13"/>
  <c r="O214" i="13" s="1"/>
  <c r="K215" i="13"/>
  <c r="O215" i="13" s="1"/>
  <c r="K216" i="13"/>
  <c r="O216" i="13" s="1"/>
  <c r="K217" i="13"/>
  <c r="O217" i="13" s="1"/>
  <c r="K218" i="13"/>
  <c r="O218" i="13" s="1"/>
  <c r="K219" i="13"/>
  <c r="O219" i="13"/>
  <c r="K220" i="13"/>
  <c r="O220" i="13"/>
  <c r="K221" i="13"/>
  <c r="O221" i="13" s="1"/>
  <c r="K222" i="13"/>
  <c r="O222" i="13"/>
  <c r="K223" i="13"/>
  <c r="O223" i="13" s="1"/>
  <c r="K224" i="13"/>
  <c r="O224" i="13"/>
  <c r="K225" i="13"/>
  <c r="O225" i="13" s="1"/>
  <c r="K226" i="13"/>
  <c r="O226" i="13"/>
  <c r="K227" i="13"/>
  <c r="O227" i="13"/>
  <c r="K228" i="13"/>
  <c r="O228" i="13" s="1"/>
  <c r="K229" i="13"/>
  <c r="O229" i="13" s="1"/>
  <c r="K230" i="13"/>
  <c r="O230" i="13"/>
  <c r="K231" i="13"/>
  <c r="O231" i="13" s="1"/>
  <c r="K232" i="13"/>
  <c r="O232" i="13"/>
  <c r="K233" i="13"/>
  <c r="O233" i="13" s="1"/>
  <c r="K234" i="13"/>
  <c r="O234" i="13"/>
  <c r="K235" i="13"/>
  <c r="O235" i="13" s="1"/>
  <c r="K236" i="13"/>
  <c r="O236" i="13"/>
  <c r="K237" i="13"/>
  <c r="O237" i="13"/>
  <c r="K238" i="13"/>
  <c r="O238" i="13" s="1"/>
  <c r="K239" i="13"/>
  <c r="O239" i="13"/>
  <c r="K240" i="13"/>
  <c r="O240" i="13" s="1"/>
  <c r="K241" i="13"/>
  <c r="O241" i="13" s="1"/>
  <c r="K242" i="13"/>
  <c r="O242" i="13" s="1"/>
  <c r="K243" i="13"/>
  <c r="O243" i="13" s="1"/>
  <c r="K244" i="13"/>
  <c r="O244" i="13"/>
  <c r="K245" i="13"/>
  <c r="O245" i="13" s="1"/>
  <c r="K246" i="13"/>
  <c r="O246" i="13"/>
  <c r="K247" i="13"/>
  <c r="O247" i="13"/>
  <c r="K248" i="13"/>
  <c r="O248" i="13" s="1"/>
  <c r="K249" i="13"/>
  <c r="O249" i="13" s="1"/>
  <c r="K250" i="13"/>
  <c r="O250" i="13" s="1"/>
  <c r="K251" i="13"/>
  <c r="O251" i="13" s="1"/>
  <c r="K252" i="13"/>
  <c r="O252" i="13"/>
  <c r="K253" i="13"/>
  <c r="O253" i="13" s="1"/>
  <c r="K254" i="13"/>
  <c r="O254" i="13"/>
  <c r="K255" i="13"/>
  <c r="O255" i="13" s="1"/>
  <c r="K256" i="13"/>
  <c r="O256" i="13"/>
  <c r="K257" i="13"/>
  <c r="O257" i="13" s="1"/>
  <c r="K258" i="13"/>
  <c r="O258" i="13"/>
  <c r="K259" i="13"/>
  <c r="O259" i="13"/>
  <c r="K260" i="13"/>
  <c r="O260" i="13" s="1"/>
  <c r="K261" i="13"/>
  <c r="O261" i="13"/>
  <c r="K262" i="13"/>
  <c r="O262" i="13" s="1"/>
  <c r="K263" i="13"/>
  <c r="O263" i="13"/>
  <c r="K264" i="13"/>
  <c r="O264" i="13"/>
  <c r="K265" i="13"/>
  <c r="O265" i="13" s="1"/>
  <c r="K266" i="13"/>
  <c r="O266" i="13"/>
  <c r="K267" i="13"/>
  <c r="O267" i="13" s="1"/>
  <c r="K268" i="13"/>
  <c r="O268" i="13" s="1"/>
  <c r="K269" i="13"/>
  <c r="O269" i="13"/>
  <c r="K270" i="13"/>
  <c r="O270" i="13" s="1"/>
  <c r="K271" i="13"/>
  <c r="O271" i="13"/>
  <c r="K272" i="13"/>
  <c r="O272" i="13"/>
  <c r="K273" i="13"/>
  <c r="O273" i="13" s="1"/>
  <c r="K274" i="13"/>
  <c r="O274" i="13"/>
  <c r="K275" i="13"/>
  <c r="O275" i="13" s="1"/>
  <c r="K276" i="13"/>
  <c r="O276" i="13" s="1"/>
  <c r="K277" i="13"/>
  <c r="O277" i="13" s="1"/>
  <c r="K278" i="13"/>
  <c r="O278" i="13"/>
  <c r="K279" i="13"/>
  <c r="O279" i="13" s="1"/>
  <c r="K280" i="13"/>
  <c r="O280" i="13" s="1"/>
  <c r="K281" i="13"/>
  <c r="O281" i="13" s="1"/>
  <c r="K282" i="13"/>
  <c r="O282" i="13" s="1"/>
  <c r="K283" i="13"/>
  <c r="O283" i="13"/>
  <c r="K284" i="13"/>
  <c r="O284" i="13" s="1"/>
  <c r="K285" i="13"/>
  <c r="O285" i="13"/>
  <c r="K286" i="13"/>
  <c r="O286" i="13"/>
  <c r="K287" i="13"/>
  <c r="O287" i="13" s="1"/>
  <c r="K288" i="13"/>
  <c r="O288" i="13"/>
  <c r="K289" i="13"/>
  <c r="O289" i="13" s="1"/>
  <c r="K290" i="13"/>
  <c r="O290" i="13"/>
  <c r="K291" i="13"/>
  <c r="O291" i="13"/>
  <c r="K292" i="13"/>
  <c r="O292" i="13" s="1"/>
  <c r="K293" i="13"/>
  <c r="O293" i="13" s="1"/>
  <c r="K294" i="13"/>
  <c r="O294" i="13" s="1"/>
  <c r="K295" i="13"/>
  <c r="O295" i="13" s="1"/>
  <c r="K296" i="13"/>
  <c r="O296" i="13" s="1"/>
  <c r="K297" i="13"/>
  <c r="O297" i="13" s="1"/>
  <c r="K298" i="13"/>
  <c r="O298" i="13" s="1"/>
  <c r="K299" i="13"/>
  <c r="O299" i="13"/>
  <c r="K300" i="13"/>
  <c r="O300" i="13" s="1"/>
  <c r="K301" i="13"/>
  <c r="O301" i="13"/>
  <c r="K302" i="13"/>
  <c r="O302" i="13" s="1"/>
  <c r="K303" i="13"/>
  <c r="O303" i="13"/>
  <c r="K304" i="13"/>
  <c r="O304" i="13" s="1"/>
  <c r="K305" i="13"/>
  <c r="O305" i="13" s="1"/>
  <c r="K306" i="13"/>
  <c r="O306" i="13" s="1"/>
  <c r="K307" i="13"/>
  <c r="O307" i="13"/>
  <c r="K308" i="13"/>
  <c r="O308" i="13"/>
  <c r="K309" i="13"/>
  <c r="O309" i="13" s="1"/>
  <c r="K310" i="13"/>
  <c r="O310" i="13" s="1"/>
  <c r="K311" i="13"/>
  <c r="O311" i="13" s="1"/>
  <c r="K312" i="13"/>
  <c r="O312" i="13"/>
  <c r="K313" i="13"/>
  <c r="O313" i="13" s="1"/>
  <c r="K314" i="13"/>
  <c r="O314" i="13" s="1"/>
  <c r="K315" i="13"/>
  <c r="O315" i="13" s="1"/>
  <c r="K316" i="13"/>
  <c r="O316" i="13"/>
  <c r="K317" i="13"/>
  <c r="O317" i="13" s="1"/>
  <c r="K318" i="13"/>
  <c r="O318" i="13"/>
  <c r="K319" i="13"/>
  <c r="O319" i="13" s="1"/>
  <c r="K320" i="13"/>
  <c r="O320" i="13"/>
  <c r="K321" i="13"/>
  <c r="O321" i="13" s="1"/>
  <c r="K322" i="13"/>
  <c r="O322" i="13"/>
  <c r="K323" i="13"/>
  <c r="O323" i="13" s="1"/>
  <c r="K324" i="13"/>
  <c r="O324" i="13"/>
  <c r="K325" i="13"/>
  <c r="O325" i="13"/>
  <c r="K326" i="13"/>
  <c r="O326" i="13" s="1"/>
  <c r="K327" i="13"/>
  <c r="O327" i="13" s="1"/>
  <c r="K328" i="13"/>
  <c r="O328" i="13" s="1"/>
  <c r="K329" i="13"/>
  <c r="O329" i="13" s="1"/>
  <c r="K330" i="13"/>
  <c r="O330" i="13" s="1"/>
  <c r="K331" i="13"/>
  <c r="O331" i="13"/>
  <c r="K332" i="13"/>
  <c r="O332" i="13" s="1"/>
  <c r="K333" i="13"/>
  <c r="O333" i="13"/>
  <c r="K334" i="13"/>
  <c r="O334" i="13" s="1"/>
  <c r="K335" i="13"/>
  <c r="O335" i="13"/>
  <c r="K336" i="13"/>
  <c r="O336" i="13"/>
  <c r="K337" i="13"/>
  <c r="O337" i="13" s="1"/>
  <c r="K338" i="13"/>
  <c r="O338" i="13"/>
  <c r="K339" i="13"/>
  <c r="O339" i="13" s="1"/>
  <c r="K340" i="13"/>
  <c r="O340" i="13"/>
  <c r="K341" i="13"/>
  <c r="O341" i="13" s="1"/>
  <c r="K342" i="13"/>
  <c r="O342" i="13"/>
  <c r="K343" i="13"/>
  <c r="O343" i="13"/>
  <c r="K344" i="13"/>
  <c r="O344" i="13" s="1"/>
  <c r="K345" i="13"/>
  <c r="O345" i="13" s="1"/>
  <c r="K346" i="13"/>
  <c r="O346" i="13" s="1"/>
  <c r="K347" i="13"/>
  <c r="O347" i="13"/>
  <c r="K348" i="13"/>
  <c r="O348" i="13"/>
  <c r="K349" i="13"/>
  <c r="O349" i="13" s="1"/>
  <c r="K350" i="13"/>
  <c r="O350" i="13"/>
  <c r="K351" i="13"/>
  <c r="O351" i="13" s="1"/>
  <c r="K352" i="13"/>
  <c r="O352" i="13"/>
  <c r="K353" i="13"/>
  <c r="O353" i="13" s="1"/>
  <c r="K354" i="13"/>
  <c r="O354" i="13"/>
  <c r="K355" i="13"/>
  <c r="O355" i="13"/>
  <c r="K356" i="13"/>
  <c r="O356" i="13" s="1"/>
  <c r="K357" i="13"/>
  <c r="O357" i="13" s="1"/>
  <c r="K358" i="13"/>
  <c r="O358" i="13"/>
  <c r="K359" i="13"/>
  <c r="O359" i="13" s="1"/>
  <c r="K360" i="13"/>
  <c r="O360" i="13"/>
  <c r="K361" i="13"/>
  <c r="O361" i="13" s="1"/>
  <c r="K362" i="13"/>
  <c r="O362" i="13"/>
  <c r="K363" i="13"/>
  <c r="O363" i="13"/>
  <c r="K364" i="13"/>
  <c r="O364" i="13" s="1"/>
  <c r="K365" i="13"/>
  <c r="O365" i="13"/>
  <c r="K366" i="13"/>
  <c r="O366" i="13"/>
  <c r="K367" i="13"/>
  <c r="O367" i="13" s="1"/>
  <c r="K368" i="13"/>
  <c r="O368" i="13"/>
  <c r="K369" i="13"/>
  <c r="O369" i="13" s="1"/>
  <c r="K370" i="13"/>
  <c r="O370" i="13"/>
  <c r="K371" i="13"/>
  <c r="O371" i="13" s="1"/>
  <c r="K372" i="13"/>
  <c r="O372" i="13" s="1"/>
  <c r="K373" i="13"/>
  <c r="O373" i="13"/>
  <c r="K374" i="13"/>
  <c r="O374" i="13" s="1"/>
  <c r="K375" i="13"/>
  <c r="O375" i="13"/>
  <c r="K376" i="13"/>
  <c r="O376" i="13"/>
  <c r="K377" i="13"/>
  <c r="O377" i="13" s="1"/>
  <c r="K378" i="13"/>
  <c r="O378" i="13"/>
  <c r="K379" i="13"/>
  <c r="O379" i="13" s="1"/>
  <c r="K380" i="13"/>
  <c r="O380" i="13"/>
  <c r="K381" i="13"/>
  <c r="O381" i="13"/>
  <c r="K382" i="13"/>
  <c r="O382" i="13" s="1"/>
  <c r="K383" i="13"/>
  <c r="O383" i="13" s="1"/>
  <c r="K384" i="13"/>
  <c r="O384" i="13" s="1"/>
  <c r="K385" i="13"/>
  <c r="O385" i="13" s="1"/>
  <c r="K386" i="13"/>
  <c r="O386" i="13" s="1"/>
  <c r="K387" i="13"/>
  <c r="O387" i="13"/>
  <c r="K388" i="13"/>
  <c r="O388" i="13" s="1"/>
  <c r="K389" i="13"/>
  <c r="O389" i="13"/>
  <c r="K390" i="13"/>
  <c r="O390" i="13"/>
  <c r="K391" i="13"/>
  <c r="O391" i="13" s="1"/>
  <c r="K392" i="13"/>
  <c r="O392" i="13"/>
  <c r="K393" i="13"/>
  <c r="O393" i="13" s="1"/>
  <c r="K394" i="13"/>
  <c r="O394" i="13"/>
  <c r="K395" i="13"/>
  <c r="O395" i="13"/>
  <c r="K396" i="13"/>
  <c r="O396" i="13" s="1"/>
  <c r="K397" i="13"/>
  <c r="O397" i="13" s="1"/>
  <c r="K398" i="13"/>
  <c r="O398" i="13"/>
  <c r="K399" i="13"/>
  <c r="O399" i="13" s="1"/>
  <c r="K400" i="13"/>
  <c r="O400" i="13"/>
  <c r="K401" i="13"/>
  <c r="O401" i="13" s="1"/>
  <c r="K402" i="13"/>
  <c r="O402" i="13" s="1"/>
  <c r="K403" i="13"/>
  <c r="O403" i="13" s="1"/>
  <c r="K404" i="13"/>
  <c r="O404" i="13" s="1"/>
  <c r="K405" i="13"/>
  <c r="O405" i="13" s="1"/>
  <c r="K406" i="13"/>
  <c r="O406" i="13"/>
  <c r="K407" i="13"/>
  <c r="O407" i="13" s="1"/>
  <c r="K408" i="13"/>
  <c r="O408" i="13" s="1"/>
  <c r="K409" i="13"/>
  <c r="O409" i="13" s="1"/>
  <c r="K410" i="13"/>
  <c r="O410" i="13" s="1"/>
  <c r="K411" i="13"/>
  <c r="O411" i="13"/>
  <c r="K412" i="13"/>
  <c r="O412" i="13" s="1"/>
  <c r="K413" i="13"/>
  <c r="O413" i="13"/>
  <c r="K414" i="13"/>
  <c r="O414" i="13"/>
  <c r="K415" i="13"/>
  <c r="O415" i="13" s="1"/>
  <c r="K416" i="13"/>
  <c r="O416" i="13"/>
  <c r="K417" i="13"/>
  <c r="O417" i="13" s="1"/>
  <c r="K418" i="13"/>
  <c r="O418" i="13"/>
  <c r="K419" i="13"/>
  <c r="O419" i="13"/>
  <c r="K420" i="13"/>
  <c r="O420" i="13" s="1"/>
  <c r="K421" i="13"/>
  <c r="O421" i="13" s="1"/>
  <c r="K422" i="13"/>
  <c r="O422" i="13" s="1"/>
  <c r="K423" i="13"/>
  <c r="O423" i="13" s="1"/>
  <c r="K424" i="13"/>
  <c r="O424" i="13" s="1"/>
  <c r="K425" i="13"/>
  <c r="O425" i="13" s="1"/>
  <c r="K426" i="13"/>
  <c r="O426" i="13" s="1"/>
  <c r="K427" i="13"/>
  <c r="O427" i="13"/>
  <c r="K428" i="13"/>
  <c r="O428" i="13" s="1"/>
  <c r="K429" i="13"/>
  <c r="O429" i="13"/>
  <c r="K430" i="13"/>
  <c r="O430" i="13" s="1"/>
  <c r="K431" i="13"/>
  <c r="O431" i="13"/>
  <c r="K432" i="13"/>
  <c r="O432" i="13" s="1"/>
  <c r="K433" i="13"/>
  <c r="O433" i="13" s="1"/>
  <c r="K434" i="13"/>
  <c r="O434" i="13" s="1"/>
  <c r="K435" i="13"/>
  <c r="O435" i="13"/>
  <c r="K436" i="13"/>
  <c r="O436" i="13"/>
  <c r="K437" i="13"/>
  <c r="O437" i="13" s="1"/>
  <c r="K438" i="13"/>
  <c r="O438" i="13" s="1"/>
  <c r="K439" i="13"/>
  <c r="O439" i="13" s="1"/>
  <c r="K440" i="13"/>
  <c r="O440" i="13"/>
  <c r="K441" i="13"/>
  <c r="O441" i="13" s="1"/>
  <c r="K442" i="13"/>
  <c r="O442" i="13"/>
  <c r="K443" i="13"/>
  <c r="O443" i="13" s="1"/>
  <c r="K444" i="13"/>
  <c r="O444" i="13"/>
  <c r="K445" i="13"/>
  <c r="O445" i="13" s="1"/>
  <c r="K446" i="13"/>
  <c r="O446" i="13"/>
  <c r="K447" i="13"/>
  <c r="O447" i="13"/>
  <c r="K448" i="13"/>
  <c r="O448" i="13" s="1"/>
  <c r="K449" i="13"/>
  <c r="O449" i="13" s="1"/>
  <c r="K450" i="13"/>
  <c r="O450" i="13" s="1"/>
  <c r="K451" i="13"/>
  <c r="O451" i="13" s="1"/>
  <c r="K452" i="13"/>
  <c r="O452" i="13"/>
  <c r="K453" i="13"/>
  <c r="O453" i="13" s="1"/>
  <c r="K454" i="13"/>
  <c r="O454" i="13"/>
  <c r="K455" i="13"/>
  <c r="O455" i="13" s="1"/>
  <c r="K456" i="13"/>
  <c r="O456" i="13"/>
  <c r="K457" i="13"/>
  <c r="O457" i="13" s="1"/>
  <c r="K458" i="13"/>
  <c r="O458" i="13" s="1"/>
  <c r="K459" i="13"/>
  <c r="O459" i="13" s="1"/>
  <c r="K460" i="13"/>
  <c r="O460" i="13"/>
  <c r="K461" i="13"/>
  <c r="O461" i="13"/>
  <c r="K462" i="13"/>
  <c r="O462" i="13" s="1"/>
  <c r="K463" i="13"/>
  <c r="O463" i="13"/>
  <c r="K464" i="13"/>
  <c r="O464" i="13" s="1"/>
  <c r="K465" i="13"/>
  <c r="O465" i="13" s="1"/>
  <c r="K466" i="13"/>
  <c r="O466" i="13" s="1"/>
  <c r="K467" i="13"/>
  <c r="O467" i="13" s="1"/>
  <c r="K468" i="13"/>
  <c r="O468" i="13" s="1"/>
  <c r="K469" i="13"/>
  <c r="O469" i="13"/>
  <c r="K470" i="13"/>
  <c r="O470" i="13"/>
  <c r="K471" i="13"/>
  <c r="O471" i="13" s="1"/>
  <c r="K472" i="13"/>
  <c r="O472" i="13" s="1"/>
  <c r="K473" i="13"/>
  <c r="O473" i="13" s="1"/>
  <c r="K474" i="13"/>
  <c r="O474" i="13" s="1"/>
  <c r="K475" i="13"/>
  <c r="O475" i="13"/>
  <c r="K476" i="13"/>
  <c r="O476" i="13" s="1"/>
  <c r="K477" i="13"/>
  <c r="O477" i="13"/>
  <c r="K478" i="13"/>
  <c r="O478" i="13"/>
  <c r="K479" i="13"/>
  <c r="O479" i="13" s="1"/>
  <c r="K480" i="13"/>
  <c r="O480" i="13"/>
  <c r="K481" i="13"/>
  <c r="O481" i="13" s="1"/>
  <c r="K482" i="13"/>
  <c r="O482" i="13"/>
  <c r="K483" i="13"/>
  <c r="O483" i="13" s="1"/>
  <c r="K484" i="13"/>
  <c r="O484" i="13"/>
  <c r="K485" i="13"/>
  <c r="O485" i="13"/>
  <c r="K486" i="13"/>
  <c r="O486" i="13" s="1"/>
  <c r="K487" i="13"/>
  <c r="O487" i="13" s="1"/>
  <c r="K488" i="13"/>
  <c r="O488" i="13"/>
  <c r="K489" i="13"/>
  <c r="O489" i="13" s="1"/>
  <c r="K490" i="13"/>
  <c r="O490" i="13"/>
  <c r="K491" i="13"/>
  <c r="O491" i="13" s="1"/>
  <c r="K492" i="13"/>
  <c r="O492" i="13"/>
  <c r="K493" i="13"/>
  <c r="O493" i="13" s="1"/>
  <c r="K494" i="13"/>
  <c r="O494" i="13"/>
  <c r="K495" i="13"/>
  <c r="O495" i="13"/>
  <c r="K496" i="13"/>
  <c r="O496" i="13" s="1"/>
  <c r="K497" i="13"/>
  <c r="O497" i="13" s="1"/>
  <c r="K498" i="13"/>
  <c r="O498" i="13" s="1"/>
  <c r="K499" i="13"/>
  <c r="O499" i="13" s="1"/>
  <c r="K500" i="13"/>
  <c r="O500" i="13"/>
  <c r="K501" i="13"/>
  <c r="O501" i="13" s="1"/>
  <c r="K502" i="13"/>
  <c r="O502" i="13"/>
  <c r="K503" i="13"/>
  <c r="O503" i="13"/>
  <c r="K504" i="13"/>
  <c r="O504" i="13" s="1"/>
  <c r="K505" i="13"/>
  <c r="O505" i="13" s="1"/>
  <c r="K506" i="13"/>
  <c r="O506" i="13" s="1"/>
  <c r="K507" i="13"/>
  <c r="O507" i="13" s="1"/>
  <c r="K508" i="13"/>
  <c r="O508" i="13"/>
  <c r="K509" i="13"/>
  <c r="O509" i="13" s="1"/>
  <c r="K510" i="13"/>
  <c r="O510" i="13" s="1"/>
  <c r="K511" i="13"/>
  <c r="O511" i="13" s="1"/>
  <c r="K512" i="13"/>
  <c r="O512" i="13"/>
  <c r="K513" i="13"/>
  <c r="O513" i="13" s="1"/>
  <c r="K514" i="13"/>
  <c r="O514" i="13"/>
  <c r="K515" i="13"/>
  <c r="O515" i="13"/>
  <c r="K516" i="13"/>
  <c r="O516" i="13" s="1"/>
  <c r="K517" i="13"/>
  <c r="O517" i="13"/>
  <c r="K518" i="13"/>
  <c r="O518" i="13" s="1"/>
  <c r="K519" i="13"/>
  <c r="O519" i="13" s="1"/>
  <c r="K520" i="13"/>
  <c r="O520" i="13" s="1"/>
  <c r="K521" i="13"/>
  <c r="O521" i="13" s="1"/>
  <c r="K522" i="13"/>
  <c r="O522" i="13" s="1"/>
  <c r="K523" i="13"/>
  <c r="O523" i="13"/>
  <c r="K524" i="13"/>
  <c r="O524" i="13"/>
  <c r="K525" i="13"/>
  <c r="O525" i="13" s="1"/>
  <c r="K526" i="13"/>
  <c r="O526" i="13" s="1"/>
  <c r="K527" i="13"/>
  <c r="O527" i="13"/>
  <c r="K528" i="13"/>
  <c r="O528" i="13" s="1"/>
  <c r="K529" i="13"/>
  <c r="O529" i="13" s="1"/>
  <c r="K530" i="13"/>
  <c r="O530" i="13" s="1"/>
  <c r="K531" i="13"/>
  <c r="O531" i="13"/>
  <c r="K532" i="13"/>
  <c r="O532" i="13" s="1"/>
  <c r="K533" i="13"/>
  <c r="O533" i="13" s="1"/>
  <c r="K534" i="13"/>
  <c r="O534" i="13" s="1"/>
  <c r="K535" i="13"/>
  <c r="O535" i="13" s="1"/>
  <c r="K536" i="13"/>
  <c r="O536" i="13"/>
  <c r="K537" i="13"/>
  <c r="O537" i="13" s="1"/>
  <c r="K538" i="13"/>
  <c r="O538" i="13"/>
  <c r="K539" i="13"/>
  <c r="O539" i="13" s="1"/>
  <c r="K540" i="13"/>
  <c r="O540" i="13"/>
  <c r="K541" i="13"/>
  <c r="O541" i="13"/>
  <c r="K542" i="13"/>
  <c r="O542" i="13" s="1"/>
  <c r="K543" i="13"/>
  <c r="O543" i="13"/>
  <c r="K544" i="13"/>
  <c r="O544" i="13"/>
  <c r="K545" i="13"/>
  <c r="O545" i="13" s="1"/>
  <c r="K546" i="13"/>
  <c r="O546" i="13" s="1"/>
  <c r="K547" i="13"/>
  <c r="O547" i="13"/>
  <c r="K548" i="13"/>
  <c r="O548" i="13"/>
  <c r="K549" i="13"/>
  <c r="O549" i="13" s="1"/>
  <c r="K550" i="13"/>
  <c r="O550" i="13" s="1"/>
  <c r="K551" i="13"/>
  <c r="O551" i="13"/>
  <c r="K552" i="13"/>
  <c r="O552" i="13"/>
  <c r="K553" i="13"/>
  <c r="O553" i="13" s="1"/>
  <c r="K554" i="13"/>
  <c r="O554" i="13"/>
  <c r="K555" i="13"/>
  <c r="O555" i="13" s="1"/>
  <c r="K556" i="13"/>
  <c r="O556" i="13" s="1"/>
  <c r="K557" i="13"/>
  <c r="O557" i="13" s="1"/>
  <c r="K558" i="13"/>
  <c r="O558" i="13"/>
  <c r="K559" i="13"/>
  <c r="O559" i="13"/>
  <c r="K560" i="13"/>
  <c r="O560" i="13" s="1"/>
  <c r="K561" i="13"/>
  <c r="O561" i="13" s="1"/>
  <c r="K562" i="13"/>
  <c r="O562" i="13" s="1"/>
  <c r="K563" i="13"/>
  <c r="O563" i="13" s="1"/>
  <c r="K564" i="13"/>
  <c r="O564" i="13"/>
  <c r="K565" i="13"/>
  <c r="O565" i="13" s="1"/>
  <c r="K566" i="13"/>
  <c r="O566" i="13" s="1"/>
  <c r="K567" i="13"/>
  <c r="O567" i="13" s="1"/>
  <c r="K568" i="13"/>
  <c r="O568" i="13"/>
  <c r="K569" i="13"/>
  <c r="O569" i="13" s="1"/>
  <c r="K570" i="13"/>
  <c r="O570" i="13"/>
  <c r="K571" i="13"/>
  <c r="O571" i="13" s="1"/>
  <c r="K572" i="13"/>
  <c r="O572" i="13"/>
  <c r="K573" i="13"/>
  <c r="O573" i="13" s="1"/>
  <c r="K574" i="13"/>
  <c r="O574" i="13"/>
  <c r="K575" i="13"/>
  <c r="O575" i="13"/>
  <c r="K576" i="13"/>
  <c r="O576" i="13" s="1"/>
  <c r="K577" i="13"/>
  <c r="O577" i="13" s="1"/>
  <c r="K578" i="13"/>
  <c r="O578" i="13" s="1"/>
  <c r="K579" i="13"/>
  <c r="O579" i="13"/>
  <c r="K580" i="13"/>
  <c r="O580" i="13"/>
  <c r="K581" i="13"/>
  <c r="O581" i="13" s="1"/>
  <c r="K582" i="13"/>
  <c r="O582" i="13"/>
  <c r="K583" i="13"/>
  <c r="O583" i="13" s="1"/>
  <c r="K584" i="13"/>
  <c r="O584" i="13"/>
  <c r="K585" i="13"/>
  <c r="O585" i="13" s="1"/>
  <c r="K586" i="13"/>
  <c r="O586" i="13"/>
  <c r="K587" i="13"/>
  <c r="O587" i="13"/>
  <c r="K588" i="13"/>
  <c r="O588" i="13" s="1"/>
  <c r="K589" i="13"/>
  <c r="O589" i="13" s="1"/>
  <c r="K590" i="13"/>
  <c r="O590" i="13" s="1"/>
  <c r="K591" i="13"/>
  <c r="O591" i="13" s="1"/>
  <c r="K592" i="13"/>
  <c r="O592" i="13"/>
  <c r="K593" i="13"/>
  <c r="O593" i="13" s="1"/>
  <c r="K594" i="13"/>
  <c r="O594" i="13"/>
  <c r="K595" i="13"/>
  <c r="O595" i="13" s="1"/>
  <c r="K596" i="13"/>
  <c r="O596" i="13"/>
  <c r="K597" i="13"/>
  <c r="O597" i="13"/>
  <c r="K598" i="13"/>
  <c r="O598" i="13" s="1"/>
  <c r="K599" i="13"/>
  <c r="O599" i="13"/>
  <c r="K600" i="13"/>
  <c r="O600" i="13"/>
  <c r="K601" i="13"/>
  <c r="O601" i="13" s="1"/>
  <c r="K602" i="13"/>
  <c r="O602" i="13"/>
  <c r="K603" i="13"/>
  <c r="O603" i="13" s="1"/>
  <c r="K604" i="13"/>
  <c r="O604" i="13" s="1"/>
  <c r="K605" i="13"/>
  <c r="O605" i="13"/>
  <c r="K606" i="13"/>
  <c r="O606" i="13" s="1"/>
  <c r="K607" i="13"/>
  <c r="O607" i="13" s="1"/>
  <c r="K608" i="13"/>
  <c r="O608" i="13" s="1"/>
  <c r="K609" i="13"/>
  <c r="O609" i="13" s="1"/>
  <c r="K610" i="13"/>
  <c r="O610" i="13" s="1"/>
  <c r="K611" i="13"/>
  <c r="O611" i="13" s="1"/>
  <c r="K612" i="13"/>
  <c r="O612" i="13"/>
  <c r="K613" i="13"/>
  <c r="O613" i="13" s="1"/>
  <c r="K614" i="13"/>
  <c r="O614" i="13"/>
  <c r="K615" i="13"/>
  <c r="O615" i="13"/>
  <c r="K616" i="13"/>
  <c r="O616" i="13" s="1"/>
  <c r="K617" i="13"/>
  <c r="O617" i="13" s="1"/>
  <c r="K618" i="13"/>
  <c r="O618" i="13" s="1"/>
  <c r="K619" i="13"/>
  <c r="O619" i="13" s="1"/>
  <c r="K620" i="13"/>
  <c r="O620" i="13" s="1"/>
  <c r="K621" i="13"/>
  <c r="O621" i="13"/>
  <c r="K622" i="13"/>
  <c r="O622" i="13"/>
  <c r="K623" i="13"/>
  <c r="O623" i="13" s="1"/>
  <c r="K624" i="13"/>
  <c r="O624" i="13"/>
  <c r="K625" i="13"/>
  <c r="O625" i="13" s="1"/>
  <c r="K626" i="13"/>
  <c r="O626" i="13"/>
  <c r="K627" i="13"/>
  <c r="O627" i="13"/>
  <c r="K628" i="13"/>
  <c r="O628" i="13" s="1"/>
  <c r="K629" i="13"/>
  <c r="O629" i="13" s="1"/>
  <c r="K630" i="13"/>
  <c r="O630" i="13"/>
  <c r="K631" i="13"/>
  <c r="O631" i="13" s="1"/>
  <c r="K632" i="13"/>
  <c r="O632" i="13"/>
  <c r="K633" i="13"/>
  <c r="O633" i="13" s="1"/>
  <c r="K634" i="13"/>
  <c r="O634" i="13"/>
  <c r="K635" i="13"/>
  <c r="O635" i="13"/>
  <c r="K636" i="13"/>
  <c r="O636" i="13" s="1"/>
  <c r="K637" i="13"/>
  <c r="O637" i="13"/>
  <c r="K638" i="13"/>
  <c r="O638" i="13" s="1"/>
  <c r="K639" i="13"/>
  <c r="O639" i="13"/>
  <c r="K640" i="13"/>
  <c r="O640" i="13"/>
  <c r="K641" i="13"/>
  <c r="O641" i="13" s="1"/>
  <c r="K642" i="13"/>
  <c r="O642" i="13"/>
  <c r="K643" i="13"/>
  <c r="O643" i="13" s="1"/>
  <c r="K644" i="13"/>
  <c r="O644" i="13" s="1"/>
  <c r="K645" i="13"/>
  <c r="O645" i="13" s="1"/>
  <c r="K646" i="13"/>
  <c r="O646" i="13"/>
  <c r="K647" i="13"/>
  <c r="O647" i="13" s="1"/>
  <c r="K648" i="13"/>
  <c r="O648" i="13"/>
  <c r="K649" i="13"/>
  <c r="O649" i="13" s="1"/>
  <c r="K650" i="13"/>
  <c r="O650" i="13"/>
  <c r="K651" i="13"/>
  <c r="O651" i="13"/>
  <c r="K652" i="13"/>
  <c r="O652" i="13" s="1"/>
  <c r="K653" i="13"/>
  <c r="O653" i="13"/>
  <c r="K654" i="13"/>
  <c r="O654" i="13"/>
  <c r="K655" i="13"/>
  <c r="O655" i="13" s="1"/>
  <c r="K656" i="13"/>
  <c r="O656" i="13" s="1"/>
  <c r="K657" i="13"/>
  <c r="O657" i="13" s="1"/>
  <c r="K658" i="13"/>
  <c r="O658" i="13" s="1"/>
  <c r="K659" i="13"/>
  <c r="O659" i="13"/>
  <c r="K660" i="13"/>
  <c r="O660" i="13" s="1"/>
  <c r="K661" i="13"/>
  <c r="O661" i="13" s="1"/>
  <c r="K662" i="13"/>
  <c r="O662" i="13" s="1"/>
  <c r="K663" i="13"/>
  <c r="O663" i="13" s="1"/>
  <c r="K664" i="13"/>
  <c r="O664" i="13" s="1"/>
  <c r="K665" i="13"/>
  <c r="O665" i="13" s="1"/>
  <c r="K666" i="13"/>
  <c r="O666" i="13" s="1"/>
  <c r="K667" i="13"/>
  <c r="O667" i="13"/>
  <c r="K668" i="13"/>
  <c r="O668" i="13" s="1"/>
  <c r="K669" i="13"/>
  <c r="O669" i="13"/>
  <c r="K670" i="13"/>
  <c r="O670" i="13"/>
  <c r="K671" i="13"/>
  <c r="O671" i="13" s="1"/>
  <c r="K672" i="13"/>
  <c r="O672" i="13"/>
  <c r="K673" i="13"/>
  <c r="O673" i="13" s="1"/>
  <c r="K674" i="13"/>
  <c r="O674" i="13"/>
  <c r="K675" i="13"/>
  <c r="O675" i="13"/>
  <c r="K676" i="13"/>
  <c r="O676" i="13" s="1"/>
  <c r="K677" i="13"/>
  <c r="O677" i="13" s="1"/>
  <c r="K678" i="13"/>
  <c r="O678" i="13" s="1"/>
  <c r="K679" i="13"/>
  <c r="O679" i="13"/>
  <c r="K680" i="13"/>
  <c r="O680" i="13" s="1"/>
  <c r="K681" i="13"/>
  <c r="O681" i="13" s="1"/>
  <c r="K682" i="13"/>
  <c r="O682" i="13" s="1"/>
  <c r="K683" i="13"/>
  <c r="O683" i="13"/>
  <c r="K684" i="13"/>
  <c r="O684" i="13" s="1"/>
  <c r="K685" i="13"/>
  <c r="O685" i="13"/>
  <c r="K686" i="13"/>
  <c r="O686" i="13"/>
  <c r="K687" i="13"/>
  <c r="O687" i="13" s="1"/>
  <c r="K688" i="13"/>
  <c r="O688" i="13"/>
  <c r="K689" i="13"/>
  <c r="O689" i="13"/>
  <c r="K690" i="13"/>
  <c r="O690" i="13" s="1"/>
  <c r="K691" i="13"/>
  <c r="O691" i="13"/>
  <c r="K692" i="13"/>
  <c r="O692" i="13" s="1"/>
  <c r="K693" i="13"/>
  <c r="O693" i="13"/>
  <c r="K694" i="13"/>
  <c r="O694" i="13" s="1"/>
  <c r="K695" i="13"/>
  <c r="O695" i="13"/>
  <c r="K696" i="13"/>
  <c r="O696" i="13"/>
  <c r="K697" i="13"/>
  <c r="O697" i="13" s="1"/>
  <c r="K698" i="13"/>
  <c r="O698" i="13"/>
  <c r="K699" i="13"/>
  <c r="O699" i="13"/>
  <c r="K700" i="13"/>
  <c r="O700" i="13" s="1"/>
  <c r="K701" i="13"/>
  <c r="O701" i="13"/>
  <c r="K702" i="13"/>
  <c r="O702" i="13" s="1"/>
  <c r="K703" i="13"/>
  <c r="O703" i="13"/>
  <c r="K704" i="13"/>
  <c r="O704" i="13"/>
  <c r="K705" i="13"/>
  <c r="O705" i="13" s="1"/>
  <c r="K706" i="13"/>
  <c r="O706" i="13"/>
  <c r="K707" i="13"/>
  <c r="O707" i="13" s="1"/>
  <c r="K708" i="13"/>
  <c r="O708" i="13" s="1"/>
  <c r="K709" i="13"/>
  <c r="O709" i="13" s="1"/>
  <c r="K710" i="13"/>
  <c r="O710" i="13"/>
  <c r="K711" i="13"/>
  <c r="O711" i="13"/>
  <c r="K712" i="13"/>
  <c r="O712" i="13" s="1"/>
  <c r="K713" i="13"/>
  <c r="O713" i="13"/>
  <c r="K714" i="13"/>
  <c r="O714" i="13"/>
  <c r="K715" i="13"/>
  <c r="O715" i="13" s="1"/>
  <c r="K716" i="13"/>
  <c r="O716" i="13" s="1"/>
  <c r="K717" i="13"/>
  <c r="O717" i="13" s="1"/>
  <c r="K718" i="13"/>
  <c r="O718" i="13"/>
  <c r="K719" i="13"/>
  <c r="O719" i="13"/>
  <c r="K720" i="13"/>
  <c r="O720" i="13" s="1"/>
  <c r="K721" i="13"/>
  <c r="O721" i="13"/>
  <c r="K722" i="13"/>
  <c r="O722" i="13"/>
  <c r="K723" i="13"/>
  <c r="O723" i="13" s="1"/>
  <c r="K724" i="13"/>
  <c r="O724" i="13" s="1"/>
  <c r="K725" i="13"/>
  <c r="O725" i="13" s="1"/>
  <c r="K726" i="13"/>
  <c r="O726" i="13"/>
  <c r="K727" i="13"/>
  <c r="O727" i="13"/>
  <c r="K728" i="13"/>
  <c r="O728" i="13" s="1"/>
  <c r="K729" i="13"/>
  <c r="O729" i="13"/>
  <c r="K730" i="13"/>
  <c r="O730" i="13"/>
  <c r="K731" i="13"/>
  <c r="O731" i="13" s="1"/>
  <c r="K732" i="13"/>
  <c r="O732" i="13" s="1"/>
  <c r="K733" i="13"/>
  <c r="O733" i="13" s="1"/>
  <c r="K734" i="13"/>
  <c r="O734" i="13"/>
  <c r="K735" i="13"/>
  <c r="O735" i="13" s="1"/>
  <c r="K736" i="13"/>
  <c r="O736" i="13"/>
  <c r="K737" i="13"/>
  <c r="O737" i="13"/>
  <c r="K738" i="13"/>
  <c r="O738" i="13" s="1"/>
  <c r="K739" i="13"/>
  <c r="O739" i="13"/>
  <c r="K740" i="13"/>
  <c r="O740" i="13" s="1"/>
  <c r="K741" i="13"/>
  <c r="O741" i="13"/>
  <c r="K742" i="13"/>
  <c r="O742" i="13"/>
  <c r="K743" i="13"/>
  <c r="O743" i="13" s="1"/>
  <c r="K744" i="13"/>
  <c r="O744" i="13"/>
  <c r="K745" i="13"/>
  <c r="O745" i="13"/>
  <c r="K746" i="13"/>
  <c r="O746" i="13" s="1"/>
  <c r="K747" i="13"/>
  <c r="O747" i="13"/>
  <c r="K748" i="13"/>
  <c r="O748" i="13" s="1"/>
  <c r="K749" i="13"/>
  <c r="O749" i="13"/>
  <c r="K750" i="13"/>
  <c r="O750" i="13" s="1"/>
  <c r="K751" i="13"/>
  <c r="O751" i="13"/>
  <c r="K752" i="13"/>
  <c r="O752" i="13"/>
  <c r="K753" i="13"/>
  <c r="O753" i="13" s="1"/>
  <c r="K754" i="13"/>
  <c r="O754" i="13"/>
  <c r="K755" i="13"/>
  <c r="O755" i="13"/>
  <c r="K756" i="13"/>
  <c r="O756" i="13" s="1"/>
  <c r="K757" i="13"/>
  <c r="O757" i="13"/>
  <c r="K758" i="13"/>
  <c r="O758" i="13" s="1"/>
  <c r="K759" i="13"/>
  <c r="O759" i="13"/>
  <c r="K760" i="13"/>
  <c r="O760" i="13"/>
  <c r="K761" i="13"/>
  <c r="O761" i="13" s="1"/>
  <c r="K762" i="13"/>
  <c r="O762" i="13"/>
  <c r="K763" i="13"/>
  <c r="O763" i="13"/>
  <c r="K764" i="13"/>
  <c r="O764" i="13" s="1"/>
  <c r="K765" i="13"/>
  <c r="O765" i="13"/>
  <c r="K766" i="13"/>
  <c r="O766" i="13" s="1"/>
  <c r="K767" i="13"/>
  <c r="O767" i="13" s="1"/>
  <c r="K768" i="13"/>
  <c r="O768" i="13" s="1"/>
  <c r="K769" i="13"/>
  <c r="O769" i="13"/>
  <c r="K770" i="13"/>
  <c r="O770" i="13"/>
  <c r="K771" i="13"/>
  <c r="O771" i="13" s="1"/>
  <c r="K772" i="13"/>
  <c r="O772" i="13" s="1"/>
  <c r="K773" i="13"/>
  <c r="O773" i="13" s="1"/>
  <c r="K774" i="13"/>
  <c r="O774" i="13"/>
  <c r="K775" i="13"/>
  <c r="O775" i="13"/>
  <c r="K776" i="13"/>
  <c r="O776" i="13" s="1"/>
  <c r="K777" i="13"/>
  <c r="O777" i="13"/>
  <c r="K778" i="13"/>
  <c r="O778" i="13"/>
  <c r="K779" i="13"/>
  <c r="O779" i="13" s="1"/>
  <c r="K780" i="13"/>
  <c r="O780" i="13" s="1"/>
  <c r="K781" i="13"/>
  <c r="O781" i="13" s="1"/>
  <c r="K782" i="13"/>
  <c r="O782" i="13"/>
  <c r="K783" i="13"/>
  <c r="O783" i="13"/>
  <c r="K784" i="13"/>
  <c r="O784" i="13" s="1"/>
  <c r="K785" i="13"/>
  <c r="O785" i="13"/>
  <c r="K786" i="13"/>
  <c r="O786" i="13" s="1"/>
  <c r="K787" i="13"/>
  <c r="O787" i="13"/>
  <c r="K788" i="13"/>
  <c r="O788" i="13" s="1"/>
  <c r="K789" i="13"/>
  <c r="O789" i="13"/>
  <c r="K790" i="13"/>
  <c r="O790" i="13"/>
  <c r="K791" i="13"/>
  <c r="O791" i="13"/>
  <c r="K792" i="13"/>
  <c r="O792" i="13"/>
  <c r="K793" i="13"/>
  <c r="O793" i="13"/>
  <c r="K794" i="13"/>
  <c r="O794" i="13"/>
  <c r="K795" i="13"/>
  <c r="O795" i="13"/>
  <c r="K796" i="13"/>
  <c r="O796" i="13" s="1"/>
  <c r="K797" i="13"/>
  <c r="O797" i="13"/>
  <c r="K798" i="13"/>
  <c r="O798" i="13"/>
  <c r="K799" i="13"/>
  <c r="O799" i="13"/>
  <c r="K800" i="13"/>
  <c r="O800" i="13"/>
  <c r="K801" i="13"/>
  <c r="O801" i="13" s="1"/>
  <c r="K802" i="13"/>
  <c r="O802" i="13"/>
  <c r="K803" i="13"/>
  <c r="O803" i="13"/>
  <c r="K804" i="13"/>
  <c r="O804" i="13" s="1"/>
  <c r="K805" i="13"/>
  <c r="O805" i="13"/>
  <c r="K806" i="13"/>
  <c r="O806" i="13"/>
  <c r="K807" i="13"/>
  <c r="O807" i="13"/>
  <c r="K808" i="13"/>
  <c r="O808" i="13"/>
  <c r="K809" i="13"/>
  <c r="O809" i="13"/>
  <c r="K810" i="13"/>
  <c r="O810" i="13"/>
  <c r="K811" i="13"/>
  <c r="O811" i="13"/>
  <c r="K812" i="13"/>
  <c r="O812" i="13" s="1"/>
  <c r="K813" i="13"/>
  <c r="O813" i="13"/>
  <c r="K814" i="13"/>
  <c r="O814" i="13"/>
  <c r="K815" i="13"/>
  <c r="O815" i="13"/>
  <c r="K816" i="13"/>
  <c r="O816" i="13"/>
  <c r="K817" i="13"/>
  <c r="O817" i="13"/>
  <c r="K818" i="13"/>
  <c r="O818" i="13" s="1"/>
  <c r="K819" i="13"/>
  <c r="O819" i="13"/>
  <c r="K820" i="13"/>
  <c r="O820" i="13" s="1"/>
  <c r="K821" i="13"/>
  <c r="O821" i="13"/>
  <c r="K822" i="13"/>
  <c r="O822" i="13"/>
  <c r="K823" i="13"/>
  <c r="O823" i="13"/>
  <c r="K824" i="13"/>
  <c r="O824" i="13"/>
  <c r="K825" i="13"/>
  <c r="O825" i="13"/>
  <c r="K826" i="13"/>
  <c r="O826" i="13"/>
  <c r="K827" i="13"/>
  <c r="O827" i="13"/>
  <c r="K828" i="13"/>
  <c r="O828" i="13" s="1"/>
  <c r="K829" i="13"/>
  <c r="O829" i="13"/>
  <c r="K830" i="13"/>
  <c r="O830" i="13"/>
  <c r="K831" i="13"/>
  <c r="O831" i="13"/>
  <c r="K832" i="13"/>
  <c r="O832" i="13"/>
  <c r="K833" i="13"/>
  <c r="O833" i="13"/>
  <c r="K834" i="13"/>
  <c r="O834" i="13"/>
  <c r="K835" i="13"/>
  <c r="O835" i="13" s="1"/>
  <c r="K836" i="13"/>
  <c r="O836" i="13" s="1"/>
  <c r="K837" i="13"/>
  <c r="O837" i="13"/>
  <c r="K838" i="13"/>
  <c r="O838" i="13"/>
  <c r="K839" i="13"/>
  <c r="O839" i="13"/>
  <c r="K840" i="13"/>
  <c r="O840" i="13"/>
  <c r="K841" i="13"/>
  <c r="O841" i="13"/>
  <c r="K842" i="13"/>
  <c r="O842" i="13"/>
  <c r="K843" i="13"/>
  <c r="O843" i="13"/>
  <c r="K844" i="13"/>
  <c r="O844" i="13" s="1"/>
  <c r="K845" i="13"/>
  <c r="O845" i="13"/>
  <c r="K846" i="13"/>
  <c r="O846" i="13"/>
  <c r="K847" i="13"/>
  <c r="O847" i="13"/>
  <c r="K848" i="13"/>
  <c r="O848" i="13"/>
  <c r="K849" i="13"/>
  <c r="O849" i="13"/>
  <c r="K850" i="13"/>
  <c r="O850" i="13"/>
  <c r="K851" i="13"/>
  <c r="O851" i="13"/>
  <c r="K852" i="13"/>
  <c r="O852" i="13" s="1"/>
  <c r="K853" i="13"/>
  <c r="O853" i="13"/>
  <c r="K854" i="13"/>
  <c r="O854" i="13"/>
  <c r="K855" i="13"/>
  <c r="O855" i="13"/>
  <c r="K856" i="13"/>
  <c r="O856" i="13"/>
  <c r="K857" i="13"/>
  <c r="O857" i="13"/>
  <c r="K858" i="13"/>
  <c r="O858" i="13"/>
  <c r="K859" i="13"/>
  <c r="O859" i="13"/>
  <c r="K860" i="13"/>
  <c r="O860" i="13" s="1"/>
  <c r="K861" i="13"/>
  <c r="O861" i="13" s="1"/>
  <c r="K862" i="13"/>
  <c r="O862" i="13"/>
  <c r="K863" i="13"/>
  <c r="O863" i="13"/>
  <c r="K864" i="13"/>
  <c r="O864" i="13"/>
  <c r="K865" i="13"/>
  <c r="O865" i="13"/>
  <c r="K866" i="13"/>
  <c r="O866" i="13"/>
  <c r="K867" i="13"/>
  <c r="O867" i="13"/>
  <c r="K868" i="13"/>
  <c r="O868" i="13" s="1"/>
  <c r="K869" i="13"/>
  <c r="O869" i="13"/>
  <c r="K870" i="13"/>
  <c r="O870" i="13"/>
  <c r="K871" i="13"/>
  <c r="O871" i="13"/>
  <c r="K872" i="13"/>
  <c r="O872" i="13"/>
  <c r="K873" i="13"/>
  <c r="O873" i="13"/>
  <c r="K874" i="13"/>
  <c r="O874" i="13"/>
  <c r="K875" i="13"/>
  <c r="O875" i="13"/>
  <c r="K876" i="13"/>
  <c r="O876" i="13" s="1"/>
  <c r="K877" i="13"/>
  <c r="O877" i="13"/>
  <c r="K878" i="13"/>
  <c r="O878" i="13" s="1"/>
  <c r="K879" i="13"/>
  <c r="O879" i="13"/>
  <c r="K880" i="13"/>
  <c r="O880" i="13"/>
  <c r="K881" i="13"/>
  <c r="O881" i="13"/>
  <c r="K882" i="13"/>
  <c r="O882" i="13"/>
  <c r="K883" i="13"/>
  <c r="O883" i="13"/>
  <c r="K884" i="13"/>
  <c r="O884" i="13" s="1"/>
  <c r="K885" i="13"/>
  <c r="O885" i="13"/>
  <c r="K886" i="13"/>
  <c r="O886" i="13"/>
  <c r="K887" i="13"/>
  <c r="O887" i="13"/>
  <c r="K888" i="13"/>
  <c r="O888" i="13"/>
  <c r="K889" i="13"/>
  <c r="O889" i="13"/>
  <c r="K890" i="13"/>
  <c r="O890" i="13"/>
  <c r="K891" i="13"/>
  <c r="O891" i="13"/>
  <c r="K892" i="13"/>
  <c r="O892" i="13" s="1"/>
  <c r="K893" i="13"/>
  <c r="O893" i="13"/>
  <c r="K894" i="13"/>
  <c r="O894" i="13"/>
  <c r="K895" i="13"/>
  <c r="O895" i="13" s="1"/>
  <c r="K896" i="13"/>
  <c r="O896" i="13"/>
  <c r="K897" i="13"/>
  <c r="O897" i="13"/>
  <c r="K898" i="13"/>
  <c r="O898" i="13"/>
  <c r="K899" i="13"/>
  <c r="O899" i="13"/>
  <c r="K900" i="13"/>
  <c r="O900" i="13" s="1"/>
  <c r="K901" i="13"/>
  <c r="O901" i="13"/>
  <c r="K902" i="13"/>
  <c r="O902" i="13"/>
  <c r="K903" i="13"/>
  <c r="O903" i="13"/>
  <c r="K904" i="13"/>
  <c r="O904" i="13"/>
  <c r="K905" i="13"/>
  <c r="O905" i="13"/>
  <c r="K906" i="13"/>
  <c r="O906" i="13"/>
  <c r="K907" i="13"/>
  <c r="O907" i="13"/>
  <c r="K908" i="13"/>
  <c r="O908" i="13" s="1"/>
  <c r="K909" i="13"/>
  <c r="O909" i="13"/>
  <c r="K910" i="13"/>
  <c r="O910" i="13"/>
  <c r="K911" i="13"/>
  <c r="O911" i="13"/>
  <c r="K912" i="13"/>
  <c r="O912" i="13" s="1"/>
  <c r="K913" i="13"/>
  <c r="O913" i="13"/>
  <c r="K914" i="13"/>
  <c r="O914" i="13"/>
  <c r="K915" i="13"/>
  <c r="O915" i="13"/>
  <c r="K916" i="13"/>
  <c r="O916" i="13" s="1"/>
  <c r="K917" i="13"/>
  <c r="O917" i="13"/>
  <c r="K918" i="13"/>
  <c r="O918" i="13"/>
  <c r="K919" i="13"/>
  <c r="O919" i="13"/>
  <c r="K920" i="13"/>
  <c r="O920" i="13"/>
  <c r="K921" i="13"/>
  <c r="O921" i="13"/>
  <c r="K922" i="13"/>
  <c r="O922" i="13"/>
  <c r="K923" i="13"/>
  <c r="O923" i="13"/>
  <c r="K924" i="13"/>
  <c r="O924" i="13" s="1"/>
  <c r="K925" i="13"/>
  <c r="O925" i="13"/>
  <c r="K926" i="13"/>
  <c r="O926" i="13"/>
  <c r="K927" i="13"/>
  <c r="O927" i="13"/>
  <c r="K928" i="13"/>
  <c r="O928" i="13"/>
  <c r="K929" i="13"/>
  <c r="O929" i="13"/>
  <c r="K930" i="13"/>
  <c r="O930" i="13"/>
  <c r="K931" i="13"/>
  <c r="O931" i="13"/>
  <c r="K932" i="13"/>
  <c r="O932" i="13" s="1"/>
  <c r="K933" i="13"/>
  <c r="O933" i="13"/>
  <c r="K934" i="13"/>
  <c r="O934" i="13"/>
  <c r="K935" i="13"/>
  <c r="O935" i="13"/>
  <c r="K936" i="13"/>
  <c r="O936" i="13"/>
  <c r="K937" i="13"/>
  <c r="O937" i="13"/>
  <c r="K938" i="13"/>
  <c r="O938" i="13"/>
  <c r="K939" i="13"/>
  <c r="O939" i="13"/>
  <c r="K940" i="13"/>
  <c r="O940" i="13" s="1"/>
  <c r="K941" i="13"/>
  <c r="O941" i="13"/>
  <c r="K942" i="13"/>
  <c r="O942" i="13"/>
  <c r="K943" i="13"/>
  <c r="O943" i="13"/>
  <c r="K944" i="13"/>
  <c r="O944" i="13"/>
  <c r="K945" i="13"/>
  <c r="O945" i="13"/>
  <c r="K946" i="13"/>
  <c r="O946" i="13"/>
  <c r="K947" i="13"/>
  <c r="O947" i="13"/>
  <c r="K948" i="13"/>
  <c r="O948" i="13" s="1"/>
  <c r="K949" i="13"/>
  <c r="O949" i="13"/>
  <c r="K950" i="13"/>
  <c r="O950" i="13"/>
  <c r="K951" i="13"/>
  <c r="O951" i="13"/>
  <c r="K952" i="13"/>
  <c r="O952" i="13"/>
  <c r="K953" i="13"/>
  <c r="O953" i="13"/>
  <c r="K954" i="13"/>
  <c r="O954" i="13"/>
  <c r="K955" i="13"/>
  <c r="O955" i="13"/>
  <c r="K956" i="13"/>
  <c r="O956" i="13" s="1"/>
  <c r="K957" i="13"/>
  <c r="O957" i="13"/>
  <c r="K958" i="13"/>
  <c r="O958" i="13"/>
  <c r="K959" i="13"/>
  <c r="O959" i="13"/>
  <c r="K960" i="13"/>
  <c r="O960" i="13"/>
  <c r="K961" i="13"/>
  <c r="O961" i="13"/>
  <c r="K962" i="13"/>
  <c r="O962" i="13"/>
  <c r="K963" i="13"/>
  <c r="O963" i="13"/>
  <c r="K964" i="13"/>
  <c r="O964" i="13" s="1"/>
  <c r="K965" i="13"/>
  <c r="O965" i="13"/>
  <c r="K966" i="13"/>
  <c r="O966" i="13"/>
  <c r="K967" i="13"/>
  <c r="O967" i="13"/>
  <c r="K968" i="13"/>
  <c r="O968" i="13"/>
  <c r="K969" i="13"/>
  <c r="O969" i="13"/>
  <c r="K970" i="13"/>
  <c r="O970" i="13"/>
  <c r="K971" i="13"/>
  <c r="O971" i="13"/>
  <c r="K972" i="13"/>
  <c r="O972" i="13" s="1"/>
  <c r="K973" i="13"/>
  <c r="O973" i="13"/>
  <c r="K974" i="13"/>
  <c r="O974" i="13"/>
  <c r="K975" i="13"/>
  <c r="O975" i="13"/>
  <c r="K976" i="13"/>
  <c r="O976" i="13"/>
  <c r="K977" i="13"/>
  <c r="O977" i="13"/>
  <c r="K978" i="13"/>
  <c r="O978" i="13"/>
  <c r="K979" i="13"/>
  <c r="O979" i="13"/>
  <c r="K980" i="13"/>
  <c r="O980" i="13" s="1"/>
  <c r="K981" i="13"/>
  <c r="O981" i="13"/>
  <c r="K982" i="13"/>
  <c r="O982" i="13"/>
  <c r="K983" i="13"/>
  <c r="O983" i="13"/>
  <c r="K984" i="13"/>
  <c r="O984" i="13"/>
  <c r="K985" i="13"/>
  <c r="O985" i="13"/>
  <c r="K986" i="13"/>
  <c r="O986" i="13"/>
  <c r="K987" i="13"/>
  <c r="O987" i="13"/>
  <c r="K988" i="13"/>
  <c r="O988" i="13" s="1"/>
  <c r="K989" i="13"/>
  <c r="O989" i="13"/>
  <c r="K990" i="13"/>
  <c r="O990" i="13"/>
  <c r="K991" i="13"/>
  <c r="O991" i="13"/>
  <c r="K992" i="13"/>
  <c r="O992" i="13"/>
  <c r="K993" i="13"/>
  <c r="O993" i="13"/>
  <c r="K994" i="13"/>
  <c r="O994" i="13"/>
  <c r="K4" i="13"/>
  <c r="O4" i="13"/>
  <c r="L958" i="13" l="1"/>
  <c r="N958" i="13" s="1"/>
  <c r="L784" i="13"/>
  <c r="N784" i="13" s="1"/>
  <c r="L776" i="13"/>
  <c r="N776" i="13" s="1"/>
  <c r="C5" i="30"/>
  <c r="C8" i="30"/>
  <c r="L722" i="13"/>
  <c r="N722" i="13" s="1"/>
  <c r="L720" i="13"/>
  <c r="N720" i="13" s="1"/>
  <c r="L714" i="13"/>
  <c r="N714" i="13" s="1"/>
  <c r="L712" i="13"/>
  <c r="N712" i="13" s="1"/>
  <c r="L747" i="13"/>
  <c r="N747" i="13" s="1"/>
  <c r="L738" i="13"/>
  <c r="N738" i="13" s="1"/>
  <c r="L736" i="13"/>
  <c r="N736" i="13" s="1"/>
  <c r="L730" i="13"/>
  <c r="N730" i="13" s="1"/>
  <c r="L728" i="13"/>
  <c r="N728" i="13" s="1"/>
  <c r="L691" i="13"/>
  <c r="N691" i="13" s="1"/>
  <c r="L786" i="13"/>
  <c r="N786" i="13" s="1"/>
  <c r="L768" i="13"/>
  <c r="N768" i="13" s="1"/>
  <c r="L754" i="13"/>
  <c r="N754" i="13" s="1"/>
  <c r="L746" i="13"/>
  <c r="N746" i="13" s="1"/>
  <c r="L744" i="13"/>
  <c r="N744" i="13" s="1"/>
  <c r="L706" i="13"/>
  <c r="N706" i="13" s="1"/>
  <c r="C7" i="30"/>
  <c r="L779" i="13"/>
  <c r="N779" i="13" s="1"/>
  <c r="L762" i="13"/>
  <c r="N762" i="13" s="1"/>
  <c r="L739" i="13"/>
  <c r="N739" i="13" s="1"/>
  <c r="L731" i="13"/>
  <c r="N731" i="13" s="1"/>
  <c r="L704" i="13"/>
  <c r="N704" i="13" s="1"/>
  <c r="L674" i="13"/>
  <c r="N674" i="13" s="1"/>
  <c r="L659" i="13"/>
  <c r="N659" i="13" s="1"/>
  <c r="L640" i="13"/>
  <c r="N640" i="13" s="1"/>
  <c r="L626" i="13"/>
  <c r="N626" i="13" s="1"/>
  <c r="L600" i="13"/>
  <c r="N600" i="13" s="1"/>
  <c r="L699" i="13"/>
  <c r="N699" i="13" s="1"/>
  <c r="L688" i="13"/>
  <c r="N688" i="13" s="1"/>
  <c r="L682" i="13"/>
  <c r="N682" i="13" s="1"/>
  <c r="L680" i="13"/>
  <c r="N680" i="13" s="1"/>
  <c r="L672" i="13"/>
  <c r="N672" i="13" s="1"/>
  <c r="L666" i="13"/>
  <c r="N666" i="13" s="1"/>
  <c r="L664" i="13"/>
  <c r="N664" i="13" s="1"/>
  <c r="L658" i="13"/>
  <c r="N658" i="13" s="1"/>
  <c r="L656" i="13"/>
  <c r="N656" i="13" s="1"/>
  <c r="L650" i="13"/>
  <c r="N650" i="13" s="1"/>
  <c r="L648" i="13"/>
  <c r="N648" i="13" s="1"/>
  <c r="L634" i="13"/>
  <c r="N634" i="13" s="1"/>
  <c r="L632" i="13"/>
  <c r="N632" i="13" s="1"/>
  <c r="L619" i="13"/>
  <c r="N619" i="13" s="1"/>
  <c r="L608" i="13"/>
  <c r="N608" i="13" s="1"/>
  <c r="L496" i="13"/>
  <c r="N496" i="13" s="1"/>
  <c r="L440" i="13"/>
  <c r="N440" i="13" s="1"/>
  <c r="L715" i="13"/>
  <c r="N715" i="13" s="1"/>
  <c r="L698" i="13"/>
  <c r="N698" i="13" s="1"/>
  <c r="L683" i="13"/>
  <c r="N683" i="13" s="1"/>
  <c r="L675" i="13"/>
  <c r="N675" i="13" s="1"/>
  <c r="L667" i="13"/>
  <c r="N667" i="13" s="1"/>
  <c r="L651" i="13"/>
  <c r="N651" i="13" s="1"/>
  <c r="L635" i="13"/>
  <c r="N635" i="13" s="1"/>
  <c r="L627" i="13"/>
  <c r="N627" i="13" s="1"/>
  <c r="L624" i="13"/>
  <c r="N624" i="13" s="1"/>
  <c r="L618" i="13"/>
  <c r="N618" i="13" s="1"/>
  <c r="L616" i="13"/>
  <c r="N616" i="13" s="1"/>
  <c r="L611" i="13"/>
  <c r="N611" i="13" s="1"/>
  <c r="L594" i="13"/>
  <c r="N594" i="13" s="1"/>
  <c r="C11" i="30"/>
  <c r="C9" i="30"/>
  <c r="C6" i="30"/>
  <c r="L771" i="13"/>
  <c r="N771" i="13" s="1"/>
  <c r="L760" i="13"/>
  <c r="N760" i="13" s="1"/>
  <c r="L723" i="13"/>
  <c r="N723" i="13" s="1"/>
  <c r="L707" i="13"/>
  <c r="N707" i="13" s="1"/>
  <c r="L696" i="13"/>
  <c r="N696" i="13" s="1"/>
  <c r="L690" i="13"/>
  <c r="N690" i="13" s="1"/>
  <c r="L602" i="13"/>
  <c r="N602" i="13" s="1"/>
  <c r="L595" i="13"/>
  <c r="N595" i="13" s="1"/>
  <c r="L554" i="13"/>
  <c r="N554" i="13" s="1"/>
  <c r="L546" i="13"/>
  <c r="N546" i="13" s="1"/>
  <c r="L514" i="13"/>
  <c r="N514" i="13" s="1"/>
  <c r="L506" i="13"/>
  <c r="N506" i="13" s="1"/>
  <c r="L498" i="13"/>
  <c r="N498" i="13" s="1"/>
  <c r="L491" i="13"/>
  <c r="N491" i="13" s="1"/>
  <c r="L483" i="13"/>
  <c r="N483" i="13" s="1"/>
  <c r="L480" i="13"/>
  <c r="N480" i="13" s="1"/>
  <c r="L475" i="13"/>
  <c r="N475" i="13" s="1"/>
  <c r="L467" i="13"/>
  <c r="N467" i="13" s="1"/>
  <c r="L458" i="13"/>
  <c r="N458" i="13" s="1"/>
  <c r="L456" i="13"/>
  <c r="N456" i="13" s="1"/>
  <c r="L451" i="13"/>
  <c r="N451" i="13" s="1"/>
  <c r="L443" i="13"/>
  <c r="N443" i="13" s="1"/>
  <c r="L586" i="13"/>
  <c r="N586" i="13" s="1"/>
  <c r="L584" i="13"/>
  <c r="N584" i="13" s="1"/>
  <c r="L579" i="13"/>
  <c r="N579" i="13" s="1"/>
  <c r="L570" i="13"/>
  <c r="N570" i="13" s="1"/>
  <c r="L568" i="13"/>
  <c r="N568" i="13" s="1"/>
  <c r="L562" i="13"/>
  <c r="N562" i="13" s="1"/>
  <c r="L560" i="13"/>
  <c r="N560" i="13" s="1"/>
  <c r="L552" i="13"/>
  <c r="N552" i="13" s="1"/>
  <c r="L531" i="13"/>
  <c r="N531" i="13" s="1"/>
  <c r="L522" i="13"/>
  <c r="N522" i="13" s="1"/>
  <c r="L520" i="13"/>
  <c r="N520" i="13" s="1"/>
  <c r="L512" i="13"/>
  <c r="N512" i="13" s="1"/>
  <c r="L499" i="13"/>
  <c r="N499" i="13" s="1"/>
  <c r="L490" i="13"/>
  <c r="N490" i="13" s="1"/>
  <c r="L482" i="13"/>
  <c r="N482" i="13" s="1"/>
  <c r="L459" i="13"/>
  <c r="N459" i="13" s="1"/>
  <c r="L448" i="13"/>
  <c r="N448" i="13" s="1"/>
  <c r="L610" i="13"/>
  <c r="N610" i="13" s="1"/>
  <c r="L603" i="13"/>
  <c r="N603" i="13" s="1"/>
  <c r="L592" i="13"/>
  <c r="N592" i="13" s="1"/>
  <c r="L587" i="13"/>
  <c r="N587" i="13" s="1"/>
  <c r="L578" i="13"/>
  <c r="N578" i="13" s="1"/>
  <c r="L576" i="13"/>
  <c r="N576" i="13" s="1"/>
  <c r="L571" i="13"/>
  <c r="N571" i="13" s="1"/>
  <c r="L563" i="13"/>
  <c r="N563" i="13" s="1"/>
  <c r="L555" i="13"/>
  <c r="N555" i="13" s="1"/>
  <c r="L547" i="13"/>
  <c r="N547" i="13" s="1"/>
  <c r="L538" i="13"/>
  <c r="N538" i="13" s="1"/>
  <c r="L536" i="13"/>
  <c r="N536" i="13" s="1"/>
  <c r="L530" i="13"/>
  <c r="N530" i="13" s="1"/>
  <c r="L528" i="13"/>
  <c r="N528" i="13" s="1"/>
  <c r="L515" i="13"/>
  <c r="N515" i="13" s="1"/>
  <c r="L507" i="13"/>
  <c r="N507" i="13" s="1"/>
  <c r="L504" i="13"/>
  <c r="N504" i="13" s="1"/>
  <c r="L488" i="13"/>
  <c r="N488" i="13" s="1"/>
  <c r="L474" i="13"/>
  <c r="N474" i="13" s="1"/>
  <c r="L472" i="13"/>
  <c r="N472" i="13" s="1"/>
  <c r="L466" i="13"/>
  <c r="N466" i="13" s="1"/>
  <c r="L464" i="13"/>
  <c r="N464" i="13" s="1"/>
  <c r="L450" i="13"/>
  <c r="N450" i="13" s="1"/>
  <c r="L434" i="13"/>
  <c r="N434" i="13" s="1"/>
  <c r="L432" i="13"/>
  <c r="N432" i="13" s="1"/>
  <c r="L427" i="13"/>
  <c r="N427" i="13" s="1"/>
  <c r="L424" i="13"/>
  <c r="N424" i="13" s="1"/>
  <c r="L419" i="13"/>
  <c r="N419" i="13" s="1"/>
  <c r="L418" i="13"/>
  <c r="N418" i="13" s="1"/>
  <c r="L416" i="13"/>
  <c r="N416" i="13" s="1"/>
  <c r="L411" i="13"/>
  <c r="N411" i="13" s="1"/>
  <c r="L408" i="13"/>
  <c r="N408" i="13" s="1"/>
  <c r="L395" i="13"/>
  <c r="N395" i="13" s="1"/>
  <c r="L392" i="13"/>
  <c r="N392" i="13" s="1"/>
  <c r="L387" i="13"/>
  <c r="N387" i="13" s="1"/>
  <c r="L384" i="13"/>
  <c r="N384" i="13" s="1"/>
  <c r="L378" i="13"/>
  <c r="N378" i="13" s="1"/>
  <c r="L376" i="13"/>
  <c r="N376" i="13" s="1"/>
  <c r="L368" i="13"/>
  <c r="N368" i="13" s="1"/>
  <c r="L355" i="13"/>
  <c r="N355" i="13" s="1"/>
  <c r="L346" i="13"/>
  <c r="N346" i="13" s="1"/>
  <c r="L331" i="13"/>
  <c r="N331" i="13" s="1"/>
  <c r="L320" i="13"/>
  <c r="N320" i="13" s="1"/>
  <c r="L299" i="13"/>
  <c r="N299" i="13" s="1"/>
  <c r="L283" i="13"/>
  <c r="N283" i="13" s="1"/>
  <c r="L248" i="13"/>
  <c r="N248" i="13" s="1"/>
  <c r="L402" i="13"/>
  <c r="N402" i="13" s="1"/>
  <c r="L379" i="13"/>
  <c r="N379" i="13" s="1"/>
  <c r="L370" i="13"/>
  <c r="N370" i="13" s="1"/>
  <c r="L362" i="13"/>
  <c r="N362" i="13" s="1"/>
  <c r="L339" i="13"/>
  <c r="N339" i="13" s="1"/>
  <c r="L304" i="13"/>
  <c r="N304" i="13" s="1"/>
  <c r="L544" i="13"/>
  <c r="N544" i="13" s="1"/>
  <c r="L539" i="13"/>
  <c r="N539" i="13" s="1"/>
  <c r="L523" i="13"/>
  <c r="N523" i="13" s="1"/>
  <c r="L435" i="13"/>
  <c r="N435" i="13" s="1"/>
  <c r="L410" i="13"/>
  <c r="N410" i="13" s="1"/>
  <c r="L400" i="13"/>
  <c r="N400" i="13" s="1"/>
  <c r="L394" i="13"/>
  <c r="N394" i="13" s="1"/>
  <c r="L371" i="13"/>
  <c r="N371" i="13" s="1"/>
  <c r="L360" i="13"/>
  <c r="N360" i="13" s="1"/>
  <c r="L352" i="13"/>
  <c r="N352" i="13" s="1"/>
  <c r="O17" i="13"/>
  <c r="C10" i="30"/>
  <c r="D6" i="30"/>
  <c r="D7" i="30"/>
  <c r="D8" i="30"/>
  <c r="D9" i="30"/>
  <c r="D10" i="30"/>
  <c r="D11" i="30"/>
  <c r="D5" i="30"/>
  <c r="L312" i="13"/>
  <c r="N312" i="13" s="1"/>
  <c r="L234" i="13"/>
  <c r="N234" i="13" s="1"/>
  <c r="L210" i="13"/>
  <c r="N210" i="13" s="1"/>
  <c r="L176" i="13"/>
  <c r="N176" i="13" s="1"/>
  <c r="L67" i="13"/>
  <c r="N67" i="13" s="1"/>
  <c r="L16" i="13"/>
  <c r="N16" i="13" s="1"/>
  <c r="L363" i="13"/>
  <c r="N363" i="13" s="1"/>
  <c r="L290" i="13"/>
  <c r="N290" i="13" s="1"/>
  <c r="L280" i="13"/>
  <c r="N280" i="13" s="1"/>
  <c r="L256" i="13"/>
  <c r="N256" i="13" s="1"/>
  <c r="L187" i="13"/>
  <c r="N187" i="13" s="1"/>
  <c r="L163" i="13"/>
  <c r="N163" i="13" s="1"/>
  <c r="L128" i="13"/>
  <c r="N128" i="13" s="1"/>
  <c r="L104" i="13"/>
  <c r="N104" i="13" s="1"/>
  <c r="L403" i="13"/>
  <c r="N403" i="13" s="1"/>
  <c r="L267" i="13"/>
  <c r="N267" i="13" s="1"/>
  <c r="L232" i="13"/>
  <c r="N232" i="13" s="1"/>
  <c r="L186" i="13"/>
  <c r="N186" i="13" s="1"/>
  <c r="L152" i="13"/>
  <c r="N152" i="13" s="1"/>
  <c r="L91" i="13"/>
  <c r="N91" i="13" s="1"/>
  <c r="L40" i="13"/>
  <c r="N40" i="13" s="1"/>
  <c r="L288" i="13"/>
  <c r="N288" i="13" s="1"/>
  <c r="L208" i="13"/>
  <c r="N208" i="13" s="1"/>
  <c r="L162" i="13"/>
  <c r="N162" i="13" s="1"/>
  <c r="L139" i="13"/>
  <c r="N139" i="13" s="1"/>
  <c r="L115" i="13"/>
  <c r="N115" i="13" s="1"/>
  <c r="L90" i="13"/>
  <c r="N90" i="13" s="1"/>
  <c r="L64" i="13"/>
  <c r="N64" i="13" s="1"/>
  <c r="L51" i="13"/>
  <c r="N51" i="13" s="1"/>
  <c r="L27" i="13"/>
  <c r="N27" i="13" s="1"/>
  <c r="L990" i="13"/>
  <c r="N990" i="13" s="1"/>
  <c r="L864" i="13"/>
  <c r="N864" i="13" s="1"/>
  <c r="L643" i="13"/>
  <c r="N643" i="13" s="1"/>
  <c r="L442" i="13"/>
  <c r="N442" i="13" s="1"/>
  <c r="L266" i="13"/>
  <c r="N266" i="13" s="1"/>
  <c r="L243" i="13"/>
  <c r="N243" i="13" s="1"/>
  <c r="L184" i="13"/>
  <c r="N184" i="13" s="1"/>
  <c r="L219" i="13"/>
  <c r="N219" i="13" s="1"/>
  <c r="L160" i="13"/>
  <c r="N160" i="13" s="1"/>
  <c r="L88" i="13"/>
  <c r="N88" i="13" s="1"/>
  <c r="L75" i="13"/>
  <c r="N75" i="13" s="1"/>
  <c r="L218" i="13"/>
  <c r="N218" i="13" s="1"/>
  <c r="L195" i="13"/>
  <c r="N195" i="13" s="1"/>
  <c r="L338" i="13"/>
  <c r="N338" i="13" s="1"/>
  <c r="L307" i="13"/>
  <c r="N307" i="13" s="1"/>
  <c r="L275" i="13"/>
  <c r="N275" i="13" s="1"/>
  <c r="L264" i="13"/>
  <c r="N264" i="13" s="1"/>
  <c r="L136" i="13"/>
  <c r="N136" i="13" s="1"/>
  <c r="L112" i="13"/>
  <c r="N112" i="13" s="1"/>
  <c r="L99" i="13"/>
  <c r="N99" i="13" s="1"/>
  <c r="L24" i="13"/>
  <c r="N24" i="13" s="1"/>
  <c r="L328" i="13"/>
  <c r="N328" i="13" s="1"/>
  <c r="L274" i="13"/>
  <c r="N274" i="13" s="1"/>
  <c r="L251" i="13"/>
  <c r="N251" i="13" s="1"/>
  <c r="L240" i="13"/>
  <c r="N240" i="13" s="1"/>
  <c r="L216" i="13"/>
  <c r="N216" i="13" s="1"/>
  <c r="L171" i="13"/>
  <c r="N171" i="13" s="1"/>
  <c r="L147" i="13"/>
  <c r="N147" i="13" s="1"/>
  <c r="L48" i="13"/>
  <c r="N48" i="13" s="1"/>
  <c r="L35" i="13"/>
  <c r="N35" i="13" s="1"/>
  <c r="L306" i="13"/>
  <c r="N306" i="13" s="1"/>
  <c r="L296" i="13"/>
  <c r="N296" i="13" s="1"/>
  <c r="L227" i="13"/>
  <c r="N227" i="13" s="1"/>
  <c r="L192" i="13"/>
  <c r="N192" i="13" s="1"/>
  <c r="L34" i="13"/>
  <c r="N34" i="13" s="1"/>
  <c r="L336" i="13"/>
  <c r="N336" i="13" s="1"/>
  <c r="L272" i="13"/>
  <c r="N272" i="13" s="1"/>
  <c r="L250" i="13"/>
  <c r="N250" i="13" s="1"/>
  <c r="L203" i="13"/>
  <c r="N203" i="13" s="1"/>
  <c r="L122" i="13"/>
  <c r="N122" i="13" s="1"/>
  <c r="L72" i="13"/>
  <c r="N72" i="13" s="1"/>
  <c r="L59" i="13"/>
  <c r="N59" i="13" s="1"/>
  <c r="L347" i="13"/>
  <c r="N347" i="13" s="1"/>
  <c r="L179" i="13"/>
  <c r="N179" i="13" s="1"/>
  <c r="L168" i="13"/>
  <c r="N168" i="13" s="1"/>
  <c r="L144" i="13"/>
  <c r="N144" i="13" s="1"/>
  <c r="L96" i="13"/>
  <c r="N96" i="13" s="1"/>
  <c r="L83" i="13"/>
  <c r="N83" i="13" s="1"/>
  <c r="L58" i="13"/>
  <c r="N58" i="13" s="1"/>
  <c r="L120" i="13"/>
  <c r="N120" i="13" s="1"/>
  <c r="L82" i="13"/>
  <c r="N82" i="13" s="1"/>
  <c r="L315" i="13"/>
  <c r="N315" i="13" s="1"/>
  <c r="L107" i="13"/>
  <c r="N107" i="13" s="1"/>
  <c r="L56" i="13"/>
  <c r="N56" i="13" s="1"/>
  <c r="L19" i="13"/>
  <c r="N19" i="13" s="1"/>
  <c r="L426" i="13"/>
  <c r="N426" i="13" s="1"/>
  <c r="L344" i="13"/>
  <c r="N344" i="13" s="1"/>
  <c r="L314" i="13"/>
  <c r="N314" i="13" s="1"/>
  <c r="L282" i="13"/>
  <c r="N282" i="13" s="1"/>
  <c r="L259" i="13"/>
  <c r="N259" i="13" s="1"/>
  <c r="L235" i="13"/>
  <c r="N235" i="13" s="1"/>
  <c r="L224" i="13"/>
  <c r="N224" i="13" s="1"/>
  <c r="L155" i="13"/>
  <c r="N155" i="13" s="1"/>
  <c r="L131" i="13"/>
  <c r="N131" i="13" s="1"/>
  <c r="L323" i="13"/>
  <c r="N323" i="13" s="1"/>
  <c r="L291" i="13"/>
  <c r="N291" i="13" s="1"/>
  <c r="L211" i="13"/>
  <c r="N211" i="13" s="1"/>
  <c r="L200" i="13"/>
  <c r="N200" i="13" s="1"/>
  <c r="L80" i="13"/>
  <c r="N80" i="13" s="1"/>
  <c r="L43" i="13"/>
  <c r="N43" i="13" s="1"/>
  <c r="L860" i="13"/>
  <c r="N860" i="13" s="1"/>
  <c r="L830" i="13"/>
  <c r="N830" i="13" s="1"/>
  <c r="L821" i="13"/>
  <c r="N821" i="13" s="1"/>
  <c r="L773" i="13"/>
  <c r="N773" i="13" s="1"/>
  <c r="L621" i="13"/>
  <c r="N621" i="13" s="1"/>
  <c r="L909" i="13"/>
  <c r="N909" i="13" s="1"/>
  <c r="L849" i="13"/>
  <c r="N849" i="13" s="1"/>
  <c r="L820" i="13"/>
  <c r="N820" i="13" s="1"/>
  <c r="L782" i="13"/>
  <c r="N782" i="13" s="1"/>
  <c r="L565" i="13"/>
  <c r="N565" i="13" s="1"/>
  <c r="L966" i="13"/>
  <c r="N966" i="13" s="1"/>
  <c r="L957" i="13"/>
  <c r="N957" i="13" s="1"/>
  <c r="L897" i="13"/>
  <c r="N897" i="13" s="1"/>
  <c r="L869" i="13"/>
  <c r="N869" i="13" s="1"/>
  <c r="L791" i="13"/>
  <c r="N791" i="13" s="1"/>
  <c r="L772" i="13"/>
  <c r="N772" i="13" s="1"/>
  <c r="L937" i="13"/>
  <c r="N937" i="13" s="1"/>
  <c r="L918" i="13"/>
  <c r="N918" i="13" s="1"/>
  <c r="L878" i="13"/>
  <c r="N878" i="13" s="1"/>
  <c r="L781" i="13"/>
  <c r="N781" i="13" s="1"/>
  <c r="L685" i="13"/>
  <c r="N685" i="13" s="1"/>
  <c r="L956" i="13"/>
  <c r="N956" i="13" s="1"/>
  <c r="L887" i="13"/>
  <c r="N887" i="13" s="1"/>
  <c r="L877" i="13"/>
  <c r="N877" i="13" s="1"/>
  <c r="L868" i="13"/>
  <c r="N868" i="13" s="1"/>
  <c r="L790" i="13"/>
  <c r="N790" i="13" s="1"/>
  <c r="L638" i="13"/>
  <c r="N638" i="13" s="1"/>
  <c r="L982" i="13"/>
  <c r="N982" i="13" s="1"/>
  <c r="L926" i="13"/>
  <c r="N926" i="13" s="1"/>
  <c r="L838" i="13"/>
  <c r="N838" i="13" s="1"/>
  <c r="L799" i="13"/>
  <c r="N799" i="13" s="1"/>
  <c r="L974" i="13"/>
  <c r="N974" i="13" s="1"/>
  <c r="L964" i="13"/>
  <c r="N964" i="13" s="1"/>
  <c r="L973" i="13"/>
  <c r="N973" i="13" s="1"/>
  <c r="L945" i="13"/>
  <c r="N945" i="13" s="1"/>
  <c r="L916" i="13"/>
  <c r="N916" i="13" s="1"/>
  <c r="L837" i="13"/>
  <c r="N837" i="13" s="1"/>
  <c r="L693" i="13"/>
  <c r="N693" i="13" s="1"/>
  <c r="L925" i="13"/>
  <c r="N925" i="13" s="1"/>
  <c r="L846" i="13"/>
  <c r="N846" i="13" s="1"/>
  <c r="L798" i="13"/>
  <c r="N798" i="13" s="1"/>
  <c r="L924" i="13"/>
  <c r="N924" i="13" s="1"/>
  <c r="L894" i="13"/>
  <c r="N894" i="13" s="1"/>
  <c r="L885" i="13"/>
  <c r="N885" i="13" s="1"/>
  <c r="L825" i="13"/>
  <c r="N825" i="13" s="1"/>
  <c r="L854" i="13"/>
  <c r="N854" i="13" s="1"/>
  <c r="L845" i="13"/>
  <c r="N845" i="13" s="1"/>
  <c r="L815" i="13"/>
  <c r="N815" i="13" s="1"/>
  <c r="L797" i="13"/>
  <c r="N797" i="13" s="1"/>
  <c r="L645" i="13"/>
  <c r="N645" i="13" s="1"/>
  <c r="L913" i="13"/>
  <c r="N913" i="13" s="1"/>
  <c r="L893" i="13"/>
  <c r="N893" i="13" s="1"/>
  <c r="L757" i="13"/>
  <c r="N757" i="13" s="1"/>
  <c r="L933" i="13"/>
  <c r="N933" i="13" s="1"/>
  <c r="L961" i="13"/>
  <c r="N961" i="13" s="1"/>
  <c r="L942" i="13"/>
  <c r="N942" i="13" s="1"/>
  <c r="L932" i="13"/>
  <c r="N932" i="13" s="1"/>
  <c r="L814" i="13"/>
  <c r="N814" i="13" s="1"/>
  <c r="L766" i="13"/>
  <c r="N766" i="13" s="1"/>
  <c r="L541" i="13"/>
  <c r="N541" i="13" s="1"/>
  <c r="L852" i="13"/>
  <c r="N852" i="13" s="1"/>
  <c r="L823" i="13"/>
  <c r="N823" i="13" s="1"/>
  <c r="L765" i="13"/>
  <c r="N765" i="13" s="1"/>
  <c r="L558" i="13"/>
  <c r="N558" i="13" s="1"/>
  <c r="L901" i="13"/>
  <c r="N901" i="13" s="1"/>
  <c r="L881" i="13"/>
  <c r="N881" i="13" s="1"/>
  <c r="L940" i="13"/>
  <c r="N940" i="13" s="1"/>
  <c r="L921" i="13"/>
  <c r="N921" i="13" s="1"/>
  <c r="L871" i="13"/>
  <c r="N871" i="13" s="1"/>
  <c r="L822" i="13"/>
  <c r="N822" i="13" s="1"/>
  <c r="L670" i="13"/>
  <c r="N670" i="13" s="1"/>
  <c r="L949" i="13"/>
  <c r="N949" i="13" s="1"/>
  <c r="L910" i="13"/>
  <c r="N910" i="13" s="1"/>
  <c r="L861" i="13"/>
  <c r="N861" i="13" s="1"/>
  <c r="L774" i="13"/>
  <c r="N774" i="13" s="1"/>
  <c r="L929" i="13"/>
  <c r="N929" i="13" s="1"/>
  <c r="L903" i="13"/>
  <c r="N903" i="13" s="1"/>
  <c r="L886" i="13"/>
  <c r="N886" i="13" s="1"/>
  <c r="L833" i="13"/>
  <c r="N833" i="13" s="1"/>
  <c r="L807" i="13"/>
  <c r="N807" i="13" s="1"/>
  <c r="L764" i="13"/>
  <c r="N764" i="13" s="1"/>
  <c r="L694" i="13"/>
  <c r="N694" i="13" s="1"/>
  <c r="L668" i="13"/>
  <c r="N668" i="13" s="1"/>
  <c r="L633" i="13"/>
  <c r="N633" i="13" s="1"/>
  <c r="L607" i="13"/>
  <c r="N607" i="13" s="1"/>
  <c r="L598" i="13"/>
  <c r="N598" i="13" s="1"/>
  <c r="L581" i="13"/>
  <c r="N581" i="13" s="1"/>
  <c r="L537" i="13"/>
  <c r="N537" i="13" s="1"/>
  <c r="L494" i="13"/>
  <c r="N494" i="13" s="1"/>
  <c r="L485" i="13"/>
  <c r="N485" i="13" s="1"/>
  <c r="L737" i="13"/>
  <c r="N737" i="13" s="1"/>
  <c r="L711" i="13"/>
  <c r="N711" i="13" s="1"/>
  <c r="L702" i="13"/>
  <c r="N702" i="13" s="1"/>
  <c r="L676" i="13"/>
  <c r="N676" i="13" s="1"/>
  <c r="L641" i="13"/>
  <c r="N641" i="13" s="1"/>
  <c r="L615" i="13"/>
  <c r="N615" i="13" s="1"/>
  <c r="L519" i="13"/>
  <c r="N519" i="13" s="1"/>
  <c r="L502" i="13"/>
  <c r="N502" i="13" s="1"/>
  <c r="L493" i="13"/>
  <c r="N493" i="13" s="1"/>
  <c r="L919" i="13"/>
  <c r="N919" i="13" s="1"/>
  <c r="L876" i="13"/>
  <c r="N876" i="13" s="1"/>
  <c r="L841" i="13"/>
  <c r="N841" i="13" s="1"/>
  <c r="L806" i="13"/>
  <c r="N806" i="13" s="1"/>
  <c r="L789" i="13"/>
  <c r="N789" i="13" s="1"/>
  <c r="L780" i="13"/>
  <c r="N780" i="13" s="1"/>
  <c r="L745" i="13"/>
  <c r="N745" i="13" s="1"/>
  <c r="L719" i="13"/>
  <c r="N719" i="13" s="1"/>
  <c r="L684" i="13"/>
  <c r="N684" i="13" s="1"/>
  <c r="L649" i="13"/>
  <c r="N649" i="13" s="1"/>
  <c r="L606" i="13"/>
  <c r="N606" i="13" s="1"/>
  <c r="L597" i="13"/>
  <c r="N597" i="13" s="1"/>
  <c r="L580" i="13"/>
  <c r="N580" i="13" s="1"/>
  <c r="L553" i="13"/>
  <c r="N553" i="13" s="1"/>
  <c r="L527" i="13"/>
  <c r="N527" i="13" s="1"/>
  <c r="L510" i="13"/>
  <c r="N510" i="13" s="1"/>
  <c r="L727" i="13"/>
  <c r="N727" i="13" s="1"/>
  <c r="L710" i="13"/>
  <c r="N710" i="13" s="1"/>
  <c r="L701" i="13"/>
  <c r="N701" i="13" s="1"/>
  <c r="L623" i="13"/>
  <c r="N623" i="13" s="1"/>
  <c r="L614" i="13"/>
  <c r="N614" i="13" s="1"/>
  <c r="L561" i="13"/>
  <c r="N561" i="13" s="1"/>
  <c r="L436" i="13"/>
  <c r="N436" i="13" s="1"/>
  <c r="L935" i="13"/>
  <c r="N935" i="13" s="1"/>
  <c r="L884" i="13"/>
  <c r="N884" i="13" s="1"/>
  <c r="L857" i="13"/>
  <c r="N857" i="13" s="1"/>
  <c r="L831" i="13"/>
  <c r="N831" i="13" s="1"/>
  <c r="L805" i="13"/>
  <c r="N805" i="13" s="1"/>
  <c r="L788" i="13"/>
  <c r="N788" i="13" s="1"/>
  <c r="L753" i="13"/>
  <c r="N753" i="13" s="1"/>
  <c r="L718" i="13"/>
  <c r="N718" i="13" s="1"/>
  <c r="L692" i="13"/>
  <c r="N692" i="13" s="1"/>
  <c r="L657" i="13"/>
  <c r="N657" i="13" s="1"/>
  <c r="L631" i="13"/>
  <c r="N631" i="13" s="1"/>
  <c r="L605" i="13"/>
  <c r="N605" i="13" s="1"/>
  <c r="L596" i="13"/>
  <c r="N596" i="13" s="1"/>
  <c r="L535" i="13"/>
  <c r="N535" i="13" s="1"/>
  <c r="L813" i="13"/>
  <c r="N813" i="13" s="1"/>
  <c r="L796" i="13"/>
  <c r="N796" i="13" s="1"/>
  <c r="L761" i="13"/>
  <c r="N761" i="13" s="1"/>
  <c r="L735" i="13"/>
  <c r="N735" i="13" s="1"/>
  <c r="L726" i="13"/>
  <c r="N726" i="13" s="1"/>
  <c r="L709" i="13"/>
  <c r="N709" i="13" s="1"/>
  <c r="L700" i="13"/>
  <c r="N700" i="13" s="1"/>
  <c r="L665" i="13"/>
  <c r="N665" i="13" s="1"/>
  <c r="L622" i="13"/>
  <c r="N622" i="13" s="1"/>
  <c r="L613" i="13"/>
  <c r="N613" i="13" s="1"/>
  <c r="L604" i="13"/>
  <c r="N604" i="13" s="1"/>
  <c r="L569" i="13"/>
  <c r="N569" i="13" s="1"/>
  <c r="L517" i="13"/>
  <c r="N517" i="13" s="1"/>
  <c r="L500" i="13"/>
  <c r="N500" i="13" s="1"/>
  <c r="L934" i="13"/>
  <c r="N934" i="13" s="1"/>
  <c r="L917" i="13"/>
  <c r="N917" i="13" s="1"/>
  <c r="L900" i="13"/>
  <c r="N900" i="13" s="1"/>
  <c r="L865" i="13"/>
  <c r="N865" i="13" s="1"/>
  <c r="L839" i="13"/>
  <c r="N839" i="13" s="1"/>
  <c r="L804" i="13"/>
  <c r="N804" i="13" s="1"/>
  <c r="L769" i="13"/>
  <c r="N769" i="13" s="1"/>
  <c r="L743" i="13"/>
  <c r="N743" i="13" s="1"/>
  <c r="L717" i="13"/>
  <c r="N717" i="13" s="1"/>
  <c r="L647" i="13"/>
  <c r="N647" i="13" s="1"/>
  <c r="L630" i="13"/>
  <c r="N630" i="13" s="1"/>
  <c r="L577" i="13"/>
  <c r="N577" i="13" s="1"/>
  <c r="L551" i="13"/>
  <c r="N551" i="13" s="1"/>
  <c r="L534" i="13"/>
  <c r="N534" i="13" s="1"/>
  <c r="L985" i="13"/>
  <c r="N985" i="13" s="1"/>
  <c r="L959" i="13"/>
  <c r="N959" i="13" s="1"/>
  <c r="L908" i="13"/>
  <c r="N908" i="13" s="1"/>
  <c r="L873" i="13"/>
  <c r="N873" i="13" s="1"/>
  <c r="L847" i="13"/>
  <c r="N847" i="13" s="1"/>
  <c r="L812" i="13"/>
  <c r="N812" i="13" s="1"/>
  <c r="L777" i="13"/>
  <c r="N777" i="13" s="1"/>
  <c r="L734" i="13"/>
  <c r="N734" i="13" s="1"/>
  <c r="L725" i="13"/>
  <c r="N725" i="13" s="1"/>
  <c r="L708" i="13"/>
  <c r="N708" i="13" s="1"/>
  <c r="L681" i="13"/>
  <c r="N681" i="13" s="1"/>
  <c r="L655" i="13"/>
  <c r="N655" i="13" s="1"/>
  <c r="L612" i="13"/>
  <c r="N612" i="13" s="1"/>
  <c r="L481" i="13"/>
  <c r="N481" i="13" s="1"/>
  <c r="L855" i="13"/>
  <c r="N855" i="13" s="1"/>
  <c r="L829" i="13"/>
  <c r="N829" i="13" s="1"/>
  <c r="L751" i="13"/>
  <c r="N751" i="13" s="1"/>
  <c r="L742" i="13"/>
  <c r="N742" i="13" s="1"/>
  <c r="L689" i="13"/>
  <c r="N689" i="13" s="1"/>
  <c r="L646" i="13"/>
  <c r="N646" i="13" s="1"/>
  <c r="L629" i="13"/>
  <c r="N629" i="13" s="1"/>
  <c r="L620" i="13"/>
  <c r="N620" i="13" s="1"/>
  <c r="L585" i="13"/>
  <c r="N585" i="13" s="1"/>
  <c r="L524" i="13"/>
  <c r="N524" i="13" s="1"/>
  <c r="L785" i="13"/>
  <c r="N785" i="13" s="1"/>
  <c r="L759" i="13"/>
  <c r="N759" i="13" s="1"/>
  <c r="L733" i="13"/>
  <c r="N733" i="13" s="1"/>
  <c r="L724" i="13"/>
  <c r="N724" i="13" s="1"/>
  <c r="L663" i="13"/>
  <c r="N663" i="13" s="1"/>
  <c r="L654" i="13"/>
  <c r="N654" i="13" s="1"/>
  <c r="L637" i="13"/>
  <c r="N637" i="13" s="1"/>
  <c r="L593" i="13"/>
  <c r="N593" i="13" s="1"/>
  <c r="L983" i="13"/>
  <c r="N983" i="13" s="1"/>
  <c r="L889" i="13"/>
  <c r="N889" i="13" s="1"/>
  <c r="L863" i="13"/>
  <c r="N863" i="13" s="1"/>
  <c r="L828" i="13"/>
  <c r="N828" i="13" s="1"/>
  <c r="L793" i="13"/>
  <c r="N793" i="13" s="1"/>
  <c r="L750" i="13"/>
  <c r="N750" i="13" s="1"/>
  <c r="L741" i="13"/>
  <c r="N741" i="13" s="1"/>
  <c r="L732" i="13"/>
  <c r="N732" i="13" s="1"/>
  <c r="L697" i="13"/>
  <c r="N697" i="13" s="1"/>
  <c r="L671" i="13"/>
  <c r="N671" i="13" s="1"/>
  <c r="L628" i="13"/>
  <c r="N628" i="13" s="1"/>
  <c r="L575" i="13"/>
  <c r="N575" i="13" s="1"/>
  <c r="L549" i="13"/>
  <c r="N549" i="13" s="1"/>
  <c r="L532" i="13"/>
  <c r="N532" i="13" s="1"/>
  <c r="L497" i="13"/>
  <c r="N497" i="13" s="1"/>
  <c r="L775" i="13"/>
  <c r="N775" i="13" s="1"/>
  <c r="L758" i="13"/>
  <c r="N758" i="13" s="1"/>
  <c r="L749" i="13"/>
  <c r="N749" i="13" s="1"/>
  <c r="L705" i="13"/>
  <c r="N705" i="13" s="1"/>
  <c r="L679" i="13"/>
  <c r="N679" i="13" s="1"/>
  <c r="L662" i="13"/>
  <c r="N662" i="13" s="1"/>
  <c r="L653" i="13"/>
  <c r="N653" i="13" s="1"/>
  <c r="L636" i="13"/>
  <c r="N636" i="13" s="1"/>
  <c r="L566" i="13"/>
  <c r="N566" i="13" s="1"/>
  <c r="L557" i="13"/>
  <c r="N557" i="13" s="1"/>
  <c r="L540" i="13"/>
  <c r="N540" i="13" s="1"/>
  <c r="L505" i="13"/>
  <c r="N505" i="13" s="1"/>
  <c r="L948" i="13"/>
  <c r="N948" i="13" s="1"/>
  <c r="L905" i="13"/>
  <c r="N905" i="13" s="1"/>
  <c r="L862" i="13"/>
  <c r="N862" i="13" s="1"/>
  <c r="L853" i="13"/>
  <c r="N853" i="13" s="1"/>
  <c r="L836" i="13"/>
  <c r="N836" i="13" s="1"/>
  <c r="L809" i="13"/>
  <c r="N809" i="13" s="1"/>
  <c r="L783" i="13"/>
  <c r="N783" i="13" s="1"/>
  <c r="L740" i="13"/>
  <c r="N740" i="13" s="1"/>
  <c r="L687" i="13"/>
  <c r="N687" i="13" s="1"/>
  <c r="L644" i="13"/>
  <c r="N644" i="13" s="1"/>
  <c r="L609" i="13"/>
  <c r="N609" i="13" s="1"/>
  <c r="L583" i="13"/>
  <c r="N583" i="13" s="1"/>
  <c r="L574" i="13"/>
  <c r="N574" i="13" s="1"/>
  <c r="L548" i="13"/>
  <c r="N548" i="13" s="1"/>
  <c r="L965" i="13"/>
  <c r="N965" i="13" s="1"/>
  <c r="L879" i="13"/>
  <c r="N879" i="13" s="1"/>
  <c r="L870" i="13"/>
  <c r="N870" i="13" s="1"/>
  <c r="L817" i="13"/>
  <c r="N817" i="13" s="1"/>
  <c r="L748" i="13"/>
  <c r="N748" i="13" s="1"/>
  <c r="L713" i="13"/>
  <c r="N713" i="13" s="1"/>
  <c r="L678" i="13"/>
  <c r="N678" i="13" s="1"/>
  <c r="L661" i="13"/>
  <c r="N661" i="13" s="1"/>
  <c r="L652" i="13"/>
  <c r="N652" i="13" s="1"/>
  <c r="L617" i="13"/>
  <c r="N617" i="13" s="1"/>
  <c r="L591" i="13"/>
  <c r="N591" i="13" s="1"/>
  <c r="L556" i="13"/>
  <c r="N556" i="13" s="1"/>
  <c r="L521" i="13"/>
  <c r="N521" i="13" s="1"/>
  <c r="L469" i="13"/>
  <c r="N469" i="13" s="1"/>
  <c r="L721" i="13"/>
  <c r="N721" i="13" s="1"/>
  <c r="L695" i="13"/>
  <c r="N695" i="13" s="1"/>
  <c r="L686" i="13"/>
  <c r="N686" i="13" s="1"/>
  <c r="L669" i="13"/>
  <c r="N669" i="13" s="1"/>
  <c r="L599" i="13"/>
  <c r="N599" i="13" s="1"/>
  <c r="L582" i="13"/>
  <c r="N582" i="13" s="1"/>
  <c r="L573" i="13"/>
  <c r="N573" i="13" s="1"/>
  <c r="L486" i="13"/>
  <c r="N486" i="13" s="1"/>
  <c r="L756" i="13"/>
  <c r="N756" i="13" s="1"/>
  <c r="L729" i="13"/>
  <c r="N729" i="13" s="1"/>
  <c r="L703" i="13"/>
  <c r="N703" i="13" s="1"/>
  <c r="L677" i="13"/>
  <c r="N677" i="13" s="1"/>
  <c r="L660" i="13"/>
  <c r="N660" i="13" s="1"/>
  <c r="L625" i="13"/>
  <c r="N625" i="13" s="1"/>
  <c r="L590" i="13"/>
  <c r="N590" i="13" s="1"/>
  <c r="L564" i="13"/>
  <c r="N564" i="13" s="1"/>
  <c r="L503" i="13"/>
  <c r="N503" i="13" s="1"/>
  <c r="L477" i="13"/>
  <c r="N477" i="13" s="1"/>
  <c r="L468" i="13"/>
  <c r="N468" i="13" s="1"/>
  <c r="L449" i="13"/>
  <c r="N449" i="13" s="1"/>
  <c r="L476" i="13"/>
  <c r="N476" i="13" s="1"/>
  <c r="L438" i="13"/>
  <c r="N438" i="13" s="1"/>
  <c r="L398" i="13"/>
  <c r="N398" i="13" s="1"/>
  <c r="L348" i="13"/>
  <c r="N348" i="13" s="1"/>
  <c r="L327" i="13"/>
  <c r="N327" i="13" s="1"/>
  <c r="L317" i="13"/>
  <c r="N317" i="13" s="1"/>
  <c r="L273" i="13"/>
  <c r="N273" i="13" s="1"/>
  <c r="L263" i="13"/>
  <c r="N263" i="13" s="1"/>
  <c r="L239" i="13"/>
  <c r="N239" i="13" s="1"/>
  <c r="L215" i="13"/>
  <c r="N215" i="13" s="1"/>
  <c r="L204" i="13"/>
  <c r="N204" i="13" s="1"/>
  <c r="L180" i="13"/>
  <c r="N180" i="13" s="1"/>
  <c r="L135" i="13"/>
  <c r="N135" i="13" s="1"/>
  <c r="L110" i="13"/>
  <c r="N110" i="13" s="1"/>
  <c r="L60" i="13"/>
  <c r="N60" i="13" s="1"/>
  <c r="L518" i="13"/>
  <c r="N518" i="13" s="1"/>
  <c r="L501" i="13"/>
  <c r="N501" i="13" s="1"/>
  <c r="L484" i="13"/>
  <c r="N484" i="13" s="1"/>
  <c r="L428" i="13"/>
  <c r="N428" i="13" s="1"/>
  <c r="L397" i="13"/>
  <c r="N397" i="13" s="1"/>
  <c r="L388" i="13"/>
  <c r="N388" i="13" s="1"/>
  <c r="L357" i="13"/>
  <c r="N357" i="13" s="1"/>
  <c r="L326" i="13"/>
  <c r="N326" i="13" s="1"/>
  <c r="L305" i="13"/>
  <c r="N305" i="13" s="1"/>
  <c r="L295" i="13"/>
  <c r="N295" i="13" s="1"/>
  <c r="L284" i="13"/>
  <c r="N284" i="13" s="1"/>
  <c r="L262" i="13"/>
  <c r="N262" i="13" s="1"/>
  <c r="L238" i="13"/>
  <c r="N238" i="13" s="1"/>
  <c r="L214" i="13"/>
  <c r="N214" i="13" s="1"/>
  <c r="L169" i="13"/>
  <c r="N169" i="13" s="1"/>
  <c r="L157" i="13"/>
  <c r="N157" i="13" s="1"/>
  <c r="L145" i="13"/>
  <c r="N145" i="13" s="1"/>
  <c r="L134" i="13"/>
  <c r="N134" i="13" s="1"/>
  <c r="L109" i="13"/>
  <c r="N109" i="13" s="1"/>
  <c r="L97" i="13"/>
  <c r="N97" i="13" s="1"/>
  <c r="L84" i="13"/>
  <c r="N84" i="13" s="1"/>
  <c r="L33" i="13"/>
  <c r="N33" i="13" s="1"/>
  <c r="L9" i="13"/>
  <c r="N9" i="13" s="1"/>
  <c r="L543" i="13"/>
  <c r="N543" i="13" s="1"/>
  <c r="L526" i="13"/>
  <c r="N526" i="13" s="1"/>
  <c r="L509" i="13"/>
  <c r="N509" i="13" s="1"/>
  <c r="L492" i="13"/>
  <c r="N492" i="13" s="1"/>
  <c r="L457" i="13"/>
  <c r="N457" i="13" s="1"/>
  <c r="L447" i="13"/>
  <c r="N447" i="13" s="1"/>
  <c r="L437" i="13"/>
  <c r="N437" i="13" s="1"/>
  <c r="L417" i="13"/>
  <c r="N417" i="13" s="1"/>
  <c r="L377" i="13"/>
  <c r="N377" i="13" s="1"/>
  <c r="L367" i="13"/>
  <c r="N367" i="13" s="1"/>
  <c r="L325" i="13"/>
  <c r="N325" i="13" s="1"/>
  <c r="L316" i="13"/>
  <c r="N316" i="13" s="1"/>
  <c r="L271" i="13"/>
  <c r="N271" i="13" s="1"/>
  <c r="L261" i="13"/>
  <c r="N261" i="13" s="1"/>
  <c r="L249" i="13"/>
  <c r="N249" i="13" s="1"/>
  <c r="L237" i="13"/>
  <c r="N237" i="13" s="1"/>
  <c r="L191" i="13"/>
  <c r="N191" i="13" s="1"/>
  <c r="L133" i="13"/>
  <c r="N133" i="13" s="1"/>
  <c r="L121" i="13"/>
  <c r="N121" i="13" s="1"/>
  <c r="L71" i="13"/>
  <c r="N71" i="13" s="1"/>
  <c r="L46" i="13"/>
  <c r="N46" i="13" s="1"/>
  <c r="L21" i="13"/>
  <c r="N21" i="13" s="1"/>
  <c r="L407" i="13"/>
  <c r="N407" i="13" s="1"/>
  <c r="L396" i="13"/>
  <c r="N396" i="13" s="1"/>
  <c r="L356" i="13"/>
  <c r="N356" i="13" s="1"/>
  <c r="L335" i="13"/>
  <c r="N335" i="13" s="1"/>
  <c r="L294" i="13"/>
  <c r="N294" i="13" s="1"/>
  <c r="L225" i="13"/>
  <c r="N225" i="13" s="1"/>
  <c r="L213" i="13"/>
  <c r="N213" i="13" s="1"/>
  <c r="L167" i="13"/>
  <c r="N167" i="13" s="1"/>
  <c r="L156" i="13"/>
  <c r="N156" i="13" s="1"/>
  <c r="L143" i="13"/>
  <c r="N143" i="13" s="1"/>
  <c r="L108" i="13"/>
  <c r="N108" i="13" s="1"/>
  <c r="L70" i="13"/>
  <c r="N70" i="13" s="1"/>
  <c r="L57" i="13"/>
  <c r="N57" i="13" s="1"/>
  <c r="L20" i="13"/>
  <c r="N20" i="13" s="1"/>
  <c r="L559" i="13"/>
  <c r="N559" i="13" s="1"/>
  <c r="L542" i="13"/>
  <c r="N542" i="13" s="1"/>
  <c r="L525" i="13"/>
  <c r="N525" i="13" s="1"/>
  <c r="L508" i="13"/>
  <c r="N508" i="13" s="1"/>
  <c r="L465" i="13"/>
  <c r="N465" i="13" s="1"/>
  <c r="L446" i="13"/>
  <c r="N446" i="13" s="1"/>
  <c r="L406" i="13"/>
  <c r="N406" i="13" s="1"/>
  <c r="L366" i="13"/>
  <c r="N366" i="13" s="1"/>
  <c r="L345" i="13"/>
  <c r="N345" i="13" s="1"/>
  <c r="L324" i="13"/>
  <c r="N324" i="13" s="1"/>
  <c r="L303" i="13"/>
  <c r="N303" i="13" s="1"/>
  <c r="L293" i="13"/>
  <c r="N293" i="13" s="1"/>
  <c r="L270" i="13"/>
  <c r="N270" i="13" s="1"/>
  <c r="L260" i="13"/>
  <c r="N260" i="13" s="1"/>
  <c r="L236" i="13"/>
  <c r="N236" i="13" s="1"/>
  <c r="L201" i="13"/>
  <c r="N201" i="13" s="1"/>
  <c r="L190" i="13"/>
  <c r="N190" i="13" s="1"/>
  <c r="L132" i="13"/>
  <c r="N132" i="13" s="1"/>
  <c r="L119" i="13"/>
  <c r="N119" i="13" s="1"/>
  <c r="L95" i="13"/>
  <c r="N95" i="13" s="1"/>
  <c r="L81" i="13"/>
  <c r="N81" i="13" s="1"/>
  <c r="L69" i="13"/>
  <c r="N69" i="13" s="1"/>
  <c r="L31" i="13"/>
  <c r="N31" i="13" s="1"/>
  <c r="L7" i="13"/>
  <c r="N7" i="13" s="1"/>
  <c r="L601" i="13"/>
  <c r="N601" i="13" s="1"/>
  <c r="L567" i="13"/>
  <c r="N567" i="13" s="1"/>
  <c r="L550" i="13"/>
  <c r="N550" i="13" s="1"/>
  <c r="L533" i="13"/>
  <c r="N533" i="13" s="1"/>
  <c r="L516" i="13"/>
  <c r="N516" i="13" s="1"/>
  <c r="L473" i="13"/>
  <c r="N473" i="13" s="1"/>
  <c r="L455" i="13"/>
  <c r="N455" i="13" s="1"/>
  <c r="L415" i="13"/>
  <c r="N415" i="13" s="1"/>
  <c r="L385" i="13"/>
  <c r="N385" i="13" s="1"/>
  <c r="L375" i="13"/>
  <c r="N375" i="13" s="1"/>
  <c r="L365" i="13"/>
  <c r="N365" i="13" s="1"/>
  <c r="L334" i="13"/>
  <c r="N334" i="13" s="1"/>
  <c r="L292" i="13"/>
  <c r="N292" i="13" s="1"/>
  <c r="L269" i="13"/>
  <c r="N269" i="13" s="1"/>
  <c r="L247" i="13"/>
  <c r="N247" i="13" s="1"/>
  <c r="L212" i="13"/>
  <c r="N212" i="13" s="1"/>
  <c r="L177" i="13"/>
  <c r="N177" i="13" s="1"/>
  <c r="L166" i="13"/>
  <c r="N166" i="13" s="1"/>
  <c r="L142" i="13"/>
  <c r="N142" i="13" s="1"/>
  <c r="L94" i="13"/>
  <c r="N94" i="13" s="1"/>
  <c r="L68" i="13"/>
  <c r="N68" i="13" s="1"/>
  <c r="L44" i="13"/>
  <c r="N44" i="13" s="1"/>
  <c r="L6" i="13"/>
  <c r="N6" i="13" s="1"/>
  <c r="L445" i="13"/>
  <c r="N445" i="13" s="1"/>
  <c r="L425" i="13"/>
  <c r="N425" i="13" s="1"/>
  <c r="L414" i="13"/>
  <c r="N414" i="13" s="1"/>
  <c r="L405" i="13"/>
  <c r="N405" i="13" s="1"/>
  <c r="L343" i="13"/>
  <c r="N343" i="13" s="1"/>
  <c r="L313" i="13"/>
  <c r="N313" i="13" s="1"/>
  <c r="L302" i="13"/>
  <c r="N302" i="13" s="1"/>
  <c r="L281" i="13"/>
  <c r="N281" i="13" s="1"/>
  <c r="L189" i="13"/>
  <c r="N189" i="13" s="1"/>
  <c r="L165" i="13"/>
  <c r="N165" i="13" s="1"/>
  <c r="L141" i="13"/>
  <c r="N141" i="13" s="1"/>
  <c r="L118" i="13"/>
  <c r="N118" i="13" s="1"/>
  <c r="L93" i="13"/>
  <c r="N93" i="13" s="1"/>
  <c r="L55" i="13"/>
  <c r="N55" i="13" s="1"/>
  <c r="L17" i="13"/>
  <c r="N17" i="13" s="1"/>
  <c r="L489" i="13"/>
  <c r="N489" i="13" s="1"/>
  <c r="L454" i="13"/>
  <c r="N454" i="13" s="1"/>
  <c r="L404" i="13"/>
  <c r="N404" i="13" s="1"/>
  <c r="L374" i="13"/>
  <c r="N374" i="13" s="1"/>
  <c r="L364" i="13"/>
  <c r="N364" i="13" s="1"/>
  <c r="L353" i="13"/>
  <c r="N353" i="13" s="1"/>
  <c r="L342" i="13"/>
  <c r="N342" i="13" s="1"/>
  <c r="L333" i="13"/>
  <c r="N333" i="13" s="1"/>
  <c r="L268" i="13"/>
  <c r="N268" i="13" s="1"/>
  <c r="L257" i="13"/>
  <c r="N257" i="13" s="1"/>
  <c r="L246" i="13"/>
  <c r="N246" i="13" s="1"/>
  <c r="L223" i="13"/>
  <c r="N223" i="13" s="1"/>
  <c r="L199" i="13"/>
  <c r="N199" i="13" s="1"/>
  <c r="L188" i="13"/>
  <c r="N188" i="13" s="1"/>
  <c r="L164" i="13"/>
  <c r="N164" i="13" s="1"/>
  <c r="L153" i="13"/>
  <c r="N153" i="13" s="1"/>
  <c r="L129" i="13"/>
  <c r="N129" i="13" s="1"/>
  <c r="L117" i="13"/>
  <c r="N117" i="13" s="1"/>
  <c r="L105" i="13"/>
  <c r="N105" i="13" s="1"/>
  <c r="L92" i="13"/>
  <c r="N92" i="13" s="1"/>
  <c r="L79" i="13"/>
  <c r="N79" i="13" s="1"/>
  <c r="L54" i="13"/>
  <c r="N54" i="13" s="1"/>
  <c r="L29" i="13"/>
  <c r="N29" i="13" s="1"/>
  <c r="L463" i="13"/>
  <c r="N463" i="13" s="1"/>
  <c r="L453" i="13"/>
  <c r="N453" i="13" s="1"/>
  <c r="L444" i="13"/>
  <c r="N444" i="13" s="1"/>
  <c r="L433" i="13"/>
  <c r="N433" i="13" s="1"/>
  <c r="L413" i="13"/>
  <c r="N413" i="13" s="1"/>
  <c r="L393" i="13"/>
  <c r="N393" i="13" s="1"/>
  <c r="L301" i="13"/>
  <c r="N301" i="13" s="1"/>
  <c r="L245" i="13"/>
  <c r="N245" i="13" s="1"/>
  <c r="L233" i="13"/>
  <c r="N233" i="13" s="1"/>
  <c r="L222" i="13"/>
  <c r="N222" i="13" s="1"/>
  <c r="L209" i="13"/>
  <c r="N209" i="13" s="1"/>
  <c r="L198" i="13"/>
  <c r="N198" i="13" s="1"/>
  <c r="L175" i="13"/>
  <c r="N175" i="13" s="1"/>
  <c r="L140" i="13"/>
  <c r="N140" i="13" s="1"/>
  <c r="L116" i="13"/>
  <c r="N116" i="13" s="1"/>
  <c r="L53" i="13"/>
  <c r="N53" i="13" s="1"/>
  <c r="L41" i="13"/>
  <c r="N41" i="13" s="1"/>
  <c r="L471" i="13"/>
  <c r="N471" i="13" s="1"/>
  <c r="L423" i="13"/>
  <c r="N423" i="13" s="1"/>
  <c r="L383" i="13"/>
  <c r="N383" i="13" s="1"/>
  <c r="L373" i="13"/>
  <c r="N373" i="13" s="1"/>
  <c r="L341" i="13"/>
  <c r="N341" i="13" s="1"/>
  <c r="L332" i="13"/>
  <c r="N332" i="13" s="1"/>
  <c r="L321" i="13"/>
  <c r="N321" i="13" s="1"/>
  <c r="L311" i="13"/>
  <c r="N311" i="13" s="1"/>
  <c r="L289" i="13"/>
  <c r="N289" i="13" s="1"/>
  <c r="L279" i="13"/>
  <c r="N279" i="13" s="1"/>
  <c r="L255" i="13"/>
  <c r="N255" i="13" s="1"/>
  <c r="L244" i="13"/>
  <c r="N244" i="13" s="1"/>
  <c r="L221" i="13"/>
  <c r="N221" i="13" s="1"/>
  <c r="L197" i="13"/>
  <c r="N197" i="13" s="1"/>
  <c r="L127" i="13"/>
  <c r="N127" i="13" s="1"/>
  <c r="L103" i="13"/>
  <c r="N103" i="13" s="1"/>
  <c r="L78" i="13"/>
  <c r="N78" i="13" s="1"/>
  <c r="L65" i="13"/>
  <c r="N65" i="13" s="1"/>
  <c r="L52" i="13"/>
  <c r="N52" i="13" s="1"/>
  <c r="L513" i="13"/>
  <c r="N513" i="13" s="1"/>
  <c r="L479" i="13"/>
  <c r="N479" i="13" s="1"/>
  <c r="L462" i="13"/>
  <c r="N462" i="13" s="1"/>
  <c r="L452" i="13"/>
  <c r="N452" i="13" s="1"/>
  <c r="L412" i="13"/>
  <c r="N412" i="13" s="1"/>
  <c r="L382" i="13"/>
  <c r="N382" i="13" s="1"/>
  <c r="L372" i="13"/>
  <c r="N372" i="13" s="1"/>
  <c r="L310" i="13"/>
  <c r="N310" i="13" s="1"/>
  <c r="L300" i="13"/>
  <c r="N300" i="13" s="1"/>
  <c r="L278" i="13"/>
  <c r="N278" i="13" s="1"/>
  <c r="L254" i="13"/>
  <c r="N254" i="13" s="1"/>
  <c r="L231" i="13"/>
  <c r="N231" i="13" s="1"/>
  <c r="L220" i="13"/>
  <c r="N220" i="13" s="1"/>
  <c r="L185" i="13"/>
  <c r="N185" i="13" s="1"/>
  <c r="L174" i="13"/>
  <c r="N174" i="13" s="1"/>
  <c r="L151" i="13"/>
  <c r="N151" i="13" s="1"/>
  <c r="L126" i="13"/>
  <c r="N126" i="13" s="1"/>
  <c r="L102" i="13"/>
  <c r="N102" i="13" s="1"/>
  <c r="L77" i="13"/>
  <c r="N77" i="13" s="1"/>
  <c r="L14" i="13"/>
  <c r="N14" i="13" s="1"/>
  <c r="L487" i="13"/>
  <c r="N487" i="13" s="1"/>
  <c r="L470" i="13"/>
  <c r="N470" i="13" s="1"/>
  <c r="L431" i="13"/>
  <c r="N431" i="13" s="1"/>
  <c r="L422" i="13"/>
  <c r="N422" i="13" s="1"/>
  <c r="L401" i="13"/>
  <c r="N401" i="13" s="1"/>
  <c r="L361" i="13"/>
  <c r="N361" i="13" s="1"/>
  <c r="L351" i="13"/>
  <c r="N351" i="13" s="1"/>
  <c r="L340" i="13"/>
  <c r="N340" i="13" s="1"/>
  <c r="L309" i="13"/>
  <c r="N309" i="13" s="1"/>
  <c r="L196" i="13"/>
  <c r="N196" i="13" s="1"/>
  <c r="L161" i="13"/>
  <c r="N161" i="13" s="1"/>
  <c r="L150" i="13"/>
  <c r="N150" i="13" s="1"/>
  <c r="L89" i="13"/>
  <c r="N89" i="13" s="1"/>
  <c r="L76" i="13"/>
  <c r="N76" i="13" s="1"/>
  <c r="L589" i="13"/>
  <c r="N589" i="13" s="1"/>
  <c r="L572" i="13"/>
  <c r="N572" i="13" s="1"/>
  <c r="L529" i="13"/>
  <c r="N529" i="13" s="1"/>
  <c r="L495" i="13"/>
  <c r="N495" i="13" s="1"/>
  <c r="L478" i="13"/>
  <c r="N478" i="13" s="1"/>
  <c r="L461" i="13"/>
  <c r="N461" i="13" s="1"/>
  <c r="L441" i="13"/>
  <c r="N441" i="13" s="1"/>
  <c r="L421" i="13"/>
  <c r="N421" i="13" s="1"/>
  <c r="L391" i="13"/>
  <c r="N391" i="13" s="1"/>
  <c r="L381" i="13"/>
  <c r="N381" i="13" s="1"/>
  <c r="L319" i="13"/>
  <c r="N319" i="13" s="1"/>
  <c r="L308" i="13"/>
  <c r="N308" i="13" s="1"/>
  <c r="L287" i="13"/>
  <c r="N287" i="13" s="1"/>
  <c r="L277" i="13"/>
  <c r="N277" i="13" s="1"/>
  <c r="L265" i="13"/>
  <c r="N265" i="13" s="1"/>
  <c r="L253" i="13"/>
  <c r="N253" i="13" s="1"/>
  <c r="L230" i="13"/>
  <c r="N230" i="13" s="1"/>
  <c r="L207" i="13"/>
  <c r="N207" i="13" s="1"/>
  <c r="L173" i="13"/>
  <c r="N173" i="13" s="1"/>
  <c r="L125" i="13"/>
  <c r="N125" i="13" s="1"/>
  <c r="L113" i="13"/>
  <c r="N113" i="13" s="1"/>
  <c r="L101" i="13"/>
  <c r="N101" i="13" s="1"/>
  <c r="L63" i="13"/>
  <c r="N63" i="13" s="1"/>
  <c r="L38" i="13"/>
  <c r="N38" i="13" s="1"/>
  <c r="L430" i="13"/>
  <c r="N430" i="13" s="1"/>
  <c r="L380" i="13"/>
  <c r="N380" i="13" s="1"/>
  <c r="L359" i="13"/>
  <c r="N359" i="13" s="1"/>
  <c r="L350" i="13"/>
  <c r="N350" i="13" s="1"/>
  <c r="L329" i="13"/>
  <c r="N329" i="13" s="1"/>
  <c r="L286" i="13"/>
  <c r="N286" i="13" s="1"/>
  <c r="L276" i="13"/>
  <c r="N276" i="13" s="1"/>
  <c r="L252" i="13"/>
  <c r="N252" i="13" s="1"/>
  <c r="L241" i="13"/>
  <c r="N241" i="13" s="1"/>
  <c r="L183" i="13"/>
  <c r="N183" i="13" s="1"/>
  <c r="L149" i="13"/>
  <c r="N149" i="13" s="1"/>
  <c r="L137" i="13"/>
  <c r="N137" i="13" s="1"/>
  <c r="L124" i="13"/>
  <c r="N124" i="13" s="1"/>
  <c r="L100" i="13"/>
  <c r="N100" i="13" s="1"/>
  <c r="L87" i="13"/>
  <c r="N87" i="13" s="1"/>
  <c r="L62" i="13"/>
  <c r="N62" i="13" s="1"/>
  <c r="L37" i="13"/>
  <c r="N37" i="13" s="1"/>
  <c r="L12" i="13"/>
  <c r="N12" i="13" s="1"/>
  <c r="L895" i="13"/>
  <c r="N895" i="13" s="1"/>
  <c r="L844" i="13"/>
  <c r="N844" i="13" s="1"/>
  <c r="L801" i="13"/>
  <c r="N801" i="13" s="1"/>
  <c r="L767" i="13"/>
  <c r="N767" i="13" s="1"/>
  <c r="L716" i="13"/>
  <c r="N716" i="13" s="1"/>
  <c r="L673" i="13"/>
  <c r="N673" i="13" s="1"/>
  <c r="L639" i="13"/>
  <c r="N639" i="13" s="1"/>
  <c r="L588" i="13"/>
  <c r="N588" i="13" s="1"/>
  <c r="L545" i="13"/>
  <c r="N545" i="13" s="1"/>
  <c r="L511" i="13"/>
  <c r="N511" i="13" s="1"/>
  <c r="L460" i="13"/>
  <c r="N460" i="13" s="1"/>
  <c r="L420" i="13"/>
  <c r="N420" i="13" s="1"/>
  <c r="L399" i="13"/>
  <c r="N399" i="13" s="1"/>
  <c r="L390" i="13"/>
  <c r="N390" i="13" s="1"/>
  <c r="L369" i="13"/>
  <c r="N369" i="13" s="1"/>
  <c r="L318" i="13"/>
  <c r="N318" i="13" s="1"/>
  <c r="L229" i="13"/>
  <c r="N229" i="13" s="1"/>
  <c r="L217" i="13"/>
  <c r="N217" i="13" s="1"/>
  <c r="L206" i="13"/>
  <c r="N206" i="13" s="1"/>
  <c r="L182" i="13"/>
  <c r="N182" i="13" s="1"/>
  <c r="L172" i="13"/>
  <c r="N172" i="13" s="1"/>
  <c r="L159" i="13"/>
  <c r="N159" i="13" s="1"/>
  <c r="L148" i="13"/>
  <c r="N148" i="13" s="1"/>
  <c r="L86" i="13"/>
  <c r="N86" i="13" s="1"/>
  <c r="L36" i="13"/>
  <c r="N36" i="13" s="1"/>
  <c r="L439" i="13"/>
  <c r="N439" i="13" s="1"/>
  <c r="L429" i="13"/>
  <c r="N429" i="13" s="1"/>
  <c r="L409" i="13"/>
  <c r="N409" i="13" s="1"/>
  <c r="L389" i="13"/>
  <c r="N389" i="13" s="1"/>
  <c r="L358" i="13"/>
  <c r="N358" i="13" s="1"/>
  <c r="L349" i="13"/>
  <c r="N349" i="13" s="1"/>
  <c r="L337" i="13"/>
  <c r="N337" i="13" s="1"/>
  <c r="L297" i="13"/>
  <c r="N297" i="13" s="1"/>
  <c r="L285" i="13"/>
  <c r="N285" i="13" s="1"/>
  <c r="L228" i="13"/>
  <c r="N228" i="13" s="1"/>
  <c r="L205" i="13"/>
  <c r="N205" i="13" s="1"/>
  <c r="L193" i="13"/>
  <c r="N193" i="13" s="1"/>
  <c r="L181" i="13"/>
  <c r="N181" i="13" s="1"/>
  <c r="L158" i="13"/>
  <c r="N158" i="13" s="1"/>
  <c r="L111" i="13"/>
  <c r="N111" i="13" s="1"/>
  <c r="L85" i="13"/>
  <c r="N85" i="13" s="1"/>
  <c r="L73" i="13"/>
  <c r="N73" i="13" s="1"/>
  <c r="L61" i="13"/>
  <c r="N61" i="13" s="1"/>
  <c r="L23" i="13"/>
  <c r="N23" i="13" s="1"/>
  <c r="L146" i="13"/>
  <c r="N146" i="13" s="1"/>
  <c r="L18" i="13"/>
  <c r="N18" i="13" s="1"/>
  <c r="L154" i="13"/>
  <c r="N154" i="13" s="1"/>
  <c r="L26" i="13"/>
  <c r="N26" i="13" s="1"/>
  <c r="L25" i="13"/>
  <c r="N25" i="13" s="1"/>
  <c r="L8" i="13"/>
  <c r="N8" i="13" s="1"/>
  <c r="L298" i="13"/>
  <c r="N298" i="13" s="1"/>
  <c r="L170" i="13"/>
  <c r="N170" i="13" s="1"/>
  <c r="L42" i="13"/>
  <c r="N42" i="13" s="1"/>
  <c r="L178" i="13"/>
  <c r="N178" i="13" s="1"/>
  <c r="L50" i="13"/>
  <c r="N50" i="13" s="1"/>
  <c r="L49" i="13"/>
  <c r="N49" i="13" s="1"/>
  <c r="L32" i="13"/>
  <c r="N32" i="13" s="1"/>
  <c r="L15" i="13"/>
  <c r="N15" i="13" s="1"/>
  <c r="L322" i="13"/>
  <c r="N322" i="13" s="1"/>
  <c r="L194" i="13"/>
  <c r="N194" i="13" s="1"/>
  <c r="L66" i="13"/>
  <c r="N66" i="13" s="1"/>
  <c r="L330" i="13"/>
  <c r="N330" i="13" s="1"/>
  <c r="L202" i="13"/>
  <c r="N202" i="13" s="1"/>
  <c r="L74" i="13"/>
  <c r="N74" i="13" s="1"/>
  <c r="L39" i="13"/>
  <c r="N39" i="13" s="1"/>
  <c r="L22" i="13"/>
  <c r="N22" i="13" s="1"/>
  <c r="L5" i="13"/>
  <c r="N5" i="13" s="1"/>
  <c r="L47" i="13"/>
  <c r="N47" i="13" s="1"/>
  <c r="L30" i="13"/>
  <c r="N30" i="13" s="1"/>
  <c r="L13" i="13"/>
  <c r="N13" i="13" s="1"/>
  <c r="L354" i="13"/>
  <c r="N354" i="13" s="1"/>
  <c r="L226" i="13"/>
  <c r="N226" i="13" s="1"/>
  <c r="L98" i="13"/>
  <c r="N98" i="13" s="1"/>
  <c r="L123" i="13"/>
  <c r="N123" i="13" s="1"/>
  <c r="L106" i="13"/>
  <c r="N106" i="13" s="1"/>
  <c r="L242" i="13"/>
  <c r="N242" i="13" s="1"/>
  <c r="L114" i="13"/>
  <c r="N114" i="13" s="1"/>
  <c r="L45" i="13"/>
  <c r="N45" i="13" s="1"/>
  <c r="L28" i="13"/>
  <c r="N28" i="13" s="1"/>
  <c r="L11" i="13"/>
  <c r="N11" i="13" s="1"/>
  <c r="L386" i="13"/>
  <c r="N386" i="13" s="1"/>
  <c r="L258" i="13"/>
  <c r="N258" i="13" s="1"/>
  <c r="L130" i="13"/>
  <c r="N130" i="13" s="1"/>
  <c r="L138" i="13"/>
  <c r="N138" i="13" s="1"/>
  <c r="L10" i="13"/>
  <c r="N10" i="13" s="1"/>
  <c r="L4" i="13"/>
  <c r="N4" i="13" s="1"/>
  <c r="C12" i="30" l="1"/>
  <c r="D6" i="32"/>
  <c r="D8" i="32"/>
  <c r="D9" i="32"/>
  <c r="D10" i="32"/>
  <c r="D11" i="32"/>
  <c r="D12" i="32"/>
  <c r="D13" i="32"/>
  <c r="D14" i="32"/>
  <c r="D15" i="32"/>
  <c r="D16" i="32"/>
  <c r="D17"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2" i="32"/>
  <c r="D234" i="32"/>
  <c r="D235" i="32"/>
  <c r="D236" i="32"/>
  <c r="D237" i="32"/>
  <c r="D238" i="32"/>
  <c r="D239" i="32"/>
  <c r="D240" i="32"/>
  <c r="D241" i="32"/>
  <c r="D242" i="32"/>
  <c r="D243" i="32"/>
  <c r="D244" i="32"/>
  <c r="D245" i="32"/>
  <c r="D246" i="32"/>
  <c r="D247" i="32"/>
  <c r="D248" i="32"/>
  <c r="D249" i="32"/>
  <c r="D250" i="32"/>
  <c r="D251" i="32"/>
  <c r="D252" i="32"/>
  <c r="D253" i="32"/>
  <c r="D254" i="32"/>
  <c r="D256" i="32"/>
  <c r="D257" i="32"/>
  <c r="D258" i="32"/>
  <c r="D259" i="32"/>
  <c r="D260" i="32"/>
  <c r="D261" i="32"/>
  <c r="D262" i="32"/>
  <c r="D263" i="32"/>
  <c r="D264" i="32"/>
  <c r="D265" i="32"/>
  <c r="D266" i="32"/>
  <c r="D268" i="32"/>
  <c r="D269" i="32"/>
  <c r="D271" i="32"/>
  <c r="D273" i="32"/>
  <c r="D275" i="32"/>
  <c r="D277" i="32"/>
  <c r="D278" i="32"/>
  <c r="D280" i="32"/>
  <c r="D282" i="32"/>
  <c r="D283" i="32"/>
  <c r="D285" i="32"/>
  <c r="D287" i="32"/>
  <c r="D289" i="32"/>
  <c r="D292" i="32"/>
  <c r="D293" i="32"/>
  <c r="D295" i="32"/>
  <c r="D298" i="32"/>
  <c r="D300" i="32"/>
  <c r="D302" i="32"/>
  <c r="D304" i="32"/>
  <c r="D305" i="32"/>
  <c r="D307" i="32"/>
  <c r="D309" i="32"/>
  <c r="D311"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2" i="32"/>
  <c r="D393" i="32"/>
  <c r="D394" i="32"/>
  <c r="D395" i="32"/>
  <c r="D397" i="32"/>
  <c r="D399" i="32"/>
  <c r="D401" i="32"/>
  <c r="D403" i="32"/>
  <c r="D405" i="32"/>
  <c r="D407" i="32"/>
  <c r="D409" i="32"/>
  <c r="D411" i="32"/>
  <c r="D413" i="32"/>
  <c r="D414" i="32"/>
  <c r="D416" i="32"/>
  <c r="D419" i="32"/>
  <c r="D420" i="32"/>
  <c r="D423" i="32"/>
  <c r="D425" i="32"/>
  <c r="D428" i="32"/>
  <c r="D430" i="32"/>
  <c r="D431" i="32"/>
  <c r="D433"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255" i="32"/>
  <c r="D267" i="32"/>
  <c r="D270" i="32"/>
  <c r="D272" i="32"/>
  <c r="D274" i="32"/>
  <c r="D276" i="32"/>
  <c r="D279" i="32"/>
  <c r="D281" i="32"/>
  <c r="D284" i="32"/>
  <c r="D286" i="32"/>
  <c r="D288" i="32"/>
  <c r="D290" i="32"/>
  <c r="D291" i="32"/>
  <c r="D294" i="32"/>
  <c r="D296" i="32"/>
  <c r="D297" i="32"/>
  <c r="D299" i="32"/>
  <c r="D301" i="32"/>
  <c r="D303" i="32"/>
  <c r="D306" i="32"/>
  <c r="D308" i="32"/>
  <c r="D310" i="32"/>
  <c r="D312" i="32"/>
  <c r="D18" i="32"/>
  <c r="D233" i="32"/>
  <c r="D231" i="32"/>
  <c r="D391" i="32"/>
  <c r="D396" i="32"/>
  <c r="D398" i="32"/>
  <c r="D400" i="32"/>
  <c r="D402" i="32"/>
  <c r="D404" i="32"/>
  <c r="D406" i="32"/>
  <c r="D408" i="32"/>
  <c r="D410" i="32"/>
  <c r="D415" i="32"/>
  <c r="D417" i="32"/>
  <c r="D418" i="32"/>
  <c r="D421" i="32"/>
  <c r="D422" i="32"/>
  <c r="D424" i="32"/>
  <c r="D426" i="32"/>
  <c r="D427" i="32"/>
  <c r="D429" i="32"/>
  <c r="D432" i="32"/>
  <c r="D434" i="32"/>
  <c r="D7" i="32"/>
  <c r="D412" i="32"/>
  <c r="D12" i="30"/>
  <c r="E64" i="32"/>
  <c r="E380" i="32"/>
  <c r="E120" i="32"/>
  <c r="E353" i="32"/>
  <c r="E436" i="32"/>
  <c r="E27" i="32"/>
  <c r="E309" i="32"/>
  <c r="E171" i="32"/>
  <c r="E60" i="32"/>
  <c r="E21" i="32"/>
  <c r="E196" i="32"/>
  <c r="E400" i="32"/>
  <c r="E90" i="32"/>
  <c r="E25" i="32"/>
  <c r="E457" i="32"/>
  <c r="E367" i="32"/>
  <c r="E365" i="32"/>
  <c r="E389" i="32"/>
  <c r="B457" i="32"/>
  <c r="B456" i="32"/>
  <c r="B455" i="32"/>
  <c r="B454" i="32"/>
  <c r="B453" i="32"/>
  <c r="B452" i="32"/>
  <c r="B451" i="32"/>
  <c r="B450" i="32"/>
  <c r="B449" i="32"/>
  <c r="B448" i="32"/>
  <c r="B447" i="32"/>
  <c r="B446" i="32"/>
  <c r="B445" i="32"/>
  <c r="B444" i="32"/>
  <c r="B443" i="32"/>
  <c r="B442" i="32"/>
  <c r="B441" i="32"/>
  <c r="B440" i="32"/>
  <c r="B439" i="32"/>
  <c r="B438" i="32"/>
  <c r="B437" i="32"/>
  <c r="B436" i="32"/>
  <c r="B435" i="32"/>
  <c r="B434" i="32"/>
  <c r="B433" i="32"/>
  <c r="B432" i="32"/>
  <c r="B431" i="32"/>
  <c r="B430" i="32"/>
  <c r="B429" i="32"/>
  <c r="B428" i="32"/>
  <c r="B427" i="32"/>
  <c r="B426" i="32"/>
  <c r="B425" i="32"/>
  <c r="B424" i="32"/>
  <c r="B423" i="32"/>
  <c r="B422" i="32"/>
  <c r="B421" i="32"/>
  <c r="B420" i="32"/>
  <c r="B419" i="32"/>
  <c r="B418" i="32"/>
  <c r="B417" i="32"/>
  <c r="B416" i="32"/>
  <c r="B415" i="32"/>
  <c r="B414" i="32"/>
  <c r="B413" i="32"/>
  <c r="B412" i="32"/>
  <c r="B411" i="32"/>
  <c r="B410" i="32"/>
  <c r="B409" i="32"/>
  <c r="B408" i="32"/>
  <c r="B407" i="32"/>
  <c r="B406" i="32"/>
  <c r="B405" i="32"/>
  <c r="B404" i="32"/>
  <c r="B403" i="32"/>
  <c r="B402" i="32"/>
  <c r="B401" i="32"/>
  <c r="B400" i="32"/>
  <c r="B399" i="32"/>
  <c r="B398" i="32"/>
  <c r="B397" i="32"/>
  <c r="B396" i="32"/>
  <c r="B395" i="32"/>
  <c r="B394" i="32"/>
  <c r="B393" i="32"/>
  <c r="B392" i="32"/>
  <c r="B391" i="32"/>
  <c r="B390" i="32"/>
  <c r="B389" i="32"/>
  <c r="B388" i="32"/>
  <c r="B387" i="32"/>
  <c r="B386" i="32"/>
  <c r="B385" i="32"/>
  <c r="B384" i="32"/>
  <c r="B383" i="32"/>
  <c r="B382" i="32"/>
  <c r="B381" i="32"/>
  <c r="B380" i="32"/>
  <c r="B379" i="32"/>
  <c r="B378" i="32"/>
  <c r="B377" i="32"/>
  <c r="B376" i="32"/>
  <c r="B375" i="32"/>
  <c r="B374" i="32"/>
  <c r="B373" i="32"/>
  <c r="B372" i="32"/>
  <c r="B371" i="32"/>
  <c r="B370" i="32"/>
  <c r="B369" i="32"/>
  <c r="B368" i="32"/>
  <c r="B367" i="32"/>
  <c r="B366" i="32"/>
  <c r="B365" i="32"/>
  <c r="B364" i="32"/>
  <c r="B363" i="32"/>
  <c r="B362" i="32"/>
  <c r="B361" i="32"/>
  <c r="B360" i="32"/>
  <c r="B359" i="32"/>
  <c r="B358" i="32"/>
  <c r="B357" i="32"/>
  <c r="B356" i="32"/>
  <c r="B355" i="32"/>
  <c r="B354" i="32"/>
  <c r="B353" i="32"/>
  <c r="B352" i="32"/>
  <c r="B351" i="32"/>
  <c r="B350" i="32"/>
  <c r="B349" i="32"/>
  <c r="B348" i="32"/>
  <c r="B347" i="32"/>
  <c r="B317" i="32"/>
  <c r="B316" i="32"/>
  <c r="B315" i="32"/>
  <c r="B314" i="32"/>
  <c r="B313" i="32"/>
  <c r="B312" i="32"/>
  <c r="B311" i="32"/>
  <c r="B310" i="32"/>
  <c r="B309" i="32"/>
  <c r="B308" i="32"/>
  <c r="B307" i="32"/>
  <c r="B306" i="32"/>
  <c r="B305" i="32"/>
  <c r="B304" i="32"/>
  <c r="B303" i="32"/>
  <c r="B302" i="32"/>
  <c r="B301" i="32"/>
  <c r="B300" i="32"/>
  <c r="B299" i="32"/>
  <c r="B298" i="32"/>
  <c r="B297" i="32"/>
  <c r="B296" i="32"/>
  <c r="B295" i="32"/>
  <c r="B294" i="32"/>
  <c r="B293" i="32"/>
  <c r="B292" i="32"/>
  <c r="B291" i="32"/>
  <c r="B290" i="32"/>
  <c r="B289" i="32"/>
  <c r="B288" i="32"/>
  <c r="B287" i="32"/>
  <c r="B286" i="32"/>
  <c r="B285" i="32"/>
  <c r="B284" i="32"/>
  <c r="B283" i="32"/>
  <c r="B282" i="32"/>
  <c r="B281" i="32"/>
  <c r="B280" i="32"/>
  <c r="B279" i="32"/>
  <c r="B278" i="32"/>
  <c r="B277" i="32"/>
  <c r="B276" i="32"/>
  <c r="B275" i="32"/>
  <c r="B274" i="32"/>
  <c r="B273" i="32"/>
  <c r="B272" i="32"/>
  <c r="B271" i="32"/>
  <c r="B270" i="32"/>
  <c r="B269" i="32"/>
  <c r="B268" i="32"/>
  <c r="B267" i="32"/>
  <c r="B266" i="32"/>
  <c r="B265" i="32"/>
  <c r="B264" i="32"/>
  <c r="B263" i="32"/>
  <c r="B262" i="32"/>
  <c r="B261" i="32"/>
  <c r="B260" i="32"/>
  <c r="B259" i="32"/>
  <c r="B258" i="32"/>
  <c r="B257" i="32"/>
  <c r="B256" i="32"/>
  <c r="B255" i="32"/>
  <c r="B254" i="32"/>
  <c r="B253" i="32"/>
  <c r="B252" i="32"/>
  <c r="B251" i="32"/>
  <c r="B250" i="32"/>
  <c r="B249" i="32"/>
  <c r="B248" i="32"/>
  <c r="B247" i="32"/>
  <c r="B246" i="32"/>
  <c r="B245" i="32"/>
  <c r="B244" i="32"/>
  <c r="B243" i="32"/>
  <c r="B242" i="32"/>
  <c r="B241" i="32"/>
  <c r="B240" i="32"/>
  <c r="B239" i="32"/>
  <c r="B238" i="32"/>
  <c r="B237" i="32"/>
  <c r="B236" i="32"/>
  <c r="B235" i="32"/>
  <c r="B234" i="32"/>
  <c r="B233" i="32"/>
  <c r="B232" i="32"/>
  <c r="B345" i="32"/>
  <c r="B343" i="32"/>
  <c r="B340" i="32"/>
  <c r="B338" i="32"/>
  <c r="B336" i="32"/>
  <c r="B334" i="32"/>
  <c r="B331" i="32"/>
  <c r="B328" i="32"/>
  <c r="B324" i="32"/>
  <c r="B320" i="32"/>
  <c r="B231" i="32"/>
  <c r="B228" i="32"/>
  <c r="B225" i="32"/>
  <c r="B222" i="32"/>
  <c r="B219" i="32"/>
  <c r="B218" i="32"/>
  <c r="B215" i="32"/>
  <c r="B212" i="32"/>
  <c r="B209" i="32"/>
  <c r="B206" i="32"/>
  <c r="B203" i="32"/>
  <c r="B199" i="32"/>
  <c r="B196" i="32"/>
  <c r="B193" i="32"/>
  <c r="B190" i="32"/>
  <c r="B188" i="32"/>
  <c r="B184" i="32"/>
  <c r="B181" i="32"/>
  <c r="B179" i="32"/>
  <c r="B174" i="32"/>
  <c r="B171" i="32"/>
  <c r="B169" i="32"/>
  <c r="B166" i="32"/>
  <c r="B163" i="32"/>
  <c r="B160" i="32"/>
  <c r="B158" i="32"/>
  <c r="B156" i="32"/>
  <c r="B155" i="32"/>
  <c r="B154" i="32"/>
  <c r="B153" i="32"/>
  <c r="B152" i="32"/>
  <c r="B151" i="32"/>
  <c r="B150" i="32"/>
  <c r="B149" i="32"/>
  <c r="B148" i="32"/>
  <c r="B147" i="32"/>
  <c r="B146" i="32"/>
  <c r="B145" i="32"/>
  <c r="B144" i="32"/>
  <c r="B143" i="32"/>
  <c r="B142" i="32"/>
  <c r="B141" i="32"/>
  <c r="B140" i="32"/>
  <c r="B139" i="32"/>
  <c r="B138" i="32"/>
  <c r="B137" i="32"/>
  <c r="B136" i="32"/>
  <c r="B135" i="32"/>
  <c r="B134" i="32"/>
  <c r="B133" i="32"/>
  <c r="B132" i="32"/>
  <c r="B131" i="32"/>
  <c r="B130" i="32"/>
  <c r="B129" i="32"/>
  <c r="B128" i="32"/>
  <c r="B127" i="32"/>
  <c r="B126" i="32"/>
  <c r="B125" i="32"/>
  <c r="B124" i="32"/>
  <c r="B123" i="32"/>
  <c r="B122" i="32"/>
  <c r="B121" i="32"/>
  <c r="B120" i="32"/>
  <c r="B119" i="32"/>
  <c r="B118" i="32"/>
  <c r="B117" i="32"/>
  <c r="B116"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C457" i="32"/>
  <c r="C456" i="32"/>
  <c r="C455" i="32"/>
  <c r="C454" i="32"/>
  <c r="B346" i="32"/>
  <c r="B344" i="32"/>
  <c r="B342" i="32"/>
  <c r="B341" i="32"/>
  <c r="B339" i="32"/>
  <c r="B337" i="32"/>
  <c r="B333" i="32"/>
  <c r="B330" i="32"/>
  <c r="B327" i="32"/>
  <c r="B325" i="32"/>
  <c r="B322" i="32"/>
  <c r="B319" i="32"/>
  <c r="B229" i="32"/>
  <c r="B226" i="32"/>
  <c r="B223" i="32"/>
  <c r="B221" i="32"/>
  <c r="B216" i="32"/>
  <c r="B214" i="32"/>
  <c r="B211" i="32"/>
  <c r="B207" i="32"/>
  <c r="B204" i="32"/>
  <c r="B201" i="32"/>
  <c r="B198" i="32"/>
  <c r="B194" i="32"/>
  <c r="B191" i="32"/>
  <c r="B189" i="32"/>
  <c r="B186" i="32"/>
  <c r="B183" i="32"/>
  <c r="B180" i="32"/>
  <c r="B177" i="32"/>
  <c r="B175" i="32"/>
  <c r="B172" i="32"/>
  <c r="B168" i="32"/>
  <c r="B165" i="32"/>
  <c r="B162" i="32"/>
  <c r="B159" i="32"/>
  <c r="B114" i="32"/>
  <c r="B112" i="32"/>
  <c r="B111" i="32"/>
  <c r="B109" i="32"/>
  <c r="B106" i="32"/>
  <c r="B104" i="32"/>
  <c r="B102" i="32"/>
  <c r="B100" i="32"/>
  <c r="B98" i="32"/>
  <c r="B96" i="32"/>
  <c r="B94" i="32"/>
  <c r="B92" i="32"/>
  <c r="B90" i="32"/>
  <c r="B88" i="32"/>
  <c r="C453" i="32"/>
  <c r="C452" i="32"/>
  <c r="C450" i="32"/>
  <c r="C448" i="32"/>
  <c r="C446" i="32"/>
  <c r="C445" i="32"/>
  <c r="C443" i="32"/>
  <c r="C441" i="32"/>
  <c r="C439" i="32"/>
  <c r="C437" i="32"/>
  <c r="C435" i="32"/>
  <c r="C433" i="32"/>
  <c r="C432" i="32"/>
  <c r="C431" i="32"/>
  <c r="C430" i="32"/>
  <c r="C429" i="32"/>
  <c r="C428" i="32"/>
  <c r="C427" i="32"/>
  <c r="C426" i="32"/>
  <c r="C425" i="32"/>
  <c r="C424" i="32"/>
  <c r="C423" i="32"/>
  <c r="C422" i="32"/>
  <c r="C421" i="32"/>
  <c r="C420" i="32"/>
  <c r="C419" i="32"/>
  <c r="C418" i="32"/>
  <c r="C417" i="32"/>
  <c r="C416" i="32"/>
  <c r="C415" i="32"/>
  <c r="C414" i="32"/>
  <c r="C413" i="32"/>
  <c r="C412" i="32"/>
  <c r="C411" i="32"/>
  <c r="C410" i="32"/>
  <c r="C409" i="32"/>
  <c r="C408" i="32"/>
  <c r="C407" i="32"/>
  <c r="C406" i="32"/>
  <c r="C405" i="32"/>
  <c r="C404" i="32"/>
  <c r="C403" i="32"/>
  <c r="C402" i="32"/>
  <c r="C401" i="32"/>
  <c r="C400" i="32"/>
  <c r="C399" i="32"/>
  <c r="C398" i="32"/>
  <c r="C397" i="32"/>
  <c r="C396" i="32"/>
  <c r="C395" i="32"/>
  <c r="C394" i="32"/>
  <c r="C393" i="32"/>
  <c r="C392" i="32"/>
  <c r="C391" i="32"/>
  <c r="C390" i="32"/>
  <c r="C389" i="32"/>
  <c r="C388" i="32"/>
  <c r="C387" i="32"/>
  <c r="C386" i="32"/>
  <c r="C385" i="32"/>
  <c r="C384" i="32"/>
  <c r="C383" i="32"/>
  <c r="C382" i="32"/>
  <c r="C381" i="32"/>
  <c r="C380" i="32"/>
  <c r="C379" i="32"/>
  <c r="C378" i="32"/>
  <c r="C377" i="32"/>
  <c r="C376" i="32"/>
  <c r="C375" i="32"/>
  <c r="C374" i="32"/>
  <c r="C373" i="32"/>
  <c r="C372" i="32"/>
  <c r="C371" i="32"/>
  <c r="C370" i="32"/>
  <c r="C369" i="32"/>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B335" i="32"/>
  <c r="B332" i="32"/>
  <c r="B329" i="32"/>
  <c r="B326" i="32"/>
  <c r="B323" i="32"/>
  <c r="B321" i="32"/>
  <c r="B318" i="32"/>
  <c r="B230" i="32"/>
  <c r="B227" i="32"/>
  <c r="B224" i="32"/>
  <c r="B220" i="32"/>
  <c r="B217" i="32"/>
  <c r="B213" i="32"/>
  <c r="B210" i="32"/>
  <c r="B208" i="32"/>
  <c r="B205" i="32"/>
  <c r="B202" i="32"/>
  <c r="B200" i="32"/>
  <c r="B197" i="32"/>
  <c r="B195" i="32"/>
  <c r="B192" i="32"/>
  <c r="B187" i="32"/>
  <c r="B185" i="32"/>
  <c r="B182" i="32"/>
  <c r="B178" i="32"/>
  <c r="B176" i="32"/>
  <c r="B173" i="32"/>
  <c r="B170" i="32"/>
  <c r="B167" i="32"/>
  <c r="B164" i="32"/>
  <c r="B161" i="32"/>
  <c r="B157" i="32"/>
  <c r="B115" i="32"/>
  <c r="B113" i="32"/>
  <c r="B110" i="32"/>
  <c r="B108" i="32"/>
  <c r="B107" i="32"/>
  <c r="B105" i="32"/>
  <c r="B103" i="32"/>
  <c r="B101" i="32"/>
  <c r="B99" i="32"/>
  <c r="B97" i="32"/>
  <c r="B95" i="32"/>
  <c r="B93" i="32"/>
  <c r="B91" i="32"/>
  <c r="B89" i="32"/>
  <c r="B87" i="32"/>
  <c r="C451" i="32"/>
  <c r="C449" i="32"/>
  <c r="C447" i="32"/>
  <c r="C444" i="32"/>
  <c r="C442" i="32"/>
  <c r="C440" i="32"/>
  <c r="C438" i="32"/>
  <c r="C436" i="32"/>
  <c r="C434"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E48" i="32"/>
  <c r="E416" i="32"/>
  <c r="E153" i="32"/>
  <c r="E12" i="32"/>
  <c r="E381" i="32"/>
  <c r="E68" i="32"/>
  <c r="E14" i="32"/>
  <c r="E405" i="32"/>
  <c r="E94" i="32"/>
  <c r="E376" i="32"/>
  <c r="E265" i="32"/>
  <c r="E313" i="32"/>
  <c r="E397" i="32"/>
  <c r="E172" i="32"/>
  <c r="E364" i="32"/>
  <c r="E241" i="32"/>
  <c r="E277" i="32"/>
  <c r="E7" i="32"/>
  <c r="E456" i="32"/>
  <c r="E275" i="32"/>
  <c r="E302" i="32"/>
  <c r="E30" i="32"/>
  <c r="E421" i="32"/>
  <c r="E261" i="32"/>
  <c r="E311" i="32"/>
  <c r="E439" i="32"/>
  <c r="E249" i="32"/>
  <c r="E91" i="32"/>
  <c r="E431" i="32"/>
  <c r="E317" i="32"/>
  <c r="E194" i="32"/>
  <c r="E173" i="32"/>
  <c r="E291" i="32"/>
  <c r="E228" i="32"/>
  <c r="E154" i="32"/>
  <c r="E346" i="32"/>
  <c r="E108" i="32"/>
  <c r="E31" i="32"/>
  <c r="E434" i="32"/>
  <c r="E206" i="32"/>
  <c r="E395" i="32"/>
  <c r="E298" i="32"/>
  <c r="E343" i="32"/>
  <c r="E441" i="32"/>
  <c r="E107" i="32"/>
  <c r="E76" i="32"/>
  <c r="E323" i="32"/>
  <c r="E358" i="32"/>
  <c r="E215" i="32"/>
  <c r="E268" i="32"/>
  <c r="E127" i="32"/>
  <c r="E113" i="32"/>
  <c r="E98" i="32"/>
  <c r="E167" i="32"/>
  <c r="E377" i="32"/>
  <c r="E18" i="32"/>
  <c r="E205" i="32"/>
  <c r="E428" i="32"/>
  <c r="E417" i="32"/>
  <c r="E109" i="32"/>
  <c r="E338" i="32"/>
  <c r="E137" i="32"/>
  <c r="E11" i="32"/>
  <c r="E316" i="32"/>
  <c r="E223" i="32"/>
  <c r="E318" i="32"/>
  <c r="E147" i="32"/>
  <c r="E24" i="32"/>
  <c r="E89" i="32"/>
  <c r="E240" i="32"/>
  <c r="E402" i="32"/>
  <c r="E404" i="32"/>
  <c r="E36" i="32"/>
  <c r="E69" i="32"/>
  <c r="E87" i="32"/>
  <c r="E221" i="32"/>
  <c r="E239" i="32"/>
  <c r="E255" i="32"/>
  <c r="E65" i="32"/>
  <c r="E247" i="32"/>
  <c r="E368" i="32"/>
  <c r="E131" i="32"/>
  <c r="E203" i="32"/>
  <c r="E216" i="32"/>
  <c r="E220" i="32"/>
  <c r="E335" i="32"/>
  <c r="E292" i="32"/>
  <c r="E250" i="32"/>
  <c r="E124" i="32"/>
  <c r="E148" i="32"/>
  <c r="E326" i="32"/>
  <c r="E393" i="32"/>
  <c r="E372" i="32"/>
  <c r="E339" i="32"/>
  <c r="E293" i="32"/>
  <c r="E269" i="32"/>
  <c r="E259" i="32"/>
  <c r="E200" i="32"/>
  <c r="E140" i="32"/>
  <c r="E449" i="32"/>
  <c r="E426" i="32"/>
  <c r="E305" i="32"/>
  <c r="E197" i="32"/>
  <c r="E359" i="32"/>
  <c r="E111" i="32"/>
  <c r="E199" i="32"/>
  <c r="E270" i="32"/>
  <c r="E144" i="32"/>
  <c r="E388" i="32"/>
  <c r="E52" i="32"/>
  <c r="E454" i="32"/>
  <c r="E10" i="32"/>
  <c r="E26" i="32"/>
  <c r="E126" i="32"/>
  <c r="E151" i="32"/>
  <c r="E104" i="32"/>
  <c r="E43" i="32"/>
  <c r="E430" i="32"/>
  <c r="E337" i="32"/>
  <c r="E212" i="32"/>
  <c r="E238" i="32"/>
  <c r="E210" i="32"/>
  <c r="E125" i="32"/>
  <c r="E119" i="32"/>
  <c r="E41" i="32"/>
  <c r="E379" i="32"/>
  <c r="E189" i="32"/>
  <c r="E392" i="32"/>
  <c r="E121" i="32"/>
  <c r="E204" i="32"/>
  <c r="E289" i="32"/>
  <c r="E84" i="32"/>
  <c r="E440" i="32"/>
  <c r="E424" i="32"/>
  <c r="E73" i="32"/>
  <c r="E161" i="32"/>
  <c r="E100" i="32"/>
  <c r="E217" i="32"/>
  <c r="E178" i="32"/>
  <c r="E374" i="32"/>
  <c r="E138" i="32"/>
  <c r="E396" i="32"/>
  <c r="E256" i="32"/>
  <c r="E447" i="32"/>
  <c r="E272" i="32"/>
  <c r="E145" i="32"/>
  <c r="E327" i="32"/>
  <c r="E112" i="32"/>
  <c r="E280" i="32"/>
  <c r="E63" i="32"/>
  <c r="E152" i="32"/>
  <c r="E190" i="32"/>
  <c r="E191" i="32"/>
  <c r="E224" i="32"/>
  <c r="E177" i="32"/>
  <c r="E133" i="32"/>
  <c r="E86" i="32"/>
  <c r="E123" i="32"/>
  <c r="E159" i="32"/>
  <c r="E351" i="32"/>
  <c r="E181" i="32"/>
  <c r="E142" i="32"/>
  <c r="E231" i="32"/>
  <c r="E296" i="32"/>
  <c r="E410" i="32"/>
  <c r="E319" i="32"/>
  <c r="E432" i="32"/>
  <c r="E398" i="32"/>
  <c r="E435" i="32"/>
  <c r="E411" i="32"/>
  <c r="E92" i="32"/>
  <c r="E226" i="32"/>
  <c r="E61" i="32"/>
  <c r="E77" i="32"/>
  <c r="E96" i="32"/>
  <c r="E176" i="32"/>
  <c r="E442" i="32"/>
  <c r="E128" i="32"/>
  <c r="E419" i="32"/>
  <c r="E344" i="32"/>
  <c r="E295" i="32"/>
  <c r="E9" i="32"/>
  <c r="E314" i="32"/>
  <c r="E37" i="32"/>
  <c r="E117" i="32"/>
  <c r="E278" i="32"/>
  <c r="E422" i="32"/>
  <c r="E187" i="32"/>
  <c r="E345" i="32"/>
  <c r="E443" i="32"/>
  <c r="E80" i="32"/>
  <c r="E227" i="32"/>
  <c r="E149" i="32"/>
  <c r="E209" i="32"/>
  <c r="E401" i="32"/>
  <c r="E387" i="32"/>
  <c r="E334" i="32"/>
  <c r="E6" i="32"/>
  <c r="E294" i="32"/>
  <c r="E57" i="32"/>
  <c r="E332" i="32"/>
  <c r="E320" i="32"/>
  <c r="E103" i="32"/>
  <c r="E88" i="32"/>
  <c r="E8" i="32"/>
  <c r="E40" i="32"/>
  <c r="E235" i="32"/>
  <c r="E79" i="32"/>
  <c r="E383" i="32"/>
  <c r="E67" i="32"/>
  <c r="E415" i="32"/>
  <c r="E427" i="32"/>
  <c r="E307" i="32"/>
  <c r="E164" i="32"/>
  <c r="E110" i="32"/>
  <c r="E136" i="32"/>
  <c r="E264" i="32"/>
  <c r="E330" i="32"/>
  <c r="E251" i="32"/>
  <c r="E448" i="32"/>
  <c r="E55" i="32"/>
  <c r="E257" i="32"/>
  <c r="E370" i="32"/>
  <c r="E361" i="32"/>
  <c r="E13" i="32"/>
  <c r="E85" i="32"/>
  <c r="E23" i="32"/>
  <c r="E271" i="32"/>
  <c r="E350" i="32"/>
  <c r="E279" i="32"/>
  <c r="E408" i="32"/>
  <c r="E29" i="32"/>
  <c r="E267" i="32"/>
  <c r="E47" i="32"/>
  <c r="E146" i="32"/>
  <c r="E169" i="32"/>
  <c r="E304" i="32"/>
  <c r="E130" i="32"/>
  <c r="E355" i="32"/>
  <c r="E315" i="32"/>
  <c r="E301" i="32"/>
  <c r="E357" i="32"/>
  <c r="E166" i="32"/>
  <c r="E156" i="32"/>
  <c r="E349" i="32"/>
  <c r="E386" i="32"/>
  <c r="E437" i="32"/>
  <c r="E246" i="32"/>
  <c r="E446" i="32"/>
  <c r="E373" i="32"/>
  <c r="E54" i="32"/>
  <c r="E141" i="32"/>
  <c r="E78" i="32"/>
  <c r="E59" i="32"/>
  <c r="E175" i="32"/>
  <c r="E35" i="32"/>
  <c r="E93" i="32"/>
  <c r="E53" i="32"/>
  <c r="E38" i="32"/>
  <c r="E70" i="32"/>
  <c r="E139" i="32"/>
  <c r="E15" i="32"/>
  <c r="E303" i="32"/>
  <c r="E97" i="32"/>
  <c r="E324" i="32"/>
  <c r="E245" i="32"/>
  <c r="E248" i="32"/>
  <c r="E409" i="32"/>
  <c r="E219" i="32"/>
  <c r="E134" i="32"/>
  <c r="E375" i="32"/>
  <c r="E290" i="32"/>
  <c r="E254" i="32"/>
  <c r="E214" i="32"/>
  <c r="E71" i="32"/>
  <c r="E455" i="32"/>
  <c r="E366" i="32"/>
  <c r="E170" i="32"/>
  <c r="E188" i="32"/>
  <c r="E384" i="32"/>
  <c r="E211" i="32"/>
  <c r="E45" i="32"/>
  <c r="E44" i="32"/>
  <c r="E356" i="32"/>
  <c r="E218" i="32"/>
  <c r="E236" i="32"/>
  <c r="E192" i="32"/>
  <c r="E129" i="32"/>
  <c r="E82" i="32"/>
  <c r="E195" i="32"/>
  <c r="E116" i="32"/>
  <c r="E331" i="32"/>
  <c r="E106" i="32"/>
  <c r="E208" i="32"/>
  <c r="E193" i="32"/>
  <c r="E198" i="32"/>
  <c r="E347" i="32"/>
  <c r="E252" i="32"/>
  <c r="E287" i="32"/>
  <c r="E81" i="32"/>
  <c r="E403" i="32"/>
  <c r="E222" i="32"/>
  <c r="E62" i="32"/>
  <c r="E234" i="32"/>
  <c r="E207" i="32"/>
  <c r="E352" i="32"/>
  <c r="E17" i="32"/>
  <c r="E33" i="32"/>
  <c r="E115" i="32"/>
  <c r="E276" i="32"/>
  <c r="E39" i="32"/>
  <c r="E135" i="32"/>
  <c r="E102" i="32"/>
  <c r="E42" i="32"/>
  <c r="E122" i="32"/>
  <c r="E114" i="32"/>
  <c r="E243" i="32"/>
  <c r="E183" i="32"/>
  <c r="E328" i="32"/>
  <c r="E74" i="32"/>
  <c r="E413" i="32"/>
  <c r="E453" i="32"/>
  <c r="E354" i="32"/>
  <c r="E407" i="32"/>
  <c r="E297" i="32"/>
  <c r="E399" i="32"/>
  <c r="E452" i="32"/>
  <c r="E232" i="32"/>
  <c r="E201" i="32"/>
  <c r="E369" i="32"/>
  <c r="E22" i="32"/>
  <c r="E168" i="32"/>
  <c r="E412" i="32"/>
  <c r="E16" i="32"/>
  <c r="E342" i="32"/>
  <c r="E390" i="32"/>
  <c r="E312" i="32"/>
  <c r="E160" i="32"/>
  <c r="E322" i="32"/>
  <c r="E260" i="32"/>
  <c r="E262" i="32"/>
  <c r="E34" i="32"/>
  <c r="E418" i="32"/>
  <c r="E451" i="32"/>
  <c r="E438" i="32"/>
  <c r="E378" i="32"/>
  <c r="E28" i="32"/>
  <c r="E32" i="32"/>
  <c r="E429" i="32"/>
  <c r="E233" i="32"/>
  <c r="E425" i="32"/>
  <c r="E51" i="32"/>
  <c r="E101" i="32"/>
  <c r="E310" i="32"/>
  <c r="E185" i="32"/>
  <c r="E300" i="32"/>
  <c r="E20" i="32"/>
  <c r="E360" i="32"/>
  <c r="E75" i="32"/>
  <c r="E444" i="32"/>
  <c r="E179" i="32"/>
  <c r="E58" i="32"/>
  <c r="E420" i="32"/>
  <c r="E363" i="32"/>
  <c r="E340" i="32"/>
  <c r="E333" i="32"/>
  <c r="E299" i="32"/>
  <c r="E284" i="32"/>
  <c r="E174" i="32"/>
  <c r="E143" i="32"/>
  <c r="E50" i="32"/>
  <c r="E274" i="32"/>
  <c r="E371" i="32"/>
  <c r="E362" i="32"/>
  <c r="E237" i="32"/>
  <c r="E158" i="32"/>
  <c r="E19" i="32"/>
  <c r="E99" i="32"/>
  <c r="E118" i="32"/>
  <c r="E230" i="32"/>
  <c r="E186" i="32"/>
  <c r="E394" i="32"/>
  <c r="E180" i="32"/>
  <c r="E445" i="32"/>
  <c r="E56" i="32"/>
  <c r="E281" i="32"/>
  <c r="E157" i="32"/>
  <c r="E202" i="32"/>
  <c r="E266" i="32"/>
  <c r="E282" i="32"/>
  <c r="E385" i="32"/>
  <c r="E285" i="32"/>
  <c r="E229" i="32"/>
  <c r="E150" i="32"/>
  <c r="E182" i="32"/>
  <c r="E391" i="32"/>
  <c r="E283" i="32"/>
  <c r="E163" i="32"/>
  <c r="E213" i="32"/>
  <c r="E341" i="32"/>
  <c r="E263" i="32"/>
  <c r="E433" i="32"/>
  <c r="E132" i="32"/>
  <c r="E382" i="32"/>
  <c r="E155" i="32"/>
  <c r="E95" i="32"/>
  <c r="E321" i="32"/>
  <c r="E242" i="32"/>
  <c r="E348" i="32"/>
  <c r="E162" i="32"/>
  <c r="E244" i="32"/>
  <c r="E253" i="32"/>
  <c r="E288" i="32"/>
  <c r="E49" i="32"/>
  <c r="E225" i="32"/>
  <c r="E258" i="32"/>
  <c r="E165" i="32"/>
  <c r="E406" i="32"/>
  <c r="E336" i="32"/>
  <c r="E286" i="32"/>
  <c r="E184" i="32"/>
  <c r="E329" i="32"/>
  <c r="E450" i="32"/>
  <c r="E66" i="32"/>
  <c r="E83" i="32"/>
  <c r="E105" i="32"/>
  <c r="E273" i="32"/>
  <c r="E306" i="32"/>
  <c r="E46" i="32"/>
  <c r="E325" i="32"/>
  <c r="E423" i="32"/>
  <c r="E414" i="32"/>
  <c r="E308" i="32"/>
  <c r="E72" i="32"/>
  <c r="E5" i="32" l="1"/>
  <c r="D5" i="32"/>
  <c r="B5" i="32"/>
  <c r="C5"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CD5897-0810-4CD9-9FDE-C5BFEE8B230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Inventory and Supply Chain with Reorder Alerts (1).xlsm!Clean_Data" type="102" refreshedVersion="8" minRefreshableVersion="5">
    <extLst>
      <ext xmlns:x15="http://schemas.microsoft.com/office/spreadsheetml/2010/11/main" uri="{DE250136-89BD-433C-8126-D09CA5730AF9}">
        <x15:connection id="Clean_Data">
          <x15:rangePr sourceName="_xlcn.WorksheetConnection_InventoryandSupplyChainwithReorderAlerts1.xlsmClean_Data"/>
        </x15:connection>
      </ext>
    </extLst>
  </connection>
  <connection id="3" xr16:uid="{00000000-0015-0000-FFFF-FFFF02000000}" name="WorksheetConnection_Inventory and Supply Chain with Reorder Alerts (1)-DESKTOP-QE3GDNQ.xlsm!Clean_Data" type="102" refreshedVersion="8" minRefreshableVersion="5">
    <extLst>
      <ext xmlns:x15="http://schemas.microsoft.com/office/spreadsheetml/2010/11/main" uri="{DE250136-89BD-433C-8126-D09CA5730AF9}">
        <x15:connection id="Clean_Data-f634024a-c8a6-4018-bdbe-cfd144b60ae5" autoDelete="1">
          <x15:rangePr sourceName="_xlcn.WorksheetConnection_InventoryandSupplyChainwithReorderAlerts1DESKTOPQE3GDNQ.xlsmClean_Data"/>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<sst xmlns="http://schemas.openxmlformats.org/spreadsheetml/2006/main" count="24898" uniqueCount="4005">
  <si>
    <t xml:space="preserve">      INVENTORY AND SUPPLY CHAIN MANAGEMENT WITH REORDER ALERTS</t>
  </si>
  <si>
    <t>CONTENTS</t>
  </si>
  <si>
    <t>INSTRUCTIONS</t>
  </si>
  <si>
    <t>CRITICAL FIRST STEPS:</t>
  </si>
  <si>
    <r>
      <t>➤</t>
    </r>
    <r>
      <rPr>
        <b/>
        <sz val="12"/>
        <color rgb="FF1C1C1C"/>
        <rFont val="Calibri"/>
        <family val="2"/>
      </rPr>
      <t xml:space="preserve">Enable Macros- </t>
    </r>
    <r>
      <rPr>
        <sz val="12"/>
        <color rgb="FF1C1C1C"/>
        <rFont val="Calibri"/>
        <family val="2"/>
      </rPr>
      <t>Click on "Enable Content" on the yellow security bar as this workbook contains macros.</t>
    </r>
  </si>
  <si>
    <r>
      <t>➤</t>
    </r>
    <r>
      <rPr>
        <b/>
        <sz val="12"/>
        <color rgb="FF1C1C1C"/>
        <rFont val="Calibri"/>
        <family val="2"/>
      </rPr>
      <t>Use Desktop Excel-</t>
    </r>
    <r>
      <rPr>
        <sz val="12"/>
        <color rgb="FF1C1C1C"/>
        <rFont val="Calibri"/>
        <family val="2"/>
      </rPr>
      <t xml:space="preserve"> This file needs to be used in the Desktop Version of Excel, as it will not work properly on Google Sheets or Excel Web due to macro dependencies</t>
    </r>
  </si>
  <si>
    <r>
      <t>➤</t>
    </r>
    <r>
      <rPr>
        <b/>
        <sz val="12"/>
        <color rgb="FF1C1C1C"/>
        <rFont val="Calibri"/>
        <family val="2"/>
      </rPr>
      <t xml:space="preserve">Protect Raw Data- </t>
    </r>
    <r>
      <rPr>
        <sz val="12"/>
        <color rgb="FF1C1C1C"/>
        <rFont val="Calibri"/>
        <family val="2"/>
      </rPr>
      <t>Raw_Data and Clean_Data sheets should not be modified directly.</t>
    </r>
  </si>
  <si>
    <t>DAILY OPERATIONAL WORKFLOW:</t>
  </si>
  <si>
    <r>
      <t>Log Arrivals:</t>
    </r>
    <r>
      <rPr>
        <sz val="12"/>
        <color rgb="FF1C1C1C"/>
        <rFont val="Calibri"/>
        <family val="2"/>
      </rPr>
      <t xml:space="preserve"> Enter </t>
    </r>
    <r>
      <rPr>
        <b/>
        <sz val="12"/>
        <color rgb="FF1C1C1C"/>
        <rFont val="Calibri"/>
        <family val="2"/>
      </rPr>
      <t>Product ID</t>
    </r>
    <r>
      <rPr>
        <sz val="12"/>
        <color rgb="FF1C1C1C"/>
        <rFont val="Calibri"/>
        <family val="2"/>
      </rPr>
      <t xml:space="preserve"> + </t>
    </r>
    <r>
      <rPr>
        <b/>
        <sz val="12"/>
        <color rgb="FF1C1C1C"/>
        <rFont val="Calibri"/>
        <family val="2"/>
      </rPr>
      <t>Quantity</t>
    </r>
    <r>
      <rPr>
        <sz val="12"/>
        <color rgb="FF1C1C1C"/>
        <rFont val="Calibri"/>
        <family val="2"/>
      </rPr>
      <t xml:space="preserve"> in Stock In</t>
    </r>
    <r>
      <rPr>
        <i/>
        <sz val="12"/>
        <color rgb="FF1C1C1C"/>
        <rFont val="Calibri"/>
        <family val="2"/>
      </rPr>
      <t>(System auto-fills names/suppliers)</t>
    </r>
    <r>
      <rPr>
        <sz val="12"/>
        <color rgb="FF1C1C1C"/>
        <rFont val="Calibri"/>
        <family val="2"/>
      </rPr>
      <t>.</t>
    </r>
  </si>
  <si>
    <r>
      <t>Log Sales:</t>
    </r>
    <r>
      <rPr>
        <sz val="12"/>
        <color theme="1"/>
        <rFont val="Calibri"/>
        <family val="2"/>
      </rPr>
      <t xml:space="preserve"> Enter </t>
    </r>
    <r>
      <rPr>
        <b/>
        <sz val="12"/>
        <color theme="1"/>
        <rFont val="Calibri"/>
        <family val="2"/>
      </rPr>
      <t>Product ID</t>
    </r>
    <r>
      <rPr>
        <sz val="12"/>
        <color theme="1"/>
        <rFont val="Calibri"/>
        <family val="2"/>
      </rPr>
      <t xml:space="preserve"> + </t>
    </r>
    <r>
      <rPr>
        <b/>
        <sz val="12"/>
        <color theme="1"/>
        <rFont val="Calibri"/>
        <family val="2"/>
      </rPr>
      <t>Quantity</t>
    </r>
    <r>
      <rPr>
        <sz val="12"/>
        <color theme="1"/>
        <rFont val="Calibri"/>
        <family val="2"/>
      </rPr>
      <t xml:space="preserve"> in Stock Out </t>
    </r>
    <r>
      <rPr>
        <i/>
        <sz val="12"/>
        <color theme="1"/>
        <rFont val="Calibri"/>
        <family val="2"/>
      </rPr>
      <t>(Live stock adjusts automatically)</t>
    </r>
    <r>
      <rPr>
        <sz val="12"/>
        <color theme="1"/>
        <rFont val="Calibri"/>
        <family val="2"/>
      </rPr>
      <t>.</t>
    </r>
  </si>
  <si>
    <r>
      <t>Check Alerts:</t>
    </r>
    <r>
      <rPr>
        <sz val="12"/>
        <color theme="1"/>
        <rFont val="Calibri"/>
        <family val="2"/>
      </rPr>
      <t xml:space="preserve"> View Reorder Alerts daily for items that fell below safe minimum stock levels.</t>
    </r>
  </si>
  <si>
    <r>
      <t>Update Dashboard:</t>
    </r>
    <r>
      <rPr>
        <sz val="12"/>
        <color theme="1"/>
        <rFont val="Calibri"/>
        <family val="2"/>
      </rPr>
      <t xml:space="preserve"> Right-click any chart or pivot table and click </t>
    </r>
    <r>
      <rPr>
        <b/>
        <sz val="12"/>
        <color theme="1"/>
        <rFont val="Calibri"/>
        <family val="2"/>
      </rPr>
      <t>"Refresh"</t>
    </r>
    <r>
      <rPr>
        <sz val="12"/>
        <color theme="1"/>
        <rFont val="Calibri"/>
        <family val="2"/>
      </rPr>
      <t xml:space="preserve"> to see today's updates.</t>
    </r>
  </si>
  <si>
    <t>SYSTEM DATA CLEANING &amp; VALIDATION LOG</t>
  </si>
  <si>
    <t>Target Issue</t>
  </si>
  <si>
    <t>Applied Optimization method</t>
  </si>
  <si>
    <t>Core Function used</t>
  </si>
  <si>
    <t xml:space="preserve">         Duplicate Entries</t>
  </si>
  <si>
    <t>Identified and purged repeated rows to protect calculations.</t>
  </si>
  <si>
    <t>Remove Duplicates</t>
  </si>
  <si>
    <t>⟮⧿⟯ Negative Quantities</t>
  </si>
  <si>
    <t>Absolute values applied to eliminate erroneous negative stock.</t>
  </si>
  <si>
    <t>ABS() function</t>
  </si>
  <si>
    <t xml:space="preserve">        Broken Formula Links</t>
  </si>
  <si>
    <t>Truncated leading and trailing spacing that breaks lookups.</t>
  </si>
  <si>
    <t>TRIM() function</t>
  </si>
  <si>
    <t xml:space="preserve">       Text Case Inconsistency</t>
  </si>
  <si>
    <t>Capitalization across products and categories standardized.</t>
  </si>
  <si>
    <t>PROPER() function</t>
  </si>
  <si>
    <t xml:space="preserve">        Broken Date Strings</t>
  </si>
  <si>
    <t>Unrecognized date strings standardized into unified formats.</t>
  </si>
  <si>
    <t>Number Format → Date</t>
  </si>
  <si>
    <t xml:space="preserve">        Null &amp; Blank Cells</t>
  </si>
  <si>
    <t>Located empty cells causing dynamic syntax errors.</t>
  </si>
  <si>
    <t>Go To Special (Blanks)</t>
  </si>
  <si>
    <t xml:space="preserve">        Redundant Columns</t>
  </si>
  <si>
    <t>Stripped out non-essential data points to optimize performance.</t>
  </si>
  <si>
    <t>Manual Deletion</t>
  </si>
  <si>
    <t>⚠ ️RAW DATA ⚠️</t>
  </si>
  <si>
    <t>Product_Name</t>
  </si>
  <si>
    <t>Catagory</t>
  </si>
  <si>
    <t>Supplier_Name</t>
  </si>
  <si>
    <t>Warehouse_Location</t>
  </si>
  <si>
    <t>Status</t>
  </si>
  <si>
    <t>Product_ID</t>
  </si>
  <si>
    <t>Supplier_ID</t>
  </si>
  <si>
    <t>Date_Received</t>
  </si>
  <si>
    <t>Last_Order_Date</t>
  </si>
  <si>
    <t>Expiration_Date</t>
  </si>
  <si>
    <t>Stock_Quantity</t>
  </si>
  <si>
    <t>Reorder_Level</t>
  </si>
  <si>
    <t>Reorder_Quantity</t>
  </si>
  <si>
    <t>Unit_Price</t>
  </si>
  <si>
    <t>Sales_Volume</t>
  </si>
  <si>
    <t>Inventory_Turnover_Rate</t>
  </si>
  <si>
    <t>percentage</t>
  </si>
  <si>
    <t>Bell Pepper</t>
  </si>
  <si>
    <t>Fruits &amp; Vegetables</t>
  </si>
  <si>
    <t>Eimbee</t>
  </si>
  <si>
    <t>20 Pennsylvania Parkway</t>
  </si>
  <si>
    <t>Discontinued</t>
  </si>
  <si>
    <t>29-017-6255</t>
  </si>
  <si>
    <t>43-348-2450</t>
  </si>
  <si>
    <t>1/31/2025</t>
  </si>
  <si>
    <t>$4.60</t>
  </si>
  <si>
    <t>Vegetable Oil</t>
  </si>
  <si>
    <t>Oils &amp; Fats</t>
  </si>
  <si>
    <t>Digitube</t>
  </si>
  <si>
    <t>03643 Oakridge Lane</t>
  </si>
  <si>
    <t>Backordered</t>
  </si>
  <si>
    <t>79-569-8856</t>
  </si>
  <si>
    <t>04-854-7165</t>
  </si>
  <si>
    <t>5/19/2024</t>
  </si>
  <si>
    <t>$2.00</t>
  </si>
  <si>
    <t>Parmesan Cheese</t>
  </si>
  <si>
    <t>Dairy</t>
  </si>
  <si>
    <t>BlogXS</t>
  </si>
  <si>
    <t>73 Graedel Street</t>
  </si>
  <si>
    <t>28-146-2641</t>
  </si>
  <si>
    <t>82-995-0739</t>
  </si>
  <si>
    <t>12/21/2024</t>
  </si>
  <si>
    <t>$12.00</t>
  </si>
  <si>
    <t>Carrot</t>
  </si>
  <si>
    <t>Avaveo</t>
  </si>
  <si>
    <t>44801 Myrtle Center</t>
  </si>
  <si>
    <t>11-581-9869</t>
  </si>
  <si>
    <t>22-867-3079</t>
  </si>
  <si>
    <t>9/26/2024</t>
  </si>
  <si>
    <t>$1.50</t>
  </si>
  <si>
    <t>Garlic</t>
  </si>
  <si>
    <t>Katz</t>
  </si>
  <si>
    <t>6195 Monterey Center</t>
  </si>
  <si>
    <t>13-202-4809</t>
  </si>
  <si>
    <t>24-281-7685</t>
  </si>
  <si>
    <t>7/28/2024</t>
  </si>
  <si>
    <t>5/20/2024</t>
  </si>
  <si>
    <t>$7.00</t>
  </si>
  <si>
    <t>Lemon</t>
  </si>
  <si>
    <t>Yata</t>
  </si>
  <si>
    <t>5141 Anniversary Crossing</t>
  </si>
  <si>
    <t>70-145-2550</t>
  </si>
  <si>
    <t>75-849-4524</t>
  </si>
  <si>
    <t>$2.40</t>
  </si>
  <si>
    <t>Coconut Sugar</t>
  </si>
  <si>
    <t>Grains &amp; Pulses</t>
  </si>
  <si>
    <t>Lazz</t>
  </si>
  <si>
    <t>38583 2nd Pass</t>
  </si>
  <si>
    <t>Active</t>
  </si>
  <si>
    <t>10-626-8536</t>
  </si>
  <si>
    <t>23-274-3305</t>
  </si>
  <si>
    <t>1/29/2025</t>
  </si>
  <si>
    <t>3/30/2024</t>
  </si>
  <si>
    <t>$5.00</t>
  </si>
  <si>
    <t>Anchovies</t>
  </si>
  <si>
    <t>Seafood</t>
  </si>
  <si>
    <t>Zoonder</t>
  </si>
  <si>
    <t>86 Porter Junction</t>
  </si>
  <si>
    <t>42-879-9478</t>
  </si>
  <si>
    <t>00-900-0119</t>
  </si>
  <si>
    <t>2/23/2025</t>
  </si>
  <si>
    <t>8/22/2024</t>
  </si>
  <si>
    <t>$10.00</t>
  </si>
  <si>
    <t>Cheese</t>
  </si>
  <si>
    <t>Oozz</t>
  </si>
  <si>
    <t>05518 Saint Paul Street</t>
  </si>
  <si>
    <t>82-380-5378</t>
  </si>
  <si>
    <t>96-353-3049</t>
  </si>
  <si>
    <t>$9.00</t>
  </si>
  <si>
    <t>Yogurt</t>
  </si>
  <si>
    <t>Jaxnation</t>
  </si>
  <si>
    <t>14042 Dottie Avenue</t>
  </si>
  <si>
    <t>23-265-8144</t>
  </si>
  <si>
    <t>31-524-1628</t>
  </si>
  <si>
    <t>10/25/2024</t>
  </si>
  <si>
    <t>$1.70</t>
  </si>
  <si>
    <t>Cheddar Cheese</t>
  </si>
  <si>
    <t>Gabcube</t>
  </si>
  <si>
    <t>5 Oxford Pass</t>
  </si>
  <si>
    <t>62-393-9939</t>
  </si>
  <si>
    <t>93-877-9384</t>
  </si>
  <si>
    <t>Avocado Oil</t>
  </si>
  <si>
    <t>Dabtype</t>
  </si>
  <si>
    <t>3622 Anhalt Lane</t>
  </si>
  <si>
    <t>90-343-9640</t>
  </si>
  <si>
    <t>54-919-9424</t>
  </si>
  <si>
    <t>Orange</t>
  </si>
  <si>
    <t>Flashdog</t>
  </si>
  <si>
    <t>3 Bashford Court</t>
  </si>
  <si>
    <t>36-899-5324</t>
  </si>
  <si>
    <t>02-656-3112</t>
  </si>
  <si>
    <t>12/19/2024</t>
  </si>
  <si>
    <t>$2.90</t>
  </si>
  <si>
    <t>Digestive Biscuit</t>
  </si>
  <si>
    <t>Bakery</t>
  </si>
  <si>
    <t>Devshare</t>
  </si>
  <si>
    <t>2 Carioca Crossing</t>
  </si>
  <si>
    <t>41-538-3129</t>
  </si>
  <si>
    <t>91-589-9007</t>
  </si>
  <si>
    <t>3/17/2024</t>
  </si>
  <si>
    <t>7/31/2024</t>
  </si>
  <si>
    <t>$4.00</t>
  </si>
  <si>
    <t>Cauliflower</t>
  </si>
  <si>
    <t>Cogilith</t>
  </si>
  <si>
    <t>01 Northfield Road</t>
  </si>
  <si>
    <t>47-843-8207</t>
  </si>
  <si>
    <t>55-838-9088</t>
  </si>
  <si>
    <t>12/27/2024</t>
  </si>
  <si>
    <t>$2.50</t>
  </si>
  <si>
    <t>Pear</t>
  </si>
  <si>
    <t>Roodel</t>
  </si>
  <si>
    <t>2004 Cody Plaza</t>
  </si>
  <si>
    <t>94-071-2261</t>
  </si>
  <si>
    <t>25-706-2146</t>
  </si>
  <si>
    <t>$4.50</t>
  </si>
  <si>
    <t>Egg (Turkey)</t>
  </si>
  <si>
    <t>Bluezoom</t>
  </si>
  <si>
    <t>94862 Beilfuss Terrace</t>
  </si>
  <si>
    <t>12-998-3882</t>
  </si>
  <si>
    <t>06-151-9076</t>
  </si>
  <si>
    <t>8/17/2024</t>
  </si>
  <si>
    <t>5/26/2024</t>
  </si>
  <si>
    <t>Ricotta Cheese</t>
  </si>
  <si>
    <t>Skimia</t>
  </si>
  <si>
    <t>10342 Division Place</t>
  </si>
  <si>
    <t>36-127-4273</t>
  </si>
  <si>
    <t>05-719-6858</t>
  </si>
  <si>
    <t>$6.20</t>
  </si>
  <si>
    <t>Eggplant</t>
  </si>
  <si>
    <t>Blogpad</t>
  </si>
  <si>
    <t>52 Namekagon Junction</t>
  </si>
  <si>
    <t>13-144-2169</t>
  </si>
  <si>
    <t>11-742-5033</t>
  </si>
  <si>
    <t>$3.00</t>
  </si>
  <si>
    <t>Whole Wheat Flour</t>
  </si>
  <si>
    <t>Dabjam</t>
  </si>
  <si>
    <t>21343 Brentwood Circle</t>
  </si>
  <si>
    <t>86-978-6666</t>
  </si>
  <si>
    <t>43-979-2253</t>
  </si>
  <si>
    <t>7/26/2024</t>
  </si>
  <si>
    <t>9/15/2024</t>
  </si>
  <si>
    <t>$2.70</t>
  </si>
  <si>
    <t>Arabica Coffee</t>
  </si>
  <si>
    <t>Beverages</t>
  </si>
  <si>
    <t>Feedmix</t>
  </si>
  <si>
    <t>36 3rd Place</t>
  </si>
  <si>
    <t>40-681-9981</t>
  </si>
  <si>
    <t>54-470-2479</t>
  </si>
  <si>
    <t>5/29/2024</t>
  </si>
  <si>
    <t>$20.00</t>
  </si>
  <si>
    <t>Sweet Potato</t>
  </si>
  <si>
    <t>Trupe</t>
  </si>
  <si>
    <t>7015 Ramsey Lane</t>
  </si>
  <si>
    <t>13-962-6263</t>
  </si>
  <si>
    <t>26-061-5253</t>
  </si>
  <si>
    <t>12/23/2024</t>
  </si>
  <si>
    <t>11/18/2024</t>
  </si>
  <si>
    <t>Mango</t>
  </si>
  <si>
    <t>Meevee</t>
  </si>
  <si>
    <t>48 Vahlen Place</t>
  </si>
  <si>
    <t>10-002-6494</t>
  </si>
  <si>
    <t>47-509-7282</t>
  </si>
  <si>
    <t>$4.80</t>
  </si>
  <si>
    <t>Kale</t>
  </si>
  <si>
    <t>85 Farwell Parkway</t>
  </si>
  <si>
    <t>29-741-8132</t>
  </si>
  <si>
    <t>49-384-4540</t>
  </si>
  <si>
    <t>7/14/2024</t>
  </si>
  <si>
    <t>Jasmine Rice</t>
  </si>
  <si>
    <t>Topicware</t>
  </si>
  <si>
    <t>07 Pankratz Point</t>
  </si>
  <si>
    <t>30-806-3823</t>
  </si>
  <si>
    <t>36-451-3173</t>
  </si>
  <si>
    <t>$4.75</t>
  </si>
  <si>
    <t>Sourdough Bread</t>
  </si>
  <si>
    <t>Plajo</t>
  </si>
  <si>
    <t>338 Annamark Court</t>
  </si>
  <si>
    <t>71-074-6292</t>
  </si>
  <si>
    <t>42-201-4495</t>
  </si>
  <si>
    <t>10/17/2024</t>
  </si>
  <si>
    <t>Green Coffee</t>
  </si>
  <si>
    <t>Skyndu</t>
  </si>
  <si>
    <t>35 Golf Course Alley</t>
  </si>
  <si>
    <t>95-738-4658</t>
  </si>
  <si>
    <t>67-404-3362</t>
  </si>
  <si>
    <t>11/26/2024</t>
  </si>
  <si>
    <t>10/30/2024</t>
  </si>
  <si>
    <t>Yotz</t>
  </si>
  <si>
    <t>96 Westridge Junction</t>
  </si>
  <si>
    <t>55-154-4728</t>
  </si>
  <si>
    <t>33-466-7894</t>
  </si>
  <si>
    <t>3/29/2024</t>
  </si>
  <si>
    <t>Tilapia</t>
  </si>
  <si>
    <t>Vinder</t>
  </si>
  <si>
    <t>57 Eastwood Junction</t>
  </si>
  <si>
    <t>46-255-3073</t>
  </si>
  <si>
    <t>68-230-9130</t>
  </si>
  <si>
    <t>Arborio Rice</t>
  </si>
  <si>
    <t>Geba</t>
  </si>
  <si>
    <t>31 Sullivan Hill</t>
  </si>
  <si>
    <t>95-640-0293</t>
  </si>
  <si>
    <t>43-575-2151</t>
  </si>
  <si>
    <t>Bread Flour</t>
  </si>
  <si>
    <t>Dazzlesphere</t>
  </si>
  <si>
    <t>49148 Meadow Ridge Way</t>
  </si>
  <si>
    <t>45-250-4679</t>
  </si>
  <si>
    <t>80-328-4990</t>
  </si>
  <si>
    <t>11/23/2024</t>
  </si>
  <si>
    <t>Cucumber</t>
  </si>
  <si>
    <t>Kanoodle</t>
  </si>
  <si>
    <t>38 Killdeer Point</t>
  </si>
  <si>
    <t>03-833-3577</t>
  </si>
  <si>
    <t>87-032-6971</t>
  </si>
  <si>
    <t>8/20/2024</t>
  </si>
  <si>
    <t>10/16/2024</t>
  </si>
  <si>
    <t>$1.80</t>
  </si>
  <si>
    <t>01 Gateway Plaza</t>
  </si>
  <si>
    <t>08-961-3009</t>
  </si>
  <si>
    <t>41-825-5869</t>
  </si>
  <si>
    <t>$9.20</t>
  </si>
  <si>
    <t>Milk</t>
  </si>
  <si>
    <t>Centimia</t>
  </si>
  <si>
    <t>36483 Burning Wood Pass</t>
  </si>
  <si>
    <t>20-405-4865</t>
  </si>
  <si>
    <t>16-019-7101</t>
  </si>
  <si>
    <t>9/18/2024</t>
  </si>
  <si>
    <t>$0.90</t>
  </si>
  <si>
    <t>Lime</t>
  </si>
  <si>
    <t>Livefish</t>
  </si>
  <si>
    <t>3 Meadow Valley Court</t>
  </si>
  <si>
    <t>49-377-9731</t>
  </si>
  <si>
    <t>56-823-5908</t>
  </si>
  <si>
    <t>4/19/2024</t>
  </si>
  <si>
    <t>Rice Flour</t>
  </si>
  <si>
    <t>Quatz</t>
  </si>
  <si>
    <t>47817 Oneill Park</t>
  </si>
  <si>
    <t>39-810-2042</t>
  </si>
  <si>
    <t>65-620-9866</t>
  </si>
  <si>
    <t>1/25/2025</t>
  </si>
  <si>
    <t>Rhyloo</t>
  </si>
  <si>
    <t>94 Mallory Center</t>
  </si>
  <si>
    <t>53-805-9523</t>
  </si>
  <si>
    <t>99-864-0256</t>
  </si>
  <si>
    <t>3/19/2024</t>
  </si>
  <si>
    <t>5/14/2024</t>
  </si>
  <si>
    <t>Shuffledrive</t>
  </si>
  <si>
    <t>19 Shoshone Circle</t>
  </si>
  <si>
    <t>14-305-5348</t>
  </si>
  <si>
    <t>71-092-6845</t>
  </si>
  <si>
    <t>3/20/2024</t>
  </si>
  <si>
    <t xml:space="preserve">   Sour Cream</t>
  </si>
  <si>
    <t>Skyvu</t>
  </si>
  <si>
    <t>805 Center Parkway</t>
  </si>
  <si>
    <t>51-459-5630</t>
  </si>
  <si>
    <t>29-567-3732</t>
  </si>
  <si>
    <t>9/29/2024</t>
  </si>
  <si>
    <t>12/14/2024</t>
  </si>
  <si>
    <t>Whole Wheat Bread</t>
  </si>
  <si>
    <t>46 Delaware Place</t>
  </si>
  <si>
    <t>88-183-5781</t>
  </si>
  <si>
    <t>49-247-1217</t>
  </si>
  <si>
    <t>8/24/2024</t>
  </si>
  <si>
    <t>$3.50</t>
  </si>
  <si>
    <t>Robusta Coffee</t>
  </si>
  <si>
    <t>Devpulse</t>
  </si>
  <si>
    <t>2374 Chive Court</t>
  </si>
  <si>
    <t>41-735-9837</t>
  </si>
  <si>
    <t>35-462-7569</t>
  </si>
  <si>
    <t>8/28/2024</t>
  </si>
  <si>
    <t>Chocolate Biscuit</t>
  </si>
  <si>
    <t>Yodo</t>
  </si>
  <si>
    <t>7561 5th Terrace</t>
  </si>
  <si>
    <t>88-977-0175</t>
  </si>
  <si>
    <t>58-087-3463</t>
  </si>
  <si>
    <t>3/21/2024</t>
  </si>
  <si>
    <t>7/19/2024</t>
  </si>
  <si>
    <t>Palm Oil</t>
  </si>
  <si>
    <t>Skipstorm</t>
  </si>
  <si>
    <t>703 Hermina Center</t>
  </si>
  <si>
    <t>66-327-2821</t>
  </si>
  <si>
    <t>82-525-7224</t>
  </si>
  <si>
    <t>5/27/2024</t>
  </si>
  <si>
    <t>Camido</t>
  </si>
  <si>
    <t>709 Vidon Avenue</t>
  </si>
  <si>
    <t>08-114-3922</t>
  </si>
  <si>
    <t>19-418-7213</t>
  </si>
  <si>
    <t>2/25/2024</t>
  </si>
  <si>
    <t>2/15/2025</t>
  </si>
  <si>
    <t xml:space="preserve"> Avocado Oil</t>
  </si>
  <si>
    <t>Sesame Oil</t>
  </si>
  <si>
    <t>0313 Rockefeller Street</t>
  </si>
  <si>
    <t>95-090-2788</t>
  </si>
  <si>
    <t>95-715-6047</t>
  </si>
  <si>
    <t>8/26/2024</t>
  </si>
  <si>
    <t>$6.50</t>
  </si>
  <si>
    <t>Lettuce</t>
  </si>
  <si>
    <t>Fadeo</t>
  </si>
  <si>
    <t>19069 Cordelia Drive</t>
  </si>
  <si>
    <t>26-690-3784</t>
  </si>
  <si>
    <t>70-463-6597</t>
  </si>
  <si>
    <t>10/14/2024</t>
  </si>
  <si>
    <t>Feta Cheese</t>
  </si>
  <si>
    <t>Rhynyx</t>
  </si>
  <si>
    <t>60356 Derek Lane</t>
  </si>
  <si>
    <t>46-753-8430</t>
  </si>
  <si>
    <t>35-042-9391</t>
  </si>
  <si>
    <t>11/19/2024</t>
  </si>
  <si>
    <t>Apricot</t>
  </si>
  <si>
    <t>Skinix</t>
  </si>
  <si>
    <t>36687 Maple Avenue</t>
  </si>
  <si>
    <t>15-905-7750</t>
  </si>
  <si>
    <t>48-176-1622</t>
  </si>
  <si>
    <t>Peanut Oil</t>
  </si>
  <si>
    <t>Tagopia</t>
  </si>
  <si>
    <t>13 Westport Hill</t>
  </si>
  <si>
    <t>11-891-8213</t>
  </si>
  <si>
    <t>25-741-5987</t>
  </si>
  <si>
    <t>11/13/2024</t>
  </si>
  <si>
    <t>Olive Oil</t>
  </si>
  <si>
    <t>Realmix</t>
  </si>
  <si>
    <t>65 Chinook Circle</t>
  </si>
  <si>
    <t>82-811-7988</t>
  </si>
  <si>
    <t>41-772-9238</t>
  </si>
  <si>
    <t>6/13/2024</t>
  </si>
  <si>
    <t>12/13/2024</t>
  </si>
  <si>
    <t>$6.00</t>
  </si>
  <si>
    <t>Gigaclub</t>
  </si>
  <si>
    <t>759 Waywood Court</t>
  </si>
  <si>
    <t>31-746-4951</t>
  </si>
  <si>
    <t>70-212-0990</t>
  </si>
  <si>
    <t>$2.75</t>
  </si>
  <si>
    <t>Egg (Duck)</t>
  </si>
  <si>
    <t>45190 Fordem Court</t>
  </si>
  <si>
    <t>97-300-7511</t>
  </si>
  <si>
    <t>47-687-2255</t>
  </si>
  <si>
    <t>7/17/2024</t>
  </si>
  <si>
    <t>$1.00</t>
  </si>
  <si>
    <t>Pineapple</t>
  </si>
  <si>
    <t>Brainverse</t>
  </si>
  <si>
    <t>0 Delladonna Place</t>
  </si>
  <si>
    <t>88-304-2855</t>
  </si>
  <si>
    <t>59-570-2020</t>
  </si>
  <si>
    <t>1/24/2025</t>
  </si>
  <si>
    <t>Skyba</t>
  </si>
  <si>
    <t>63 Debra Park</t>
  </si>
  <si>
    <t>53-008-2419</t>
  </si>
  <si>
    <t>86-841-6074</t>
  </si>
  <si>
    <t>157 David Center</t>
  </si>
  <si>
    <t>76-340-4432</t>
  </si>
  <si>
    <t>79-915-4185</t>
  </si>
  <si>
    <t>3/28/2024</t>
  </si>
  <si>
    <t>$1.75</t>
  </si>
  <si>
    <t>Trout</t>
  </si>
  <si>
    <t>Blogtag</t>
  </si>
  <si>
    <t>4508 Shopko Trail</t>
  </si>
  <si>
    <t>26-010-9519</t>
  </si>
  <si>
    <t>28-837-4164</t>
  </si>
  <si>
    <t>Onion</t>
  </si>
  <si>
    <t>Oba</t>
  </si>
  <si>
    <t>74 Menomonie Point</t>
  </si>
  <si>
    <t>08-940-8578</t>
  </si>
  <si>
    <t>37-686-1726</t>
  </si>
  <si>
    <t>11/22/2024</t>
  </si>
  <si>
    <t>Cream</t>
  </si>
  <si>
    <t>Oyondu</t>
  </si>
  <si>
    <t>74997 Katie Terrace</t>
  </si>
  <si>
    <t>54-374-9986</t>
  </si>
  <si>
    <t>33-818-4917</t>
  </si>
  <si>
    <t>10/22/2024</t>
  </si>
  <si>
    <t>Sardines</t>
  </si>
  <si>
    <t>Eayo</t>
  </si>
  <si>
    <t>7819 Fallview Park</t>
  </si>
  <si>
    <t>67-625-9704</t>
  </si>
  <si>
    <t>13-475-1009</t>
  </si>
  <si>
    <t>7/18/2024</t>
  </si>
  <si>
    <t>Avamba</t>
  </si>
  <si>
    <t>744 Green Center</t>
  </si>
  <si>
    <t>56-635-6764</t>
  </si>
  <si>
    <t>20-257-6927</t>
  </si>
  <si>
    <t>1/16/2025</t>
  </si>
  <si>
    <t>Mybuzz</t>
  </si>
  <si>
    <t>31 Loomis Park</t>
  </si>
  <si>
    <t>10-445-0741</t>
  </si>
  <si>
    <t>82-470-7146</t>
  </si>
  <si>
    <t>3/31/2024</t>
  </si>
  <si>
    <t>Twitterwire</t>
  </si>
  <si>
    <t>1170 Shasta Circle</t>
  </si>
  <si>
    <t>76-584-4790</t>
  </si>
  <si>
    <t>58-213-1146</t>
  </si>
  <si>
    <t>Plum</t>
  </si>
  <si>
    <t>Topicstorm</t>
  </si>
  <si>
    <t>15068 Scoville Court</t>
  </si>
  <si>
    <t>57-437-1828</t>
  </si>
  <si>
    <t>54-226-4308</t>
  </si>
  <si>
    <t>Sushi Rice</t>
  </si>
  <si>
    <t>5743 Superior Place</t>
  </si>
  <si>
    <t>62-777-6010</t>
  </si>
  <si>
    <t>40-914-7156</t>
  </si>
  <si>
    <t>$4.25</t>
  </si>
  <si>
    <t>Black Rice</t>
  </si>
  <si>
    <t>3296 Walton Court</t>
  </si>
  <si>
    <t>06-955-3428</t>
  </si>
  <si>
    <t>54-031-2945</t>
  </si>
  <si>
    <t>9/22/2024</t>
  </si>
  <si>
    <t>Wild Rice</t>
  </si>
  <si>
    <t>Wordpedia</t>
  </si>
  <si>
    <t>5 Toban Circle</t>
  </si>
  <si>
    <t>04-758-0410</t>
  </si>
  <si>
    <t>56-231-2524</t>
  </si>
  <si>
    <t>8/16/2024</t>
  </si>
  <si>
    <t>Kayveo</t>
  </si>
  <si>
    <t>8569 Bashford Court</t>
  </si>
  <si>
    <t>06-655-5498</t>
  </si>
  <si>
    <t>89-574-3430</t>
  </si>
  <si>
    <t>9/28/2024</t>
  </si>
  <si>
    <t>$9.75</t>
  </si>
  <si>
    <t>Pomegranate</t>
  </si>
  <si>
    <t>Meeveo</t>
  </si>
  <si>
    <t>31892 Pennsylvania Street</t>
  </si>
  <si>
    <t>76-401-7083</t>
  </si>
  <si>
    <t>29-156-0691</t>
  </si>
  <si>
    <t>Npath</t>
  </si>
  <si>
    <t>6382 Anniversary Pass</t>
  </si>
  <si>
    <t>30-429-2162</t>
  </si>
  <si>
    <t>05-100-7102</t>
  </si>
  <si>
    <t>1/15/2025</t>
  </si>
  <si>
    <t>$6.15</t>
  </si>
  <si>
    <t>Riffpedia</t>
  </si>
  <si>
    <t>09189 2nd Drive</t>
  </si>
  <si>
    <t>49-730-0159</t>
  </si>
  <si>
    <t>62-766-8232</t>
  </si>
  <si>
    <t>Cabbage</t>
  </si>
  <si>
    <t>Lajo</t>
  </si>
  <si>
    <t>081 Jana Lane</t>
  </si>
  <si>
    <t>31-745-6850</t>
  </si>
  <si>
    <t>96-215-2767</t>
  </si>
  <si>
    <t>10/24/2024</t>
  </si>
  <si>
    <t>Vinte</t>
  </si>
  <si>
    <t>72083 Acker Crossing</t>
  </si>
  <si>
    <t>69-468-5468</t>
  </si>
  <si>
    <t>37-099-6976</t>
  </si>
  <si>
    <t>Gevee</t>
  </si>
  <si>
    <t>7744 Oxford Pass</t>
  </si>
  <si>
    <t>68-636-4774</t>
  </si>
  <si>
    <t>40-436-0171</t>
  </si>
  <si>
    <t>8/30/2024</t>
  </si>
  <si>
    <t>2/19/2025</t>
  </si>
  <si>
    <t>$1.45</t>
  </si>
  <si>
    <t>All-Purpose Flour</t>
  </si>
  <si>
    <t>050 Mcbride Avenue</t>
  </si>
  <si>
    <t>21-120-6238</t>
  </si>
  <si>
    <t>86-292-4587</t>
  </si>
  <si>
    <t>Wordify</t>
  </si>
  <si>
    <t>1 Merchant Circle</t>
  </si>
  <si>
    <t>92-995-8689</t>
  </si>
  <si>
    <t>18-682-7828</t>
  </si>
  <si>
    <t>Aibox</t>
  </si>
  <si>
    <t>97 Thierer Terrace</t>
  </si>
  <si>
    <t>15-045-8444</t>
  </si>
  <si>
    <t>29-143-2001</t>
  </si>
  <si>
    <t>3/27/2024</t>
  </si>
  <si>
    <t>Whipped Cream</t>
  </si>
  <si>
    <t>Yakitri</t>
  </si>
  <si>
    <t>069 Basil Center</t>
  </si>
  <si>
    <t>73-567-6194</t>
  </si>
  <si>
    <t>81-927-7236</t>
  </si>
  <si>
    <t>29 Vera Drive</t>
  </si>
  <si>
    <t>48-242-8445</t>
  </si>
  <si>
    <t>84-941-3034</t>
  </si>
  <si>
    <t>6/15/2024</t>
  </si>
  <si>
    <t>6/24/2024</t>
  </si>
  <si>
    <t>Quinu</t>
  </si>
  <si>
    <t>0584 Lindbergh Alley</t>
  </si>
  <si>
    <t>33-507-9886</t>
  </si>
  <si>
    <t>11-445-3951</t>
  </si>
  <si>
    <t>8/19/2024</t>
  </si>
  <si>
    <t>6/27/2024</t>
  </si>
  <si>
    <t>Grapes</t>
  </si>
  <si>
    <t>Thoughtmix</t>
  </si>
  <si>
    <t>183 Algoma Trail</t>
  </si>
  <si>
    <t>80-025-6757</t>
  </si>
  <si>
    <t>49-608-3851</t>
  </si>
  <si>
    <t>11/29/2024</t>
  </si>
  <si>
    <t>$5.50</t>
  </si>
  <si>
    <t>Sunflower Oil</t>
  </si>
  <si>
    <t>Photofeed</t>
  </si>
  <si>
    <t>7 Rutledge Pass</t>
  </si>
  <si>
    <t>36-296-9609</t>
  </si>
  <si>
    <t>46-041-1131</t>
  </si>
  <si>
    <t>01 Straubel Hill</t>
  </si>
  <si>
    <t>56-054-8664</t>
  </si>
  <si>
    <t>53-247-1844</t>
  </si>
  <si>
    <t>3/25/2024</t>
  </si>
  <si>
    <t>$2.45</t>
  </si>
  <si>
    <t>Mydo</t>
  </si>
  <si>
    <t>208 Miller Court</t>
  </si>
  <si>
    <t>64-478-4745</t>
  </si>
  <si>
    <t>36-780-8625</t>
  </si>
  <si>
    <t>4/20/2024</t>
  </si>
  <si>
    <t>Edgeify</t>
  </si>
  <si>
    <t>203 Mariners Cove Junction</t>
  </si>
  <si>
    <t>67-546-1568</t>
  </si>
  <si>
    <t>10-038-3988</t>
  </si>
  <si>
    <t>6/16/2024</t>
  </si>
  <si>
    <t>6810 Aberg Junction</t>
  </si>
  <si>
    <t>10-218-2680</t>
  </si>
  <si>
    <t>72-024-1595</t>
  </si>
  <si>
    <t>5/28/2024</t>
  </si>
  <si>
    <t>Short Grain Rice</t>
  </si>
  <si>
    <t>805 Nancy Crossing</t>
  </si>
  <si>
    <t>46-520-1819</t>
  </si>
  <si>
    <t>10-762-7936</t>
  </si>
  <si>
    <t>5/15/2024</t>
  </si>
  <si>
    <t>Tuna</t>
  </si>
  <si>
    <t>Meemm</t>
  </si>
  <si>
    <t>8 Fremont Circle</t>
  </si>
  <si>
    <t>87-791-5803</t>
  </si>
  <si>
    <t>89-843-0880</t>
  </si>
  <si>
    <t>$18.00</t>
  </si>
  <si>
    <t>Dynabox</t>
  </si>
  <si>
    <t>52 Victoria Plaza</t>
  </si>
  <si>
    <t>71-436-5841</t>
  </si>
  <si>
    <t>87-546-9674</t>
  </si>
  <si>
    <t>9/25/2024</t>
  </si>
  <si>
    <t>6/25/2024</t>
  </si>
  <si>
    <t>Wikizz</t>
  </si>
  <si>
    <t>1991 Kropf Way</t>
  </si>
  <si>
    <t>07-679-1199</t>
  </si>
  <si>
    <t>75-406-6250</t>
  </si>
  <si>
    <t>10/15/2024</t>
  </si>
  <si>
    <t>Banana</t>
  </si>
  <si>
    <t>Youfeed</t>
  </si>
  <si>
    <t>3825 Raven Avenue</t>
  </si>
  <si>
    <t>48-957-8596</t>
  </si>
  <si>
    <t>40-817-2222</t>
  </si>
  <si>
    <t>4/24/2024</t>
  </si>
  <si>
    <t>10/18/2024</t>
  </si>
  <si>
    <t>$53.82</t>
  </si>
  <si>
    <t>Coconut</t>
  </si>
  <si>
    <t>78884 Union Street</t>
  </si>
  <si>
    <t>20-325-1965</t>
  </si>
  <si>
    <t>97-155-1262</t>
  </si>
  <si>
    <t>5/21/2024</t>
  </si>
  <si>
    <t>Oloo</t>
  </si>
  <si>
    <t>3 Anthes Place</t>
  </si>
  <si>
    <t>51-069-0489</t>
  </si>
  <si>
    <t>19-978-0708</t>
  </si>
  <si>
    <t>5/30/2024</t>
  </si>
  <si>
    <t>Almond Flour</t>
  </si>
  <si>
    <t>Trudoo</t>
  </si>
  <si>
    <t>4627 Amoth Circle</t>
  </si>
  <si>
    <t>17-493-4579</t>
  </si>
  <si>
    <t>67-541-7091</t>
  </si>
  <si>
    <t>$9.50</t>
  </si>
  <si>
    <t>Topdrive</t>
  </si>
  <si>
    <t>2 Miller Lane</t>
  </si>
  <si>
    <t>46-622-3434</t>
  </si>
  <si>
    <t>85-473-1534</t>
  </si>
  <si>
    <t>7/23/2024</t>
  </si>
  <si>
    <t>591 Maple Junction</t>
  </si>
  <si>
    <t>05-899-1428</t>
  </si>
  <si>
    <t>17-494-5505</t>
  </si>
  <si>
    <t>Trunyx</t>
  </si>
  <si>
    <t>48 Golf View Pass</t>
  </si>
  <si>
    <t>60-632-8752</t>
  </si>
  <si>
    <t>07-948-8632</t>
  </si>
  <si>
    <t>1/26/2025</t>
  </si>
  <si>
    <t>752 Mccormick Way</t>
  </si>
  <si>
    <t>65-854-9364</t>
  </si>
  <si>
    <t>64-800-4141</t>
  </si>
  <si>
    <t>4/22/2024</t>
  </si>
  <si>
    <t>$6.30</t>
  </si>
  <si>
    <t>Greek Yogurt</t>
  </si>
  <si>
    <t>Thoughtstorm</t>
  </si>
  <si>
    <t>550 Clemons Plaza</t>
  </si>
  <si>
    <t>66-268-8345</t>
  </si>
  <si>
    <t>32-182-1895</t>
  </si>
  <si>
    <t>Peach</t>
  </si>
  <si>
    <t>04 Hagan Crossing</t>
  </si>
  <si>
    <t>13-673-7016</t>
  </si>
  <si>
    <t>78-726-6352</t>
  </si>
  <si>
    <t>7/22/2024</t>
  </si>
  <si>
    <t>JumpXS</t>
  </si>
  <si>
    <t>39 Lakewood Gardens Center</t>
  </si>
  <si>
    <t>20-054-3716</t>
  </si>
  <si>
    <t>49-591-1019</t>
  </si>
  <si>
    <t>9/16/2024</t>
  </si>
  <si>
    <t>Voomm</t>
  </si>
  <si>
    <t>5104 Jana Court</t>
  </si>
  <si>
    <t>11-073-0189</t>
  </si>
  <si>
    <t>75-190-3627</t>
  </si>
  <si>
    <t>9/21/2024</t>
  </si>
  <si>
    <t>Sour Cream</t>
  </si>
  <si>
    <t>Chatterbridge</t>
  </si>
  <si>
    <t>68086 Crowley Circle</t>
  </si>
  <si>
    <t>40-793-7235</t>
  </si>
  <si>
    <t>89-048-3542</t>
  </si>
  <si>
    <t>Skinte</t>
  </si>
  <si>
    <t>897 Independence Circle</t>
  </si>
  <si>
    <t>56-894-3733</t>
  </si>
  <si>
    <t>57-133-8386</t>
  </si>
  <si>
    <t xml:space="preserve"> Asparagus</t>
  </si>
  <si>
    <t>Yabox</t>
  </si>
  <si>
    <t>0282 Emmet Hill</t>
  </si>
  <si>
    <t>83-117-7658</t>
  </si>
  <si>
    <t>61-424-7670</t>
  </si>
  <si>
    <t>Mushrooms</t>
  </si>
  <si>
    <t>Yakijo</t>
  </si>
  <si>
    <t>61 Waubesa Court</t>
  </si>
  <si>
    <t>72-989-2512</t>
  </si>
  <si>
    <t>03-117-6217</t>
  </si>
  <si>
    <t>10/28/2024</t>
  </si>
  <si>
    <t>Bubblebox</t>
  </si>
  <si>
    <t>1 Lillian Plaza</t>
  </si>
  <si>
    <t>58-229-1358</t>
  </si>
  <si>
    <t>66-883-2383</t>
  </si>
  <si>
    <t>$2.35</t>
  </si>
  <si>
    <t>Jatri</t>
  </si>
  <si>
    <t>4 Doe Crossing Avenue</t>
  </si>
  <si>
    <t>28-275-5901</t>
  </si>
  <si>
    <t>44-760-4337</t>
  </si>
  <si>
    <t>4/23/2024</t>
  </si>
  <si>
    <t>Black Tea</t>
  </si>
  <si>
    <t>Kare</t>
  </si>
  <si>
    <t>24 South Trail</t>
  </si>
  <si>
    <t>85-806-8672</t>
  </si>
  <si>
    <t>44-646-7502</t>
  </si>
  <si>
    <t>11/21/2024</t>
  </si>
  <si>
    <t>$4.70</t>
  </si>
  <si>
    <t>Midel</t>
  </si>
  <si>
    <t>8626 Chinook Parkway</t>
  </si>
  <si>
    <t>65-718-0492</t>
  </si>
  <si>
    <t>91-492-8216</t>
  </si>
  <si>
    <t>1/23/2025</t>
  </si>
  <si>
    <t>2/16/2025</t>
  </si>
  <si>
    <t>White Tea</t>
  </si>
  <si>
    <t>Brightbean</t>
  </si>
  <si>
    <t>5501 Fuller Way</t>
  </si>
  <si>
    <t>86-482-6451</t>
  </si>
  <si>
    <t>56-965-0404</t>
  </si>
  <si>
    <t>10/27/2024</t>
  </si>
  <si>
    <t>$25.00</t>
  </si>
  <si>
    <t xml:space="preserve"> Vegetable Oil</t>
  </si>
  <si>
    <t>Browseblab</t>
  </si>
  <si>
    <t>5 Colorado Park</t>
  </si>
  <si>
    <t>48-289-0604</t>
  </si>
  <si>
    <t>94-261-1193</t>
  </si>
  <si>
    <t>6/20/2024</t>
  </si>
  <si>
    <t>White Rice</t>
  </si>
  <si>
    <t>Tagcat</t>
  </si>
  <si>
    <t>3053 Sachs Center</t>
  </si>
  <si>
    <t>21-809-7115</t>
  </si>
  <si>
    <t>57-774-4116</t>
  </si>
  <si>
    <t>2/24/2025</t>
  </si>
  <si>
    <t>Long Grain Rice</t>
  </si>
  <si>
    <t>Flashspan</t>
  </si>
  <si>
    <t>49263 Graceland Pass</t>
  </si>
  <si>
    <t>84-269-9130</t>
  </si>
  <si>
    <t>88-615-2915</t>
  </si>
  <si>
    <t>9/27/2024</t>
  </si>
  <si>
    <t>Devcast</t>
  </si>
  <si>
    <t>865 Eagle Crest Park</t>
  </si>
  <si>
    <t>54-758-4622</t>
  </si>
  <si>
    <t>94-903-2643</t>
  </si>
  <si>
    <t>Livepath</t>
  </si>
  <si>
    <t>36124 Carberry Junction</t>
  </si>
  <si>
    <t>65-867-4029</t>
  </si>
  <si>
    <t>70-591-9841</t>
  </si>
  <si>
    <t>Rye Bread</t>
  </si>
  <si>
    <t>Brainlounge</t>
  </si>
  <si>
    <t>6 Haas Circle</t>
  </si>
  <si>
    <t>24-310-9184</t>
  </si>
  <si>
    <t>69-378-2045</t>
  </si>
  <si>
    <t>Egg (Goose)</t>
  </si>
  <si>
    <t>Gabvine</t>
  </si>
  <si>
    <t>292 Utah Street</t>
  </si>
  <si>
    <t>53-930-2215</t>
  </si>
  <si>
    <t>42-210-6541</t>
  </si>
  <si>
    <t>Brown Rice</t>
  </si>
  <si>
    <t>Viva</t>
  </si>
  <si>
    <t>7403 Fuller Hill</t>
  </si>
  <si>
    <t>94-598-3383</t>
  </si>
  <si>
    <t>39-488-0039</t>
  </si>
  <si>
    <t>Asparagus</t>
  </si>
  <si>
    <t>2696 Katie Road</t>
  </si>
  <si>
    <t>83-625-3618</t>
  </si>
  <si>
    <t>64-528-9996</t>
  </si>
  <si>
    <t>Browsetype</t>
  </si>
  <si>
    <t>86207 Tennyson Parkway</t>
  </si>
  <si>
    <t>13-844-2178</t>
  </si>
  <si>
    <t>66-832-1802</t>
  </si>
  <si>
    <t>3/24/2024</t>
  </si>
  <si>
    <t>Black Coffee</t>
  </si>
  <si>
    <t>57 Di Loreto Circle</t>
  </si>
  <si>
    <t>05-184-4175</t>
  </si>
  <si>
    <t>31-676-5646</t>
  </si>
  <si>
    <t>10/23/2024</t>
  </si>
  <si>
    <t>$15.00</t>
  </si>
  <si>
    <t>Fivebridge</t>
  </si>
  <si>
    <t>9 Kipling Road</t>
  </si>
  <si>
    <t>89-335-0155</t>
  </si>
  <si>
    <t>83-780-4531</t>
  </si>
  <si>
    <t>White Sugar</t>
  </si>
  <si>
    <t>1309 Elka Junction</t>
  </si>
  <si>
    <t>38-417-4656</t>
  </si>
  <si>
    <t>57-202-5756</t>
  </si>
  <si>
    <t>4/13/2024</t>
  </si>
  <si>
    <t>Photobean</t>
  </si>
  <si>
    <t>744 Lakewood Gardens Crossing</t>
  </si>
  <si>
    <t>74-305-1263</t>
  </si>
  <si>
    <t>83-076-5024</t>
  </si>
  <si>
    <t>Egg (Quail)</t>
  </si>
  <si>
    <t>Realpoint</t>
  </si>
  <si>
    <t>895 Northland Hill</t>
  </si>
  <si>
    <t>02-508-3777</t>
  </si>
  <si>
    <t>69-933-2582</t>
  </si>
  <si>
    <t>6/26/2024</t>
  </si>
  <si>
    <t>$0.80</t>
  </si>
  <si>
    <t>Herbal Tea</t>
  </si>
  <si>
    <t>Pixonyx</t>
  </si>
  <si>
    <t>26175 Oxford Way</t>
  </si>
  <si>
    <t>79-136-9840</t>
  </si>
  <si>
    <t>07-809-0926</t>
  </si>
  <si>
    <t>6/23/2024</t>
  </si>
  <si>
    <t>$30.00</t>
  </si>
  <si>
    <t>Coconut Oil</t>
  </si>
  <si>
    <t>95 Packers Lane</t>
  </si>
  <si>
    <t>35-299-0889</t>
  </si>
  <si>
    <t>16-776-9987</t>
  </si>
  <si>
    <t>4/21/2024</t>
  </si>
  <si>
    <t>Blogtags</t>
  </si>
  <si>
    <t>9 Clemons Hill</t>
  </si>
  <si>
    <t>41-594-5069</t>
  </si>
  <si>
    <t>45-471-5053</t>
  </si>
  <si>
    <t>Buttermilk</t>
  </si>
  <si>
    <t>Zoombox</t>
  </si>
  <si>
    <t>84336 Haas Place</t>
  </si>
  <si>
    <t>83-553-9523</t>
  </si>
  <si>
    <t>89-976-4338</t>
  </si>
  <si>
    <t>2/14/2025</t>
  </si>
  <si>
    <t>1/28/2025</t>
  </si>
  <si>
    <t>63787 Arkansas Street</t>
  </si>
  <si>
    <t>44-112-3331</t>
  </si>
  <si>
    <t>90-453-4096</t>
  </si>
  <si>
    <t>Skalith</t>
  </si>
  <si>
    <t>54706 Prairieview Point</t>
  </si>
  <si>
    <t>93-198-5984</t>
  </si>
  <si>
    <t>86-441-7850</t>
  </si>
  <si>
    <t>9/17/2024</t>
  </si>
  <si>
    <t>901 Norway Maple Crossing</t>
  </si>
  <si>
    <t>73-874-7534</t>
  </si>
  <si>
    <t>12-566-2563</t>
  </si>
  <si>
    <t>12/18/2024</t>
  </si>
  <si>
    <t>Evaporated Milk</t>
  </si>
  <si>
    <t>Demivee</t>
  </si>
  <si>
    <t>55309 6th Junction</t>
  </si>
  <si>
    <t>18-107-7886</t>
  </si>
  <si>
    <t>11-466-3182</t>
  </si>
  <si>
    <t>2/27/2024</t>
  </si>
  <si>
    <t>Jetwire</t>
  </si>
  <si>
    <t>6808 Chinook Parkway</t>
  </si>
  <si>
    <t>63-956-0739</t>
  </si>
  <si>
    <t>17-123-1252</t>
  </si>
  <si>
    <t>2/21/2025</t>
  </si>
  <si>
    <t>12/22/2024</t>
  </si>
  <si>
    <t>61707 Mariners Cove Park</t>
  </si>
  <si>
    <t>26-177-5690</t>
  </si>
  <si>
    <t>06-708-1412</t>
  </si>
  <si>
    <t>7/15/2024</t>
  </si>
  <si>
    <t>1/21/2025</t>
  </si>
  <si>
    <t>Powdered Sugar</t>
  </si>
  <si>
    <t>Devbug</t>
  </si>
  <si>
    <t>502 Sachs Circle</t>
  </si>
  <si>
    <t>47-749-3277</t>
  </si>
  <si>
    <t>96-551-3929</t>
  </si>
  <si>
    <t>2/29/2024</t>
  </si>
  <si>
    <t>9/13/2024</t>
  </si>
  <si>
    <t>Cod</t>
  </si>
  <si>
    <t>Kwimbee</t>
  </si>
  <si>
    <t>46 Colorado Place</t>
  </si>
  <si>
    <t>57-763-5501</t>
  </si>
  <si>
    <t>25-790-1641</t>
  </si>
  <si>
    <t>$8.00</t>
  </si>
  <si>
    <t>Voonyx</t>
  </si>
  <si>
    <t>00397 Bay Terrace</t>
  </si>
  <si>
    <t>90-230-9767</t>
  </si>
  <si>
    <t>70-515-9048</t>
  </si>
  <si>
    <t>11/17/2024</t>
  </si>
  <si>
    <t>Gigashots</t>
  </si>
  <si>
    <t>7 Bonner Terrace</t>
  </si>
  <si>
    <t>19-214-5762</t>
  </si>
  <si>
    <t>88-108-3774</t>
  </si>
  <si>
    <t>10/13/2024</t>
  </si>
  <si>
    <t>6292 Chive Street</t>
  </si>
  <si>
    <t>74-642-2435</t>
  </si>
  <si>
    <t>52-012-3409</t>
  </si>
  <si>
    <t>12/28/2024</t>
  </si>
  <si>
    <t>0023 Upham Road</t>
  </si>
  <si>
    <t>47-221-3391</t>
  </si>
  <si>
    <t>21-450-5520</t>
  </si>
  <si>
    <t>0 Moose Lane</t>
  </si>
  <si>
    <t>87-104-0187</t>
  </si>
  <si>
    <t>41-881-1166</t>
  </si>
  <si>
    <t>4 Nelson Alley</t>
  </si>
  <si>
    <t>87-272-6544</t>
  </si>
  <si>
    <t>93-699-8001</t>
  </si>
  <si>
    <t>2/13/2025</t>
  </si>
  <si>
    <t>Podcat</t>
  </si>
  <si>
    <t>84 Rusk Terrace</t>
  </si>
  <si>
    <t>06-340-6856</t>
  </si>
  <si>
    <t>11-005-7835</t>
  </si>
  <si>
    <t>11/25/2024</t>
  </si>
  <si>
    <t>Wordware</t>
  </si>
  <si>
    <t>662 Vernon Point</t>
  </si>
  <si>
    <t>80-020-8041</t>
  </si>
  <si>
    <t>66-684-1941</t>
  </si>
  <si>
    <t>Kiwi</t>
  </si>
  <si>
    <t>Zooveo</t>
  </si>
  <si>
    <t>42719 Milwaukee Avenue</t>
  </si>
  <si>
    <t>48-461-3742</t>
  </si>
  <si>
    <t>78-381-5054</t>
  </si>
  <si>
    <t>5/17/2024</t>
  </si>
  <si>
    <t>Vimbo</t>
  </si>
  <si>
    <t>86 Corben Crossing</t>
  </si>
  <si>
    <t>78-362-8578</t>
  </si>
  <si>
    <t>57-633-6273</t>
  </si>
  <si>
    <t>Haddock</t>
  </si>
  <si>
    <t>1 Monica Lane</t>
  </si>
  <si>
    <t>60-550-4771</t>
  </si>
  <si>
    <t>24-568-9517</t>
  </si>
  <si>
    <t>Feedfire</t>
  </si>
  <si>
    <t>321 Barby Parkway</t>
  </si>
  <si>
    <t>11-155-7826</t>
  </si>
  <si>
    <t>91-788-3177</t>
  </si>
  <si>
    <t>12/26/2024</t>
  </si>
  <si>
    <t>Bluejam</t>
  </si>
  <si>
    <t>093 Anhalt Crossing</t>
  </si>
  <si>
    <t>42-907-6946</t>
  </si>
  <si>
    <t>32-386-9832</t>
  </si>
  <si>
    <t>8/31/2024</t>
  </si>
  <si>
    <t>Tomato</t>
  </si>
  <si>
    <t>Demimbu</t>
  </si>
  <si>
    <t>43 Lakewood Junction</t>
  </si>
  <si>
    <t>99-048-8310</t>
  </si>
  <si>
    <t>70-453-8646</t>
  </si>
  <si>
    <t>Gouda Cheese</t>
  </si>
  <si>
    <t>Kamba</t>
  </si>
  <si>
    <t>6151 Forster Drive</t>
  </si>
  <si>
    <t>85-440-3667</t>
  </si>
  <si>
    <t>00-680-5333</t>
  </si>
  <si>
    <t>Quire</t>
  </si>
  <si>
    <t>76 Fisk Park</t>
  </si>
  <si>
    <t>93-571-7294</t>
  </si>
  <si>
    <t>77-842-0920</t>
  </si>
  <si>
    <t>5/22/2024</t>
  </si>
  <si>
    <t>$4.35</t>
  </si>
  <si>
    <t>Spinach</t>
  </si>
  <si>
    <t>58 Corscot Terrace</t>
  </si>
  <si>
    <t>82-977-7752</t>
  </si>
  <si>
    <t>57-473-8672</t>
  </si>
  <si>
    <t>0 Larry Terrace</t>
  </si>
  <si>
    <t>76-476-9996</t>
  </si>
  <si>
    <t>88-428-6227</t>
  </si>
  <si>
    <t>1/14/2025</t>
  </si>
  <si>
    <t>Canola Oil</t>
  </si>
  <si>
    <t>20 Butterfield Lane</t>
  </si>
  <si>
    <t>50-679-2072</t>
  </si>
  <si>
    <t>81-588-5701</t>
  </si>
  <si>
    <t>$2.30</t>
  </si>
  <si>
    <t>591 Maple Wood Drive</t>
  </si>
  <si>
    <t>50-329-3145</t>
  </si>
  <si>
    <t>88-418-3855</t>
  </si>
  <si>
    <t>12/20/2024</t>
  </si>
  <si>
    <t>336 Old Shore Lane</t>
  </si>
  <si>
    <t>52-392-5312</t>
  </si>
  <si>
    <t>78-092-4768</t>
  </si>
  <si>
    <t>7/24/2024</t>
  </si>
  <si>
    <t>Basmati Rice</t>
  </si>
  <si>
    <t>6500 Raven Drive</t>
  </si>
  <si>
    <t>47-663-5703</t>
  </si>
  <si>
    <t>52-062-2916</t>
  </si>
  <si>
    <t>6/14/2024</t>
  </si>
  <si>
    <t>9/14/2024</t>
  </si>
  <si>
    <t>Ozu</t>
  </si>
  <si>
    <t>96 American Ash Center</t>
  </si>
  <si>
    <t>58-122-2282</t>
  </si>
  <si>
    <t>55-773-9118</t>
  </si>
  <si>
    <t>6/30/2024</t>
  </si>
  <si>
    <t>Avamm</t>
  </si>
  <si>
    <t>12 Rigney Street</t>
  </si>
  <si>
    <t>84-151-2114</t>
  </si>
  <si>
    <t>79-704-1471</t>
  </si>
  <si>
    <t>Roomm</t>
  </si>
  <si>
    <t>2718 Londonderry Plaza</t>
  </si>
  <si>
    <t>93-682-2069</t>
  </si>
  <si>
    <t>60-038-7810</t>
  </si>
  <si>
    <t>41 Stephen Crossing</t>
  </si>
  <si>
    <t>48-789-9187</t>
  </si>
  <si>
    <t>95-944-5323</t>
  </si>
  <si>
    <t>11/15/2024</t>
  </si>
  <si>
    <t>Oatmeal Biscuit</t>
  </si>
  <si>
    <t>9269 Main Trail</t>
  </si>
  <si>
    <t>85-806-0613</t>
  </si>
  <si>
    <t>06-286-2758</t>
  </si>
  <si>
    <t>4/26/2024</t>
  </si>
  <si>
    <t>Wikido</t>
  </si>
  <si>
    <t>620 Mockingbird Pass</t>
  </si>
  <si>
    <t>19-244-9890</t>
  </si>
  <si>
    <t>98-107-0604</t>
  </si>
  <si>
    <t>37973 Parkside Junction</t>
  </si>
  <si>
    <t>60-285-3783</t>
  </si>
  <si>
    <t>58-827-9061</t>
  </si>
  <si>
    <t>Wikibox</t>
  </si>
  <si>
    <t>18 Comanche Junction</t>
  </si>
  <si>
    <t>34-547-0827</t>
  </si>
  <si>
    <t>30-853-8580</t>
  </si>
  <si>
    <t>1/17/2025</t>
  </si>
  <si>
    <t>Meejo</t>
  </si>
  <si>
    <t>30968 Anzinger Court</t>
  </si>
  <si>
    <t>06-731-2162</t>
  </si>
  <si>
    <t>17-546-8875</t>
  </si>
  <si>
    <t>Omba</t>
  </si>
  <si>
    <t>339 Paget Place</t>
  </si>
  <si>
    <t>48-193-1199</t>
  </si>
  <si>
    <t>63-924-5144</t>
  </si>
  <si>
    <t>12/24/2024</t>
  </si>
  <si>
    <t>Wordtune</t>
  </si>
  <si>
    <t>2693 6th Court</t>
  </si>
  <si>
    <t>40-003-7322</t>
  </si>
  <si>
    <t>41-644-3129</t>
  </si>
  <si>
    <t>Riffwire</t>
  </si>
  <si>
    <t>1 Elmside Parkway</t>
  </si>
  <si>
    <t>91-417-0366</t>
  </si>
  <si>
    <t>28-442-2578</t>
  </si>
  <si>
    <t>5325 Milwaukee Lane</t>
  </si>
  <si>
    <t>24-571-1080</t>
  </si>
  <si>
    <t>07-520-1107</t>
  </si>
  <si>
    <t>Yodoo</t>
  </si>
  <si>
    <t>38 Superior Road</t>
  </si>
  <si>
    <t>22-083-3347</t>
  </si>
  <si>
    <t>01-431-7544</t>
  </si>
  <si>
    <t>4/29/2024</t>
  </si>
  <si>
    <t>4/30/2024</t>
  </si>
  <si>
    <t>Talane</t>
  </si>
  <si>
    <t>96629 Nova Plaza</t>
  </si>
  <si>
    <t>09-101-1740</t>
  </si>
  <si>
    <t>63-836-1262</t>
  </si>
  <si>
    <t>Photobug</t>
  </si>
  <si>
    <t>657 Texas Street</t>
  </si>
  <si>
    <t>17-274-6898</t>
  </si>
  <si>
    <t>34-738-1209</t>
  </si>
  <si>
    <t>3/22/2024</t>
  </si>
  <si>
    <t>Dabshots</t>
  </si>
  <si>
    <t>17 Reinke Circle</t>
  </si>
  <si>
    <t>38-655-2312</t>
  </si>
  <si>
    <t>91-127-7174</t>
  </si>
  <si>
    <t>3 Bellgrove Way</t>
  </si>
  <si>
    <t>60-327-4114</t>
  </si>
  <si>
    <t>59-968-8346</t>
  </si>
  <si>
    <t>Green Beans</t>
  </si>
  <si>
    <t>00 Ridgeway Plaza</t>
  </si>
  <si>
    <t>54-281-3746</t>
  </si>
  <si>
    <t>08-824-4585</t>
  </si>
  <si>
    <t>42 Bunker Hill Junction</t>
  </si>
  <si>
    <t>25-349-7974</t>
  </si>
  <si>
    <t>82-737-6019</t>
  </si>
  <si>
    <t>6/22/2024</t>
  </si>
  <si>
    <t>701 Logan Court</t>
  </si>
  <si>
    <t>16-380-0753</t>
  </si>
  <si>
    <t>24-603-5521</t>
  </si>
  <si>
    <t>5/16/2024</t>
  </si>
  <si>
    <t>6 Lillian Junction</t>
  </si>
  <si>
    <t>38-049-9319</t>
  </si>
  <si>
    <t>90-447-5123</t>
  </si>
  <si>
    <t>72 Crownhardt Circle</t>
  </si>
  <si>
    <t>50-329-3360</t>
  </si>
  <si>
    <t>85-594-2570</t>
  </si>
  <si>
    <t>8/25/2024</t>
  </si>
  <si>
    <t>8524 Shelley Way</t>
  </si>
  <si>
    <t>19-610-2236</t>
  </si>
  <si>
    <t>53-799-3174</t>
  </si>
  <si>
    <t>Skippad</t>
  </si>
  <si>
    <t>9 Meadow Ridge Center</t>
  </si>
  <si>
    <t>46-632-8420</t>
  </si>
  <si>
    <t>27-996-8883</t>
  </si>
  <si>
    <t>5/23/2024</t>
  </si>
  <si>
    <t>$4.10</t>
  </si>
  <si>
    <t>Apple</t>
  </si>
  <si>
    <t>Jabbersphere</t>
  </si>
  <si>
    <t>2 Hooker Terrace</t>
  </si>
  <si>
    <t>14-836-2894</t>
  </si>
  <si>
    <t>82-157-4299</t>
  </si>
  <si>
    <t>Peas</t>
  </si>
  <si>
    <t>Youbridge</t>
  </si>
  <si>
    <t>56 Esker Park</t>
  </si>
  <si>
    <t>08-196-2703</t>
  </si>
  <si>
    <t>34-315-1199</t>
  </si>
  <si>
    <t>236 Gateway Lane</t>
  </si>
  <si>
    <t>87-097-5691</t>
  </si>
  <si>
    <t>26-213-7885</t>
  </si>
  <si>
    <t>8/29/2024</t>
  </si>
  <si>
    <t>3/26/2024</t>
  </si>
  <si>
    <t>2 Sunbrook Lane</t>
  </si>
  <si>
    <t>04-453-5485</t>
  </si>
  <si>
    <t>43-880-2879</t>
  </si>
  <si>
    <t>Cottage Cheese</t>
  </si>
  <si>
    <t>6172 Hovde Circle</t>
  </si>
  <si>
    <t>82-678-8097</t>
  </si>
  <si>
    <t>65-403-0311</t>
  </si>
  <si>
    <t>Bubblemix</t>
  </si>
  <si>
    <t>4 Sundown Place</t>
  </si>
  <si>
    <t>43-703-9939</t>
  </si>
  <si>
    <t>69-928-4929</t>
  </si>
  <si>
    <t>2/17/2025</t>
  </si>
  <si>
    <t>Multigrain Bread</t>
  </si>
  <si>
    <t>8 Mayer Trail</t>
  </si>
  <si>
    <t>28-433-8533</t>
  </si>
  <si>
    <t>81-694-0300</t>
  </si>
  <si>
    <t>$3.20</t>
  </si>
  <si>
    <t>2 Veith Crossing</t>
  </si>
  <si>
    <t>74-234-0628</t>
  </si>
  <si>
    <t>49-559-7092</t>
  </si>
  <si>
    <t>12/15/2024</t>
  </si>
  <si>
    <t>5/13/2024</t>
  </si>
  <si>
    <t>880 Calypso Road</t>
  </si>
  <si>
    <t>02-888-9412</t>
  </si>
  <si>
    <t>22-307-4653</t>
  </si>
  <si>
    <t>$2.48</t>
  </si>
  <si>
    <t>44051 Old Shore Junction</t>
  </si>
  <si>
    <t>80-658-6456</t>
  </si>
  <si>
    <t>42-080-6579</t>
  </si>
  <si>
    <t>Reallinks</t>
  </si>
  <si>
    <t>2446 Anhalt Way</t>
  </si>
  <si>
    <t>70-587-1204</t>
  </si>
  <si>
    <t>41-399-9203</t>
  </si>
  <si>
    <t>5 Anderson Trail</t>
  </si>
  <si>
    <t>88-951-9038</t>
  </si>
  <si>
    <t>14-713-5795</t>
  </si>
  <si>
    <t>70156 7th Junction</t>
  </si>
  <si>
    <t>45-317-9731</t>
  </si>
  <si>
    <t>05-779-0378</t>
  </si>
  <si>
    <t>183 Buell Park</t>
  </si>
  <si>
    <t>63-874-9747</t>
  </si>
  <si>
    <t>22-506-4911</t>
  </si>
  <si>
    <t>832 Goodland Alley</t>
  </si>
  <si>
    <t>44-546-5713</t>
  </si>
  <si>
    <t>61-382-5182</t>
  </si>
  <si>
    <t>836 Brown Alley</t>
  </si>
  <si>
    <t>23-070-2433</t>
  </si>
  <si>
    <t>82-235-9317</t>
  </si>
  <si>
    <t>InnoZ</t>
  </si>
  <si>
    <t>10997 Dexter Parkway</t>
  </si>
  <si>
    <t>91-257-3672</t>
  </si>
  <si>
    <t>30-438-6295</t>
  </si>
  <si>
    <t>154 Delladonna Hill</t>
  </si>
  <si>
    <t>69-561-2496</t>
  </si>
  <si>
    <t>38-790-7081</t>
  </si>
  <si>
    <t>3/18/2024</t>
  </si>
  <si>
    <t>$15.31</t>
  </si>
  <si>
    <t>Tekfly</t>
  </si>
  <si>
    <t>07855 Goodland Lane</t>
  </si>
  <si>
    <t>87-013-6488</t>
  </si>
  <si>
    <t>77-471-0792</t>
  </si>
  <si>
    <t>10/26/2024</t>
  </si>
  <si>
    <t>4/14/2024</t>
  </si>
  <si>
    <t>993 Kensington Drive</t>
  </si>
  <si>
    <t>31-969-4614</t>
  </si>
  <si>
    <t>83-104-8425</t>
  </si>
  <si>
    <t>Miboo</t>
  </si>
  <si>
    <t>779 Ridgeway Street</t>
  </si>
  <si>
    <t>96-209-1739</t>
  </si>
  <si>
    <t>82-930-7733</t>
  </si>
  <si>
    <t>Mydeo</t>
  </si>
  <si>
    <t>81878 Nobel Point</t>
  </si>
  <si>
    <t>20-022-3173</t>
  </si>
  <si>
    <t>54-188-1006</t>
  </si>
  <si>
    <t>2/22/2025</t>
  </si>
  <si>
    <t>6 Charing Cross Circle</t>
  </si>
  <si>
    <t>44-552-3909</t>
  </si>
  <si>
    <t>80-863-1186</t>
  </si>
  <si>
    <t>2/26/2024</t>
  </si>
  <si>
    <t>1/19/2025</t>
  </si>
  <si>
    <t>Zoomzone</t>
  </si>
  <si>
    <t>1519 Delaware Court</t>
  </si>
  <si>
    <t>40-902-1995</t>
  </si>
  <si>
    <t>86-879-7811</t>
  </si>
  <si>
    <t>2 Fair Oaks Pass</t>
  </si>
  <si>
    <t>07-846-4804</t>
  </si>
  <si>
    <t>30-605-2164</t>
  </si>
  <si>
    <t>Jaxworks</t>
  </si>
  <si>
    <t>18 Daystar Parkway</t>
  </si>
  <si>
    <t>17-504-3699</t>
  </si>
  <si>
    <t>81-276-8218</t>
  </si>
  <si>
    <t>Feedbug</t>
  </si>
  <si>
    <t>7 Spohn Avenue</t>
  </si>
  <si>
    <t>55-522-8242</t>
  </si>
  <si>
    <t>48-884-5431</t>
  </si>
  <si>
    <t>Chatterpoint</t>
  </si>
  <si>
    <t>39 Dahle Alley</t>
  </si>
  <si>
    <t>17-022-9721</t>
  </si>
  <si>
    <t>59-629-0798</t>
  </si>
  <si>
    <t>Skibox</t>
  </si>
  <si>
    <t>27408 Burning Wood Street</t>
  </si>
  <si>
    <t>03-940-0630</t>
  </si>
  <si>
    <t>49-762-8263</t>
  </si>
  <si>
    <t>10/31/2024</t>
  </si>
  <si>
    <t>3 Westerfield Crossing</t>
  </si>
  <si>
    <t>71-594-6552</t>
  </si>
  <si>
    <t>63-492-7603</t>
  </si>
  <si>
    <t>4/17/2024</t>
  </si>
  <si>
    <t>5756 Stephen Avenue</t>
  </si>
  <si>
    <t>20-225-3930</t>
  </si>
  <si>
    <t>73-069-2753</t>
  </si>
  <si>
    <t>Flipopia</t>
  </si>
  <si>
    <t>84239 Meadow Vale Trail</t>
  </si>
  <si>
    <t>53-151-5726</t>
  </si>
  <si>
    <t>93-180-4005</t>
  </si>
  <si>
    <t>Skidoo</t>
  </si>
  <si>
    <t>4784 Farmco Alley</t>
  </si>
  <si>
    <t>77-777-4536</t>
  </si>
  <si>
    <t>64-396-5538</t>
  </si>
  <si>
    <t>$4.40</t>
  </si>
  <si>
    <t>79 Monterey Avenue</t>
  </si>
  <si>
    <t>07-834-3320</t>
  </si>
  <si>
    <t>47-831-9154</t>
  </si>
  <si>
    <t>9/20/2024</t>
  </si>
  <si>
    <t>Youopia</t>
  </si>
  <si>
    <t>587 Vermont Terrace</t>
  </si>
  <si>
    <t>51-761-6320</t>
  </si>
  <si>
    <t>28-461-1136</t>
  </si>
  <si>
    <t>983 Sommers Circle</t>
  </si>
  <si>
    <t>34-291-4939</t>
  </si>
  <si>
    <t>39-284-1614</t>
  </si>
  <si>
    <t>11/24/2024</t>
  </si>
  <si>
    <t xml:space="preserve">   Cabbage</t>
  </si>
  <si>
    <t>51890 Lindbergh Terrace</t>
  </si>
  <si>
    <t>67-025-1245</t>
  </si>
  <si>
    <t>28-575-0716</t>
  </si>
  <si>
    <t>Thoughtbeat</t>
  </si>
  <si>
    <t>95 Kingsford Terrace</t>
  </si>
  <si>
    <t>63-936-0145</t>
  </si>
  <si>
    <t>69-415-3675</t>
  </si>
  <si>
    <t>Potato</t>
  </si>
  <si>
    <t>Thoughtbridge</t>
  </si>
  <si>
    <t>12710 Gulseth Circle</t>
  </si>
  <si>
    <t>27-495-1912</t>
  </si>
  <si>
    <t>34-667-8907</t>
  </si>
  <si>
    <t>5/24/2024</t>
  </si>
  <si>
    <t>$1.20</t>
  </si>
  <si>
    <t>Babbleopia</t>
  </si>
  <si>
    <t>1 Westport Crossing</t>
  </si>
  <si>
    <t>47-554-5780</t>
  </si>
  <si>
    <t>62-979-5038</t>
  </si>
  <si>
    <t>84305 Fair Oaks Plaza</t>
  </si>
  <si>
    <t>21-013-3508</t>
  </si>
  <si>
    <t>64-489-8494</t>
  </si>
  <si>
    <t>15 Oriole Park</t>
  </si>
  <si>
    <t>39-913-2999</t>
  </si>
  <si>
    <t>74-119-8973</t>
  </si>
  <si>
    <t>Vidoo</t>
  </si>
  <si>
    <t>43442 Homewood Street</t>
  </si>
  <si>
    <t>82-395-5070</t>
  </si>
  <si>
    <t>01-801-9502</t>
  </si>
  <si>
    <t>2/20/2025</t>
  </si>
  <si>
    <t>56830 Fremont Road</t>
  </si>
  <si>
    <t>62-100-2245</t>
  </si>
  <si>
    <t>18-110-8314</t>
  </si>
  <si>
    <t>$4.20</t>
  </si>
  <si>
    <t>10 Golf Course Hill</t>
  </si>
  <si>
    <t>09-712-3630</t>
  </si>
  <si>
    <t>17-807-6972</t>
  </si>
  <si>
    <t>9/30/2024</t>
  </si>
  <si>
    <t>Topicblab</t>
  </si>
  <si>
    <t>357 Maple Park</t>
  </si>
  <si>
    <t>25-010-9478</t>
  </si>
  <si>
    <t>24-576-3402</t>
  </si>
  <si>
    <t>Halibut</t>
  </si>
  <si>
    <t>7 Riverside Road</t>
  </si>
  <si>
    <t>03-919-9890</t>
  </si>
  <si>
    <t>69-289-8783</t>
  </si>
  <si>
    <t>7/25/2024</t>
  </si>
  <si>
    <t>Salmon</t>
  </si>
  <si>
    <t>4353 Dixon Circle</t>
  </si>
  <si>
    <t>61-293-6327</t>
  </si>
  <si>
    <t>00-023-7719</t>
  </si>
  <si>
    <t>12/29/2024</t>
  </si>
  <si>
    <t>Broccoli</t>
  </si>
  <si>
    <t>Abatz</t>
  </si>
  <si>
    <t>89 Karstens Alley</t>
  </si>
  <si>
    <t>08-519-5579</t>
  </si>
  <si>
    <t>32-178-2765</t>
  </si>
  <si>
    <t>Kimia</t>
  </si>
  <si>
    <t>898 Rowland Trail</t>
  </si>
  <si>
    <t>00-366-9496</t>
  </si>
  <si>
    <t>40-515-1141</t>
  </si>
  <si>
    <t>92655 Pond Park</t>
  </si>
  <si>
    <t>28-840-6096</t>
  </si>
  <si>
    <t>15-444-8224</t>
  </si>
  <si>
    <t>Eidel</t>
  </si>
  <si>
    <t>403 Loomis Way</t>
  </si>
  <si>
    <t>04-542-3863</t>
  </si>
  <si>
    <t>55-952-9832</t>
  </si>
  <si>
    <t>Jayo</t>
  </si>
  <si>
    <t>87784 Blaine Way</t>
  </si>
  <si>
    <t>18-199-5799</t>
  </si>
  <si>
    <t>76-870-2139</t>
  </si>
  <si>
    <t>4/28/2024</t>
  </si>
  <si>
    <t>Youtags</t>
  </si>
  <si>
    <t>32 Cottonwood Pass</t>
  </si>
  <si>
    <t>56-875-3717</t>
  </si>
  <si>
    <t>39-257-6162</t>
  </si>
  <si>
    <t>Kazu</t>
  </si>
  <si>
    <t>890 Eggendart Pass</t>
  </si>
  <si>
    <t>25-522-6043</t>
  </si>
  <si>
    <t>29-122-7037</t>
  </si>
  <si>
    <t>Quaxo</t>
  </si>
  <si>
    <t>4 Duke Way</t>
  </si>
  <si>
    <t>27-459-0724</t>
  </si>
  <si>
    <t>45-331-8563</t>
  </si>
  <si>
    <t>Corn Oil</t>
  </si>
  <si>
    <t>7 Gateway Center</t>
  </si>
  <si>
    <t>75-080-4909</t>
  </si>
  <si>
    <t>34-726-5887</t>
  </si>
  <si>
    <t>Tagtune</t>
  </si>
  <si>
    <t>459 Gateway Pass</t>
  </si>
  <si>
    <t>07-970-9352</t>
  </si>
  <si>
    <t>14-724-4622</t>
  </si>
  <si>
    <t>$4.45</t>
  </si>
  <si>
    <t>4929 Westend Point</t>
  </si>
  <si>
    <t>26-134-9069</t>
  </si>
  <si>
    <t>80-068-0825</t>
  </si>
  <si>
    <t>1/30/2025</t>
  </si>
  <si>
    <t>Cogibox</t>
  </si>
  <si>
    <t>160 Crowley Center</t>
  </si>
  <si>
    <t>08-396-2704</t>
  </si>
  <si>
    <t>94-186-9620</t>
  </si>
  <si>
    <t>62494 Longview Drive</t>
  </si>
  <si>
    <t>24-975-4231</t>
  </si>
  <si>
    <t>99-145-4924</t>
  </si>
  <si>
    <t>$2.10</t>
  </si>
  <si>
    <t>8499 Hanover Terrace</t>
  </si>
  <si>
    <t>28-197-9246</t>
  </si>
  <si>
    <t>31-281-2352</t>
  </si>
  <si>
    <t>48788 Chinook Place</t>
  </si>
  <si>
    <t>77-013-1553</t>
  </si>
  <si>
    <t>42-252-5861</t>
  </si>
  <si>
    <t>Linktype</t>
  </si>
  <si>
    <t>26266 Esker Point</t>
  </si>
  <si>
    <t>83-716-2177</t>
  </si>
  <si>
    <t>79-518-8344</t>
  </si>
  <si>
    <t>6410 Northwestern Pass</t>
  </si>
  <si>
    <t>55-164-7723</t>
  </si>
  <si>
    <t>85-454-9252</t>
  </si>
  <si>
    <t>0782 Dapin Avenue</t>
  </si>
  <si>
    <t>22-778-3553</t>
  </si>
  <si>
    <t>49-590-1752</t>
  </si>
  <si>
    <t>Voolith</t>
  </si>
  <si>
    <t>8 Thackeray Drive</t>
  </si>
  <si>
    <t>14-331-3739</t>
  </si>
  <si>
    <t>87-159-6467</t>
  </si>
  <si>
    <t>Jaxspan</t>
  </si>
  <si>
    <t>5 Forest Run Way</t>
  </si>
  <si>
    <t>47-578-4161</t>
  </si>
  <si>
    <t>96-001-5429</t>
  </si>
  <si>
    <t>Blognation</t>
  </si>
  <si>
    <t>230 Tony Court</t>
  </si>
  <si>
    <t>59-857-6577</t>
  </si>
  <si>
    <t>57-569-7172</t>
  </si>
  <si>
    <t>545 Linden Alley</t>
  </si>
  <si>
    <t>02-559-8196</t>
  </si>
  <si>
    <t>44-495-6660</t>
  </si>
  <si>
    <t>$5.20</t>
  </si>
  <si>
    <t>Meetz</t>
  </si>
  <si>
    <t>521 Burning Wood Trail</t>
  </si>
  <si>
    <t>13-900-9016</t>
  </si>
  <si>
    <t>63-969-9608</t>
  </si>
  <si>
    <t>9/19/2024</t>
  </si>
  <si>
    <t>Strawberries</t>
  </si>
  <si>
    <t>3 Buhler Place</t>
  </si>
  <si>
    <t>15-144-9413</t>
  </si>
  <si>
    <t>08-912-0895</t>
  </si>
  <si>
    <t>7/29/2024</t>
  </si>
  <si>
    <t>$5.90</t>
  </si>
  <si>
    <t>Layo</t>
  </si>
  <si>
    <t>23704 Algoma Park</t>
  </si>
  <si>
    <t>65-527-9488</t>
  </si>
  <si>
    <t>23-482-0516</t>
  </si>
  <si>
    <t>Eabox</t>
  </si>
  <si>
    <t>62 Thackeray Center</t>
  </si>
  <si>
    <t>74-818-3306</t>
  </si>
  <si>
    <t>75-536-2986</t>
  </si>
  <si>
    <t>7/27/2024</t>
  </si>
  <si>
    <t>Green Tea</t>
  </si>
  <si>
    <t>5306 Arkansas Avenue</t>
  </si>
  <si>
    <t>60-198-7050</t>
  </si>
  <si>
    <t>27-493-6787</t>
  </si>
  <si>
    <t>Swiss Cheese</t>
  </si>
  <si>
    <t>285 1st Park</t>
  </si>
  <si>
    <t>82-041-7211</t>
  </si>
  <si>
    <t>03-615-0558</t>
  </si>
  <si>
    <t>379 Duke Court</t>
  </si>
  <si>
    <t>17-002-4721</t>
  </si>
  <si>
    <t>38-310-4533</t>
  </si>
  <si>
    <t>2/18/2025</t>
  </si>
  <si>
    <t>10/29/2024</t>
  </si>
  <si>
    <t>Cherry</t>
  </si>
  <si>
    <t>07 Maple Wood Drive</t>
  </si>
  <si>
    <t>74-404-0582</t>
  </si>
  <si>
    <t>31-628-6696</t>
  </si>
  <si>
    <t>11/20/2024</t>
  </si>
  <si>
    <t>7444 Saint Paul Circle</t>
  </si>
  <si>
    <t>73-561-2867</t>
  </si>
  <si>
    <t>60-386-5077</t>
  </si>
  <si>
    <t>6/29/2024</t>
  </si>
  <si>
    <t>2 Scofield Street</t>
  </si>
  <si>
    <t>45-194-4094</t>
  </si>
  <si>
    <t>65-611-4749</t>
  </si>
  <si>
    <t>$3.90</t>
  </si>
  <si>
    <t>826 Melvin Pass</t>
  </si>
  <si>
    <t>92-362-3567</t>
  </si>
  <si>
    <t>40-056-7748</t>
  </si>
  <si>
    <t>12/25/2024</t>
  </si>
  <si>
    <t>Babbleset</t>
  </si>
  <si>
    <t>63578 Butternut Hill</t>
  </si>
  <si>
    <t>96-961-2193</t>
  </si>
  <si>
    <t>71-467-4910</t>
  </si>
  <si>
    <t>Zucchini</t>
  </si>
  <si>
    <t>Quimm</t>
  </si>
  <si>
    <t>66330 Northridge Street</t>
  </si>
  <si>
    <t>92-652-3737</t>
  </si>
  <si>
    <t>42-361-6981</t>
  </si>
  <si>
    <t>7/30/2024</t>
  </si>
  <si>
    <t>297 Petterle Way</t>
  </si>
  <si>
    <t>89-673-1543</t>
  </si>
  <si>
    <t>43-679-7350</t>
  </si>
  <si>
    <t>Butter Biscuit</t>
  </si>
  <si>
    <t>175 Sycamore Circle</t>
  </si>
  <si>
    <t>70-815-4015</t>
  </si>
  <si>
    <t>89-134-9717</t>
  </si>
  <si>
    <t>92321 Nelson Trail</t>
  </si>
  <si>
    <t>90-737-0044</t>
  </si>
  <si>
    <t>39-339-3869</t>
  </si>
  <si>
    <t>87417 Forest Pass</t>
  </si>
  <si>
    <t>67-473-7093</t>
  </si>
  <si>
    <t>92-830-6986</t>
  </si>
  <si>
    <t>Babblestorm</t>
  </si>
  <si>
    <t>00 Drewry Court</t>
  </si>
  <si>
    <t>22-621-2774</t>
  </si>
  <si>
    <t>70-901-6191</t>
  </si>
  <si>
    <t>25784 Old Gate Crossing</t>
  </si>
  <si>
    <t>15-240-6267</t>
  </si>
  <si>
    <t>12-983-3026</t>
  </si>
  <si>
    <t>Voonix</t>
  </si>
  <si>
    <t>622 Anthes Lane</t>
  </si>
  <si>
    <t>75-152-8731</t>
  </si>
  <si>
    <t>05-593-1927</t>
  </si>
  <si>
    <t>Egg (Chicken)</t>
  </si>
  <si>
    <t>Einti</t>
  </si>
  <si>
    <t>553 Hooker Trail</t>
  </si>
  <si>
    <t>40-913-9772</t>
  </si>
  <si>
    <t>51-215-2283</t>
  </si>
  <si>
    <t>$0.20</t>
  </si>
  <si>
    <t>Brightdog</t>
  </si>
  <si>
    <t>9431 Clarendon Pass</t>
  </si>
  <si>
    <t>29-377-7040</t>
  </si>
  <si>
    <t>59-979-6740</t>
  </si>
  <si>
    <t>88721 Dawn Crossing</t>
  </si>
  <si>
    <t>72-780-6006</t>
  </si>
  <si>
    <t>81-292-4650</t>
  </si>
  <si>
    <t>43211 Anzinger Drive</t>
  </si>
  <si>
    <t>91-127-7489</t>
  </si>
  <si>
    <t>86-079-1525</t>
  </si>
  <si>
    <t>$2.95</t>
  </si>
  <si>
    <t>0 Village Green Street</t>
  </si>
  <si>
    <t>17-647-0503</t>
  </si>
  <si>
    <t>69-416-9493</t>
  </si>
  <si>
    <t>Skyble</t>
  </si>
  <si>
    <t>13 Corscot Hill</t>
  </si>
  <si>
    <t>91-848-0606</t>
  </si>
  <si>
    <t>68-836-0350</t>
  </si>
  <si>
    <t>Oyoloo</t>
  </si>
  <si>
    <t>3104 Ridge Oak Hill</t>
  </si>
  <si>
    <t>11-745-3025</t>
  </si>
  <si>
    <t>54-711-1582</t>
  </si>
  <si>
    <t>Trudeo</t>
  </si>
  <si>
    <t>3 Lawn Park</t>
  </si>
  <si>
    <t>29-823-6004</t>
  </si>
  <si>
    <t>10-295-7996</t>
  </si>
  <si>
    <t>Eamia</t>
  </si>
  <si>
    <t>277 Pawling Terrace</t>
  </si>
  <si>
    <t>21-718-6746</t>
  </si>
  <si>
    <t>96-012-3393</t>
  </si>
  <si>
    <t>1/20/2025</t>
  </si>
  <si>
    <t>00616 Manitowish Parkway</t>
  </si>
  <si>
    <t>86-692-2312</t>
  </si>
  <si>
    <t>77-783-4107</t>
  </si>
  <si>
    <t>Linklinks</t>
  </si>
  <si>
    <t>67 Little Fleur Road</t>
  </si>
  <si>
    <t>54-109-8062</t>
  </si>
  <si>
    <t>04-726-3363</t>
  </si>
  <si>
    <t>White Bread</t>
  </si>
  <si>
    <t>Tagfeed</t>
  </si>
  <si>
    <t>0 Saint Paul Center</t>
  </si>
  <si>
    <t>74-943-9034</t>
  </si>
  <si>
    <t>15-739-5480</t>
  </si>
  <si>
    <t>Yamia</t>
  </si>
  <si>
    <t>7 Heffernan Drive</t>
  </si>
  <si>
    <t>71-300-2191</t>
  </si>
  <si>
    <t>98-677-4279</t>
  </si>
  <si>
    <t>8 Dovetail Junction</t>
  </si>
  <si>
    <t>65-145-9672</t>
  </si>
  <si>
    <t>65-068-1200</t>
  </si>
  <si>
    <t>3/16/2024</t>
  </si>
  <si>
    <t>4 4th Place</t>
  </si>
  <si>
    <t>93-966-7754</t>
  </si>
  <si>
    <t>78-787-7171</t>
  </si>
  <si>
    <t>1/18/2025</t>
  </si>
  <si>
    <t>Skilith</t>
  </si>
  <si>
    <t>4 Browning Terrace</t>
  </si>
  <si>
    <t>27-216-9671</t>
  </si>
  <si>
    <t>40-773-7065</t>
  </si>
  <si>
    <t>Realbridge</t>
  </si>
  <si>
    <t>46 Cardinal Way</t>
  </si>
  <si>
    <t>44-538-3366</t>
  </si>
  <si>
    <t>33-898-6242</t>
  </si>
  <si>
    <t>Watermelon</t>
  </si>
  <si>
    <t>Latz</t>
  </si>
  <si>
    <t>0039 Shelley Place</t>
  </si>
  <si>
    <t>34-075-0371</t>
  </si>
  <si>
    <t>32-771-2617</t>
  </si>
  <si>
    <t>Twitterbeat</t>
  </si>
  <si>
    <t>5862 Hooker Pass</t>
  </si>
  <si>
    <t>24-972-6969</t>
  </si>
  <si>
    <t>27-532-7847</t>
  </si>
  <si>
    <t>0 Ohio Hill</t>
  </si>
  <si>
    <t>92-455-2959</t>
  </si>
  <si>
    <t>13-109-8639</t>
  </si>
  <si>
    <t>7/16/2024</t>
  </si>
  <si>
    <t>$10.30</t>
  </si>
  <si>
    <t>Pixope</t>
  </si>
  <si>
    <t>86 Maryland Junction</t>
  </si>
  <si>
    <t>58-182-6781</t>
  </si>
  <si>
    <t>75-328-1709</t>
  </si>
  <si>
    <t>0087 Bluejay Plaza</t>
  </si>
  <si>
    <t>42-134-9798</t>
  </si>
  <si>
    <t>16-869-7328</t>
  </si>
  <si>
    <t>12/30/2024</t>
  </si>
  <si>
    <t>96 American Center</t>
  </si>
  <si>
    <t>18-278-2383</t>
  </si>
  <si>
    <t>73-210-4267</t>
  </si>
  <si>
    <t>53 Lawn Circle</t>
  </si>
  <si>
    <t>03-597-9488</t>
  </si>
  <si>
    <t>03-983-0515</t>
  </si>
  <si>
    <t>95261 Morningstar Way</t>
  </si>
  <si>
    <t>14-681-7035</t>
  </si>
  <si>
    <t>01-308-0960</t>
  </si>
  <si>
    <t>5/18/2024</t>
  </si>
  <si>
    <t>8 Spaight Circle</t>
  </si>
  <si>
    <t>01-439-6231</t>
  </si>
  <si>
    <t>08-490-1714</t>
  </si>
  <si>
    <t>72090 Northfield Place</t>
  </si>
  <si>
    <t>25-911-7736</t>
  </si>
  <si>
    <t>40-180-0752</t>
  </si>
  <si>
    <t>Kwinu</t>
  </si>
  <si>
    <t>90865 Sherman Court</t>
  </si>
  <si>
    <t>36-918-2937</t>
  </si>
  <si>
    <t>53-844-0478</t>
  </si>
  <si>
    <t>11/28/2024</t>
  </si>
  <si>
    <t>85276 Lakewood Gardens Alley</t>
  </si>
  <si>
    <t>37-666-3902</t>
  </si>
  <si>
    <t>58-536-6583</t>
  </si>
  <si>
    <t>27535 Morrow Avenue</t>
  </si>
  <si>
    <t>27-757-4489</t>
  </si>
  <si>
    <t>04-456-0715</t>
  </si>
  <si>
    <t>42 Clemons Terrace</t>
  </si>
  <si>
    <t>97-040-3822</t>
  </si>
  <si>
    <t>78-459-1417</t>
  </si>
  <si>
    <t>8/23/2024</t>
  </si>
  <si>
    <t>Roombo</t>
  </si>
  <si>
    <t>8531 Manley Court</t>
  </si>
  <si>
    <t>98-445-7372</t>
  </si>
  <si>
    <t>71-676-6562</t>
  </si>
  <si>
    <t>Jaloo</t>
  </si>
  <si>
    <t>0920 Monica Pass</t>
  </si>
  <si>
    <t>92-152-5820</t>
  </si>
  <si>
    <t>50-747-2259</t>
  </si>
  <si>
    <t>$5.30</t>
  </si>
  <si>
    <t>Vanilla Biscuit</t>
  </si>
  <si>
    <t>88 Lighthouse Bay Crossing</t>
  </si>
  <si>
    <t>24-986-5091</t>
  </si>
  <si>
    <t>51-076-1164</t>
  </si>
  <si>
    <t>8/14/2024</t>
  </si>
  <si>
    <t>Izio</t>
  </si>
  <si>
    <t>81533 John Wall Court</t>
  </si>
  <si>
    <t>22-849-2551</t>
  </si>
  <si>
    <t>14-231-9135</t>
  </si>
  <si>
    <t>26160 Independence Alley</t>
  </si>
  <si>
    <t>15-169-8058</t>
  </si>
  <si>
    <t>14-009-8505</t>
  </si>
  <si>
    <t>9/23/2024</t>
  </si>
  <si>
    <t>4/18/2024</t>
  </si>
  <si>
    <t>085 Reinke Pass</t>
  </si>
  <si>
    <t>78-953-2073</t>
  </si>
  <si>
    <t>28-465-9141</t>
  </si>
  <si>
    <t>Trilia</t>
  </si>
  <si>
    <t>1959 Marcy Center</t>
  </si>
  <si>
    <t>10-255-8579</t>
  </si>
  <si>
    <t>29-112-1577</t>
  </si>
  <si>
    <t>555 Butternut Hill</t>
  </si>
  <si>
    <t>82-948-2298</t>
  </si>
  <si>
    <t>53-749-6148</t>
  </si>
  <si>
    <t>$5.70</t>
  </si>
  <si>
    <t>Papaya</t>
  </si>
  <si>
    <t>561 Pennsylvania Way</t>
  </si>
  <si>
    <t>60-747-8704</t>
  </si>
  <si>
    <t>93-793-4398</t>
  </si>
  <si>
    <t>Browsezoom</t>
  </si>
  <si>
    <t>0258 Shoshone Center</t>
  </si>
  <si>
    <t>40-462-2952</t>
  </si>
  <si>
    <t>57-323-8059</t>
  </si>
  <si>
    <t>$11.50</t>
  </si>
  <si>
    <t>Devpoint</t>
  </si>
  <si>
    <t>5 Transport Pass</t>
  </si>
  <si>
    <t>98-235-2711</t>
  </si>
  <si>
    <t>23-052-4744</t>
  </si>
  <si>
    <t>12/31/2024</t>
  </si>
  <si>
    <t>3 Monument Street</t>
  </si>
  <si>
    <t>83-108-1174</t>
  </si>
  <si>
    <t>56-439-3559</t>
  </si>
  <si>
    <t>848 Old Gate Parkway</t>
  </si>
  <si>
    <t>28-505-8317</t>
  </si>
  <si>
    <t>61-755-4469</t>
  </si>
  <si>
    <t>Voonder</t>
  </si>
  <si>
    <t>64 1st Plaza</t>
  </si>
  <si>
    <t>31-803-5001</t>
  </si>
  <si>
    <t>14-414-1945</t>
  </si>
  <si>
    <t>803 5th Alley</t>
  </si>
  <si>
    <t>17-236-0566</t>
  </si>
  <si>
    <t>32-402-9679</t>
  </si>
  <si>
    <t xml:space="preserve">   Ricotta Cheese</t>
  </si>
  <si>
    <t>Shufflester</t>
  </si>
  <si>
    <t>15 Loomis Avenue</t>
  </si>
  <si>
    <t>76-090-4411</t>
  </si>
  <si>
    <t>82-552-6786</t>
  </si>
  <si>
    <t>4/16/2024</t>
  </si>
  <si>
    <t>Feedspan</t>
  </si>
  <si>
    <t>46758 Hallows Center</t>
  </si>
  <si>
    <t>43-910-2342</t>
  </si>
  <si>
    <t>06-569-4690</t>
  </si>
  <si>
    <t>Gabspot</t>
  </si>
  <si>
    <t>49884 Brickson Park Plaza</t>
  </si>
  <si>
    <t>05-425-0746</t>
  </si>
  <si>
    <t>23-450-0301</t>
  </si>
  <si>
    <t>8868 Armistice Place</t>
  </si>
  <si>
    <t>93-815-0565</t>
  </si>
  <si>
    <t>56-422-1480</t>
  </si>
  <si>
    <t>Yadel</t>
  </si>
  <si>
    <t>7242 Claremont Avenue</t>
  </si>
  <si>
    <t>67-270-7464</t>
  </si>
  <si>
    <t>83-960-5274</t>
  </si>
  <si>
    <t>29992 Warrior Center</t>
  </si>
  <si>
    <t>61-827-4098</t>
  </si>
  <si>
    <t>34-850-0377</t>
  </si>
  <si>
    <t>9307 Kingsford Road</t>
  </si>
  <si>
    <t>92-291-7089</t>
  </si>
  <si>
    <t>08-523-5066</t>
  </si>
  <si>
    <t>Realcube</t>
  </si>
  <si>
    <t>87578 Stoughton Parkway</t>
  </si>
  <si>
    <t>76-070-1411</t>
  </si>
  <si>
    <t>63-528-0643</t>
  </si>
  <si>
    <t>$1.90</t>
  </si>
  <si>
    <t>Mycat</t>
  </si>
  <si>
    <t>21 Golden Leaf Hill</t>
  </si>
  <si>
    <t>36-330-5036</t>
  </si>
  <si>
    <t>52-359-1255</t>
  </si>
  <si>
    <t>Yodel</t>
  </si>
  <si>
    <t>96 Brown Drive</t>
  </si>
  <si>
    <t>02-034-6209</t>
  </si>
  <si>
    <t>34-724-1913</t>
  </si>
  <si>
    <t>46 Hoffman Trail</t>
  </si>
  <si>
    <t>49-891-4927</t>
  </si>
  <si>
    <t>89-155-3471</t>
  </si>
  <si>
    <t>381 Rutledge Place</t>
  </si>
  <si>
    <t>94-020-6982</t>
  </si>
  <si>
    <t>72-649-3163</t>
  </si>
  <si>
    <t>Eire</t>
  </si>
  <si>
    <t>2 Russell Alley</t>
  </si>
  <si>
    <t>88-807-8431</t>
  </si>
  <si>
    <t>66-563-9462</t>
  </si>
  <si>
    <t>Butter</t>
  </si>
  <si>
    <t>Meembee</t>
  </si>
  <si>
    <t>285 East Plaza</t>
  </si>
  <si>
    <t>19-672-8982</t>
  </si>
  <si>
    <t>50-214-3802</t>
  </si>
  <si>
    <t>$3.10</t>
  </si>
  <si>
    <t>59 Veith Center</t>
  </si>
  <si>
    <t>07-389-5740</t>
  </si>
  <si>
    <t>72-784-3292</t>
  </si>
  <si>
    <t>Muxo</t>
  </si>
  <si>
    <t>267 International Plaza</t>
  </si>
  <si>
    <t>39-629-5554</t>
  </si>
  <si>
    <t>67-679-4930</t>
  </si>
  <si>
    <t>812 Shelley Circle</t>
  </si>
  <si>
    <t>27-635-8394</t>
  </si>
  <si>
    <t>87-893-6089</t>
  </si>
  <si>
    <t>Flipbug</t>
  </si>
  <si>
    <t>40643 Sullivan Lane</t>
  </si>
  <si>
    <t>14-844-4138</t>
  </si>
  <si>
    <t>90-534-2165</t>
  </si>
  <si>
    <t>Heavy Cream</t>
  </si>
  <si>
    <t>Ntags</t>
  </si>
  <si>
    <t>00 Luster Alley</t>
  </si>
  <si>
    <t>65-464-5070</t>
  </si>
  <si>
    <t>01-517-7793</t>
  </si>
  <si>
    <t>Voolia</t>
  </si>
  <si>
    <t>9171 Norway Maple Trail</t>
  </si>
  <si>
    <t>46-911-1159</t>
  </si>
  <si>
    <t>30-820-2883</t>
  </si>
  <si>
    <t>Youspan</t>
  </si>
  <si>
    <t>292 Charing Cross Terrace</t>
  </si>
  <si>
    <t>35-617-3857</t>
  </si>
  <si>
    <t>90-718-2724</t>
  </si>
  <si>
    <t>29817 Coleman Drive</t>
  </si>
  <si>
    <t>41-237-5498</t>
  </si>
  <si>
    <t>38-643-1626</t>
  </si>
  <si>
    <t>18 Troy Avenue</t>
  </si>
  <si>
    <t>86-672-4191</t>
  </si>
  <si>
    <t>79-219-8469</t>
  </si>
  <si>
    <t>8425 New Castle Parkway</t>
  </si>
  <si>
    <t>10-555-5971</t>
  </si>
  <si>
    <t>30-410-3509</t>
  </si>
  <si>
    <t>7 Ridge Oak Pass</t>
  </si>
  <si>
    <t>45-050-4720</t>
  </si>
  <si>
    <t>98-791-5014</t>
  </si>
  <si>
    <t>3/13/2024</t>
  </si>
  <si>
    <t>Livetube</t>
  </si>
  <si>
    <t>1666 Dayton Terrace</t>
  </si>
  <si>
    <t>73-997-6251</t>
  </si>
  <si>
    <t>17-167-4304</t>
  </si>
  <si>
    <t>Skipfire</t>
  </si>
  <si>
    <t>757 Grasskamp Drive</t>
  </si>
  <si>
    <t>53-446-8243</t>
  </si>
  <si>
    <t>51-666-7174</t>
  </si>
  <si>
    <t>Thoughtblab</t>
  </si>
  <si>
    <t>5 Forster Point</t>
  </si>
  <si>
    <t>12-798-9401</t>
  </si>
  <si>
    <t>96-609-6152</t>
  </si>
  <si>
    <t>5/25/2024</t>
  </si>
  <si>
    <t>6 Bay Road</t>
  </si>
  <si>
    <t>93-014-4256</t>
  </si>
  <si>
    <t>37-599-8579</t>
  </si>
  <si>
    <t>75054 Ramsey Parkway</t>
  </si>
  <si>
    <t>60-911-3745</t>
  </si>
  <si>
    <t>87-570-0273</t>
  </si>
  <si>
    <t>$6.35</t>
  </si>
  <si>
    <t>42 Mandrake Alley</t>
  </si>
  <si>
    <t>53-146-9979</t>
  </si>
  <si>
    <t>44-388-2451</t>
  </si>
  <si>
    <t>65 Forster Way</t>
  </si>
  <si>
    <t>65-780-5622</t>
  </si>
  <si>
    <t>69-460-9770</t>
  </si>
  <si>
    <t>Centidel</t>
  </si>
  <si>
    <t>80930 Briar Crest Point</t>
  </si>
  <si>
    <t>29-896-7926</t>
  </si>
  <si>
    <t>86-400-4155</t>
  </si>
  <si>
    <t>615 Mayer Drive</t>
  </si>
  <si>
    <t>67-027-7269</t>
  </si>
  <si>
    <t>50-050-5707</t>
  </si>
  <si>
    <t>11/30/2024</t>
  </si>
  <si>
    <t>59449 Sherman Parkway</t>
  </si>
  <si>
    <t>25-353-2067</t>
  </si>
  <si>
    <t>01-210-3485</t>
  </si>
  <si>
    <t>$4.30</t>
  </si>
  <si>
    <t>8682 Golf Course Junction</t>
  </si>
  <si>
    <t>72-341-1154</t>
  </si>
  <si>
    <t>84-090-6472</t>
  </si>
  <si>
    <t>Zoombeat</t>
  </si>
  <si>
    <t>22555 Macpherson Plaza</t>
  </si>
  <si>
    <t>16-187-5729</t>
  </si>
  <si>
    <t>79-366-7207</t>
  </si>
  <si>
    <t>71 Bultman Drive</t>
  </si>
  <si>
    <t>49-311-3063</t>
  </si>
  <si>
    <t>15-947-9718</t>
  </si>
  <si>
    <t>Ooba</t>
  </si>
  <si>
    <t>32 6th Lane</t>
  </si>
  <si>
    <t>98-652-9569</t>
  </si>
  <si>
    <t>65-160-1426</t>
  </si>
  <si>
    <t>04 Mesta Parkway</t>
  </si>
  <si>
    <t>78-689-8958</t>
  </si>
  <si>
    <t>52-744-6162</t>
  </si>
  <si>
    <t>Blueberries</t>
  </si>
  <si>
    <t>88678 Bayside Park</t>
  </si>
  <si>
    <t>66-378-7532</t>
  </si>
  <si>
    <t>15-365-5585</t>
  </si>
  <si>
    <t>40 Cody Pass</t>
  </si>
  <si>
    <t>14-115-8371</t>
  </si>
  <si>
    <t>80-833-3051</t>
  </si>
  <si>
    <t>77 Prairie Rose Park</t>
  </si>
  <si>
    <t>76-540-6407</t>
  </si>
  <si>
    <t>78-644-5877</t>
  </si>
  <si>
    <t>Topiclounge</t>
  </si>
  <si>
    <t>20 Marcy Circle</t>
  </si>
  <si>
    <t>81-573-0943</t>
  </si>
  <si>
    <t>07-754-2313</t>
  </si>
  <si>
    <t>6/28/2024</t>
  </si>
  <si>
    <t>11/14/2024</t>
  </si>
  <si>
    <t>56 Bonner Point</t>
  </si>
  <si>
    <t>68-732-5919</t>
  </si>
  <si>
    <t>07-500-2023</t>
  </si>
  <si>
    <t>3 Hagan Drive</t>
  </si>
  <si>
    <t>68-734-1585</t>
  </si>
  <si>
    <t>54-537-5633</t>
  </si>
  <si>
    <t>7/13/2024</t>
  </si>
  <si>
    <t>$51.17</t>
  </si>
  <si>
    <t>Realblab</t>
  </si>
  <si>
    <t>39102 Division Trail</t>
  </si>
  <si>
    <t>93-342-8794</t>
  </si>
  <si>
    <t>93-688-1260</t>
  </si>
  <si>
    <t>72778 Loftsgordon Center</t>
  </si>
  <si>
    <t>42-175-1648</t>
  </si>
  <si>
    <t>67-272-8844</t>
  </si>
  <si>
    <t>21530 Prentice Place</t>
  </si>
  <si>
    <t>46-083-7058</t>
  </si>
  <si>
    <t>26-730-0925</t>
  </si>
  <si>
    <t>8/27/2024</t>
  </si>
  <si>
    <t>LiveZ</t>
  </si>
  <si>
    <t>54 Weeping Birch Lane</t>
  </si>
  <si>
    <t>66-716-8221</t>
  </si>
  <si>
    <t>67-024-9832</t>
  </si>
  <si>
    <t>Janyx</t>
  </si>
  <si>
    <t>2003 Delladonna Pass</t>
  </si>
  <si>
    <t>12-714-5135</t>
  </si>
  <si>
    <t>97-055-2756</t>
  </si>
  <si>
    <t>4/25/2024</t>
  </si>
  <si>
    <t>581 Oneill Crossing</t>
  </si>
  <si>
    <t>35-031-1497</t>
  </si>
  <si>
    <t>84-835-1656</t>
  </si>
  <si>
    <t>8182 Hazelcrest Place</t>
  </si>
  <si>
    <t>54-708-7327</t>
  </si>
  <si>
    <t>46-316-6919</t>
  </si>
  <si>
    <t>4/15/2024</t>
  </si>
  <si>
    <t>7944 Elgar Alley</t>
  </si>
  <si>
    <t>63-897-8088</t>
  </si>
  <si>
    <t>82-313-4469</t>
  </si>
  <si>
    <t>1615 Bellgrove Crossing</t>
  </si>
  <si>
    <t>79-494-2472</t>
  </si>
  <si>
    <t>04-391-8892</t>
  </si>
  <si>
    <t>95 Garrison Plaza</t>
  </si>
  <si>
    <t>15-679-3935</t>
  </si>
  <si>
    <t>35-906-1010</t>
  </si>
  <si>
    <t>Ntag</t>
  </si>
  <si>
    <t>227 Tennyson Plaza</t>
  </si>
  <si>
    <t>31-608-1445</t>
  </si>
  <si>
    <t>75-286-4153</t>
  </si>
  <si>
    <t>75 High Crossing Junction</t>
  </si>
  <si>
    <t>70-206-4860</t>
  </si>
  <si>
    <t>82-527-9395</t>
  </si>
  <si>
    <t>Topicshots</t>
  </si>
  <si>
    <t>894 Kingsford Road</t>
  </si>
  <si>
    <t>30-832-5429</t>
  </si>
  <si>
    <t>41-800-2842</t>
  </si>
  <si>
    <t>DabZ</t>
  </si>
  <si>
    <t>8 Dakota Avenue</t>
  </si>
  <si>
    <t>01-173-0029</t>
  </si>
  <si>
    <t>18-880-7910</t>
  </si>
  <si>
    <t>31208 Westerfield Way</t>
  </si>
  <si>
    <t>65-235-7676</t>
  </si>
  <si>
    <t>22-083-3504</t>
  </si>
  <si>
    <t>Mozzarella Cheese</t>
  </si>
  <si>
    <t>4 Warbler Center</t>
  </si>
  <si>
    <t>79-400-6216</t>
  </si>
  <si>
    <t>83-361-7509</t>
  </si>
  <si>
    <t>$7.20</t>
  </si>
  <si>
    <t>05 Canary Circle</t>
  </si>
  <si>
    <t>35-836-6718</t>
  </si>
  <si>
    <t>27-838-4345</t>
  </si>
  <si>
    <t>1/22/2025</t>
  </si>
  <si>
    <t>03 Little Fleur Pass</t>
  </si>
  <si>
    <t>08-573-9997</t>
  </si>
  <si>
    <t>95-734-4024</t>
  </si>
  <si>
    <t>Vitz</t>
  </si>
  <si>
    <t>50880 Nobel Road</t>
  </si>
  <si>
    <t>66-854-5736</t>
  </si>
  <si>
    <t>98-591-1051</t>
  </si>
  <si>
    <t>$5.80</t>
  </si>
  <si>
    <t>288 Fair Oaks Place</t>
  </si>
  <si>
    <t>85-835-3445</t>
  </si>
  <si>
    <t>13-433-4930</t>
  </si>
  <si>
    <t>4 Orin Lane</t>
  </si>
  <si>
    <t>10-768-2443</t>
  </si>
  <si>
    <t>44-451-2764</t>
  </si>
  <si>
    <t>$3.25</t>
  </si>
  <si>
    <t>Quamba</t>
  </si>
  <si>
    <t>7698 Logan Drive</t>
  </si>
  <si>
    <t>19-112-1616</t>
  </si>
  <si>
    <t>55-251-3001</t>
  </si>
  <si>
    <t>Centizu</t>
  </si>
  <si>
    <t>4346 Columbus Way</t>
  </si>
  <si>
    <t>89-388-3239</t>
  </si>
  <si>
    <t>28-521-7083</t>
  </si>
  <si>
    <t>09264 Forest Dale Drive</t>
  </si>
  <si>
    <t>22-760-4605</t>
  </si>
  <si>
    <t>01-495-9336</t>
  </si>
  <si>
    <t>843 Pepper Wood Hill</t>
  </si>
  <si>
    <t>38-664-2155</t>
  </si>
  <si>
    <t>10-540-5841</t>
  </si>
  <si>
    <t>1/13/2025</t>
  </si>
  <si>
    <t>$2.55</t>
  </si>
  <si>
    <t>Tazz</t>
  </si>
  <si>
    <t>60 Dottie Hill</t>
  </si>
  <si>
    <t>89-713-6071</t>
  </si>
  <si>
    <t>84-123-7159</t>
  </si>
  <si>
    <t>844 Schurz Point</t>
  </si>
  <si>
    <t>56-191-6497</t>
  </si>
  <si>
    <t>65-395-5947</t>
  </si>
  <si>
    <t>Feedfish</t>
  </si>
  <si>
    <t>234 Eagle Crest Avenue</t>
  </si>
  <si>
    <t>27-389-3529</t>
  </si>
  <si>
    <t>73-201-2803</t>
  </si>
  <si>
    <t>17640 Cottonwood Place</t>
  </si>
  <si>
    <t>11-604-6002</t>
  </si>
  <si>
    <t>50-862-4552</t>
  </si>
  <si>
    <t>6/18/2024</t>
  </si>
  <si>
    <t>Buzzbean</t>
  </si>
  <si>
    <t>49770 Hoffman Court</t>
  </si>
  <si>
    <t>20-448-2972</t>
  </si>
  <si>
    <t>26-920-6626</t>
  </si>
  <si>
    <t>Gigabox</t>
  </si>
  <si>
    <t>03 Ryan Circle</t>
  </si>
  <si>
    <t>77-959-1018</t>
  </si>
  <si>
    <t>00-912-3545</t>
  </si>
  <si>
    <t>98 Melody Street</t>
  </si>
  <si>
    <t>69-895-3397</t>
  </si>
  <si>
    <t>02-575-2074</t>
  </si>
  <si>
    <t>57150 Del Sol Alley</t>
  </si>
  <si>
    <t>32-933-0329</t>
  </si>
  <si>
    <t>86-760-5412</t>
  </si>
  <si>
    <t>Tagpad</t>
  </si>
  <si>
    <t>4 6th Plaza</t>
  </si>
  <si>
    <t>33-440-2588</t>
  </si>
  <si>
    <t>68-596-5506</t>
  </si>
  <si>
    <t>Oyonder</t>
  </si>
  <si>
    <t>2835 Schlimgen Parkway</t>
  </si>
  <si>
    <t>02-085-7218</t>
  </si>
  <si>
    <t>41-978-3326</t>
  </si>
  <si>
    <t>$8.90</t>
  </si>
  <si>
    <t>61 Transport Parkway</t>
  </si>
  <si>
    <t>43-193-9915</t>
  </si>
  <si>
    <t>23-931-2988</t>
  </si>
  <si>
    <t>9171 Redwing Street</t>
  </si>
  <si>
    <t>62-998-7250</t>
  </si>
  <si>
    <t>72-002-3904</t>
  </si>
  <si>
    <t>5 Waxwing Junction</t>
  </si>
  <si>
    <t>70-871-4536</t>
  </si>
  <si>
    <t>72-514-7323</t>
  </si>
  <si>
    <t>6/17/2024</t>
  </si>
  <si>
    <t>Innojam</t>
  </si>
  <si>
    <t>6 Stang Hill</t>
  </si>
  <si>
    <t>38-822-8005</t>
  </si>
  <si>
    <t>45-886-1540</t>
  </si>
  <si>
    <t>Rhyzio</t>
  </si>
  <si>
    <t>3 Del Mar Point</t>
  </si>
  <si>
    <t>38-390-2115</t>
  </si>
  <si>
    <t>12-433-6490</t>
  </si>
  <si>
    <t>5 Loftsgordon Trail</t>
  </si>
  <si>
    <t>28-968-4195</t>
  </si>
  <si>
    <t>17-562-1176</t>
  </si>
  <si>
    <t>75 Bunting Junction</t>
  </si>
  <si>
    <t>09-286-8107</t>
  </si>
  <si>
    <t>90-727-4816</t>
  </si>
  <si>
    <t>Zava</t>
  </si>
  <si>
    <t>42 Mallory Court</t>
  </si>
  <si>
    <t>00-405-7428</t>
  </si>
  <si>
    <t>42-746-2717</t>
  </si>
  <si>
    <t>1/27/2025</t>
  </si>
  <si>
    <t>Snaptags</t>
  </si>
  <si>
    <t>6 Orin Place</t>
  </si>
  <si>
    <t>43-893-5408</t>
  </si>
  <si>
    <t>25-414-2945</t>
  </si>
  <si>
    <t>Fiveclub</t>
  </si>
  <si>
    <t>80 Old Shore Plaza</t>
  </si>
  <si>
    <t>52-481-5224</t>
  </si>
  <si>
    <t>46-382-2024</t>
  </si>
  <si>
    <t>44249 Sutteridge Crossing</t>
  </si>
  <si>
    <t>34-131-8805</t>
  </si>
  <si>
    <t>84-472-8001</t>
  </si>
  <si>
    <t>Mackerel</t>
  </si>
  <si>
    <t>Dabfeed</t>
  </si>
  <si>
    <t>08545 Lillian Street</t>
  </si>
  <si>
    <t>36-840-2728</t>
  </si>
  <si>
    <t>26-454-7297</t>
  </si>
  <si>
    <t>3/14/2024</t>
  </si>
  <si>
    <t>$7.50</t>
  </si>
  <si>
    <t>1 Green Hill</t>
  </si>
  <si>
    <t>64-418-8356</t>
  </si>
  <si>
    <t>91-451-2016</t>
  </si>
  <si>
    <t>453 Dryden Park</t>
  </si>
  <si>
    <t>51-462-0747</t>
  </si>
  <si>
    <t>40-417-9838</t>
  </si>
  <si>
    <t>44296 Kropf Avenue</t>
  </si>
  <si>
    <t>74-711-7160</t>
  </si>
  <si>
    <t>40-662-8853</t>
  </si>
  <si>
    <t>00064 Mosinee Circle</t>
  </si>
  <si>
    <t>44-637-5512</t>
  </si>
  <si>
    <t>27-541-2645</t>
  </si>
  <si>
    <t>1223 Monument Drive</t>
  </si>
  <si>
    <t>27-881-1177</t>
  </si>
  <si>
    <t>64-807-5250</t>
  </si>
  <si>
    <t>879 Amoth Terrace</t>
  </si>
  <si>
    <t>72-404-5581</t>
  </si>
  <si>
    <t>18-065-8014</t>
  </si>
  <si>
    <t>931 Browning Center</t>
  </si>
  <si>
    <t>12-046-2988</t>
  </si>
  <si>
    <t>37-630-2250</t>
  </si>
  <si>
    <t>564 Hazelcrest Crossing</t>
  </si>
  <si>
    <t>21-816-1004</t>
  </si>
  <si>
    <t>68-482-4786</t>
  </si>
  <si>
    <t>65721 Caliangt Crossing</t>
  </si>
  <si>
    <t>81-605-6246</t>
  </si>
  <si>
    <t>62-086-0407</t>
  </si>
  <si>
    <t>89 Springs Alley</t>
  </si>
  <si>
    <t>11-815-7923</t>
  </si>
  <si>
    <t>98-304-8407</t>
  </si>
  <si>
    <t>$11.80</t>
  </si>
  <si>
    <t>1792 Crownhardt Street</t>
  </si>
  <si>
    <t>26-456-1992</t>
  </si>
  <si>
    <t>60-159-3514</t>
  </si>
  <si>
    <t>0847 Artisan Hill</t>
  </si>
  <si>
    <t>63-168-6018</t>
  </si>
  <si>
    <t>01-853-2191</t>
  </si>
  <si>
    <t>24045 Bluestem Point</t>
  </si>
  <si>
    <t>70-854-6891</t>
  </si>
  <si>
    <t>79-575-9351</t>
  </si>
  <si>
    <t>9305 Warrior Way</t>
  </si>
  <si>
    <t>87-762-1317</t>
  </si>
  <si>
    <t>58-474-3510</t>
  </si>
  <si>
    <t>Browsecat</t>
  </si>
  <si>
    <t>13 Bluejay Way</t>
  </si>
  <si>
    <t>80-374-5711</t>
  </si>
  <si>
    <t>77-566-9826</t>
  </si>
  <si>
    <t>$31.00</t>
  </si>
  <si>
    <t>Oyoba</t>
  </si>
  <si>
    <t>710 Service Park</t>
  </si>
  <si>
    <t>60-456-8169</t>
  </si>
  <si>
    <t>54-529-4459</t>
  </si>
  <si>
    <t>2/28/2024</t>
  </si>
  <si>
    <t>71796 Waubesa Terrace</t>
  </si>
  <si>
    <t>99-543-5039</t>
  </si>
  <si>
    <t>63-683-7396</t>
  </si>
  <si>
    <t>545 Farwell Lane</t>
  </si>
  <si>
    <t>72-810-9753</t>
  </si>
  <si>
    <t>17-359-2527</t>
  </si>
  <si>
    <t>9 Burrows Junction</t>
  </si>
  <si>
    <t>78-956-4737</t>
  </si>
  <si>
    <t>76-712-0418</t>
  </si>
  <si>
    <t>5 Eggendart Parkway</t>
  </si>
  <si>
    <t>46-415-8633</t>
  </si>
  <si>
    <t>32-497-0478</t>
  </si>
  <si>
    <t>16 Autumn Leaf Way</t>
  </si>
  <si>
    <t>06-611-5454</t>
  </si>
  <si>
    <t>43-786-9229</t>
  </si>
  <si>
    <t>11/16/2024</t>
  </si>
  <si>
    <t>6 Tony Junction</t>
  </si>
  <si>
    <t>27-783-5470</t>
  </si>
  <si>
    <t>45-997-6429</t>
  </si>
  <si>
    <t>Shufflebeat</t>
  </si>
  <si>
    <t>19112 Little Fleur Road</t>
  </si>
  <si>
    <t>55-697-5242</t>
  </si>
  <si>
    <t>74-726-0855</t>
  </si>
  <si>
    <t>9/24/2024</t>
  </si>
  <si>
    <t>38 Dawn Street</t>
  </si>
  <si>
    <t>15-082-9124</t>
  </si>
  <si>
    <t>02-997-1489</t>
  </si>
  <si>
    <t>Buzzshare</t>
  </si>
  <si>
    <t>579 Schlimgen Alley</t>
  </si>
  <si>
    <t>06-996-3221</t>
  </si>
  <si>
    <t>97-821-7402</t>
  </si>
  <si>
    <t>Rhybox</t>
  </si>
  <si>
    <t>9 Anhalt Trail</t>
  </si>
  <si>
    <t>45-634-0679</t>
  </si>
  <si>
    <t>29-542-9338</t>
  </si>
  <si>
    <t>Kwilith</t>
  </si>
  <si>
    <t>85 Lunder Court</t>
  </si>
  <si>
    <t>15-796-3130</t>
  </si>
  <si>
    <t>45-912-2948</t>
  </si>
  <si>
    <t>51369 Dawn Hill</t>
  </si>
  <si>
    <t>51-000-8113</t>
  </si>
  <si>
    <t>56-825-0880</t>
  </si>
  <si>
    <t>Aivee</t>
  </si>
  <si>
    <t>9050 Dorton Pass</t>
  </si>
  <si>
    <t>20-387-7746</t>
  </si>
  <si>
    <t>08-218-9429</t>
  </si>
  <si>
    <t>856 School Plaza</t>
  </si>
  <si>
    <t>82-931-7126</t>
  </si>
  <si>
    <t>67-596-1997</t>
  </si>
  <si>
    <t>82 Drewry Junction</t>
  </si>
  <si>
    <t>55-631-7937</t>
  </si>
  <si>
    <t>79-508-5241</t>
  </si>
  <si>
    <t>6/19/2024</t>
  </si>
  <si>
    <t>9067 Valley Edge Park</t>
  </si>
  <si>
    <t>11-338-4598</t>
  </si>
  <si>
    <t>72-360-6358</t>
  </si>
  <si>
    <t>185 Stone Corner Parkway</t>
  </si>
  <si>
    <t>52-402-9245</t>
  </si>
  <si>
    <t>37-519-7762</t>
  </si>
  <si>
    <t>Fliptune</t>
  </si>
  <si>
    <t>205 Straubel Court</t>
  </si>
  <si>
    <t>09-536-2626</t>
  </si>
  <si>
    <t>14-483-5712</t>
  </si>
  <si>
    <t>Jetpulse</t>
  </si>
  <si>
    <t>2 7th Center</t>
  </si>
  <si>
    <t>48-427-0551</t>
  </si>
  <si>
    <t>01-900-4509</t>
  </si>
  <si>
    <t>12/16/2024</t>
  </si>
  <si>
    <t>Tanoodle</t>
  </si>
  <si>
    <t>443 Browning Terrace</t>
  </si>
  <si>
    <t>06-706-6490</t>
  </si>
  <si>
    <t>85-670-6379</t>
  </si>
  <si>
    <t>3/15/2024</t>
  </si>
  <si>
    <t>97 Utah Lane</t>
  </si>
  <si>
    <t>29-135-0791</t>
  </si>
  <si>
    <t>05-050-4384</t>
  </si>
  <si>
    <t>25 Drewry Alley</t>
  </si>
  <si>
    <t>89-624-7462</t>
  </si>
  <si>
    <t>39-506-2186</t>
  </si>
  <si>
    <t>77 Monument Court</t>
  </si>
  <si>
    <t>82-231-4245</t>
  </si>
  <si>
    <t>96-177-4040</t>
  </si>
  <si>
    <t>Zooxo</t>
  </si>
  <si>
    <t>61932 Cascade Crossing</t>
  </si>
  <si>
    <t>42-220-9305</t>
  </si>
  <si>
    <t>56-092-7992</t>
  </si>
  <si>
    <t>10/19/2024</t>
  </si>
  <si>
    <t>4 Judy Hill</t>
  </si>
  <si>
    <t>02-920-4829</t>
  </si>
  <si>
    <t>41-587-4864</t>
  </si>
  <si>
    <t>58 La Follette Park</t>
  </si>
  <si>
    <t>61-801-8665</t>
  </si>
  <si>
    <t>78-283-9751</t>
  </si>
  <si>
    <t>$10.50</t>
  </si>
  <si>
    <t>Zazio</t>
  </si>
  <si>
    <t>52105 Mandrake Place</t>
  </si>
  <si>
    <t>01-144-5960</t>
  </si>
  <si>
    <t>80-848-7493</t>
  </si>
  <si>
    <t>10/20/2024</t>
  </si>
  <si>
    <t>Flashset</t>
  </si>
  <si>
    <t>83 Pleasure Street</t>
  </si>
  <si>
    <t>98-575-4736</t>
  </si>
  <si>
    <t>44-429-6199</t>
  </si>
  <si>
    <t>77 Monterey Avenue</t>
  </si>
  <si>
    <t>30-996-2526</t>
  </si>
  <si>
    <t>30-942-0054</t>
  </si>
  <si>
    <t>0 Thackeray Point</t>
  </si>
  <si>
    <t>45-380-4627</t>
  </si>
  <si>
    <t>20-201-5639</t>
  </si>
  <si>
    <t>06 Shopko Pass</t>
  </si>
  <si>
    <t>47-548-6500</t>
  </si>
  <si>
    <t>27-061-4764</t>
  </si>
  <si>
    <t>7020 Porter Trail</t>
  </si>
  <si>
    <t>30-591-7275</t>
  </si>
  <si>
    <t>12-431-9207</t>
  </si>
  <si>
    <t>10/21/2024</t>
  </si>
  <si>
    <t>160 Kings Street</t>
  </si>
  <si>
    <t>38-296-6634</t>
  </si>
  <si>
    <t>41-083-3955</t>
  </si>
  <si>
    <t>80729 Homewood Plaza</t>
  </si>
  <si>
    <t>98-858-6323</t>
  </si>
  <si>
    <t>79-086-1717</t>
  </si>
  <si>
    <t>583 Loftsgordon Road</t>
  </si>
  <si>
    <t>69-743-0161</t>
  </si>
  <si>
    <t>29-774-6779</t>
  </si>
  <si>
    <t>Twitterbridge</t>
  </si>
  <si>
    <t>5521 Wayridge Center</t>
  </si>
  <si>
    <t>71-067-3278</t>
  </si>
  <si>
    <t>76-797-9430</t>
  </si>
  <si>
    <t>685 Independence Junction</t>
  </si>
  <si>
    <t>24-143-4957</t>
  </si>
  <si>
    <t>29-968-4976</t>
  </si>
  <si>
    <t>8/15/2024</t>
  </si>
  <si>
    <t>854 Kipling Point</t>
  </si>
  <si>
    <t>31-387-5020</t>
  </si>
  <si>
    <t>02-811-7933</t>
  </si>
  <si>
    <t>12/17/2024</t>
  </si>
  <si>
    <t>$11.90</t>
  </si>
  <si>
    <t>Tagchat</t>
  </si>
  <si>
    <t>23560 Talmadge Center</t>
  </si>
  <si>
    <t>33-378-1365</t>
  </si>
  <si>
    <t>31-483-9201</t>
  </si>
  <si>
    <t>7193 Crownhardt Drive</t>
  </si>
  <si>
    <t>41-729-5410</t>
  </si>
  <si>
    <t>71-727-8611</t>
  </si>
  <si>
    <t>Blogspan</t>
  </si>
  <si>
    <t>76928 Tennyson Parkway</t>
  </si>
  <si>
    <t>33-335-9140</t>
  </si>
  <si>
    <t>08-209-1598</t>
  </si>
  <si>
    <t>265 Columbus Way</t>
  </si>
  <si>
    <t>40-021-2400</t>
  </si>
  <si>
    <t>62-648-2577</t>
  </si>
  <si>
    <t>Kazio</t>
  </si>
  <si>
    <t>85953 Clyde Gallagher Drive</t>
  </si>
  <si>
    <t>81-268-5905</t>
  </si>
  <si>
    <t>36-138-9045</t>
  </si>
  <si>
    <t>33145 Butterfield Avenue</t>
  </si>
  <si>
    <t>38-617-7226</t>
  </si>
  <si>
    <t>91-215-9838</t>
  </si>
  <si>
    <t>64389 Arkansas Alley</t>
  </si>
  <si>
    <t>54-822-9009</t>
  </si>
  <si>
    <t>23-197-9965</t>
  </si>
  <si>
    <t>Jabberstorm</t>
  </si>
  <si>
    <t>6738 Tennyson Road</t>
  </si>
  <si>
    <t>02-655-3240</t>
  </si>
  <si>
    <t>95-200-1972</t>
  </si>
  <si>
    <t>8 Hazelcrest Street</t>
  </si>
  <si>
    <t>01-839-6534</t>
  </si>
  <si>
    <t>51-519-4588</t>
  </si>
  <si>
    <t>27 School Court</t>
  </si>
  <si>
    <t>98-499-2220</t>
  </si>
  <si>
    <t>69-666-2257</t>
  </si>
  <si>
    <t>9951 Petterle Alley</t>
  </si>
  <si>
    <t>69-171-1305</t>
  </si>
  <si>
    <t>33-733-7313</t>
  </si>
  <si>
    <t>Agivu</t>
  </si>
  <si>
    <t>38 Banding Lane</t>
  </si>
  <si>
    <t>57-394-4703</t>
  </si>
  <si>
    <t>52-130-3457</t>
  </si>
  <si>
    <t>06 Lake View Trail</t>
  </si>
  <si>
    <t>58-946-5152</t>
  </si>
  <si>
    <t>42-201-4328</t>
  </si>
  <si>
    <t>84642 Clarendon Point</t>
  </si>
  <si>
    <t>74-587-2065</t>
  </si>
  <si>
    <t>33-141-1402</t>
  </si>
  <si>
    <t>11 Golden Leaf Alley</t>
  </si>
  <si>
    <t>69-287-9113</t>
  </si>
  <si>
    <t>20-952-0731</t>
  </si>
  <si>
    <t>6 Bobwhite Alley</t>
  </si>
  <si>
    <t>03-441-4252</t>
  </si>
  <si>
    <t>11-430-6041</t>
  </si>
  <si>
    <t>7 Talmadge Street</t>
  </si>
  <si>
    <t>29-344-3658</t>
  </si>
  <si>
    <t>33-546-5056</t>
  </si>
  <si>
    <t>374 Blue Bill Park Point</t>
  </si>
  <si>
    <t>12-342-4482</t>
  </si>
  <si>
    <t>71-300-8176</t>
  </si>
  <si>
    <t>$11.60</t>
  </si>
  <si>
    <t>185 Saint Paul Road</t>
  </si>
  <si>
    <t>99-894-4351</t>
  </si>
  <si>
    <t>45-602-6533</t>
  </si>
  <si>
    <t>1509 Hoard Circle</t>
  </si>
  <si>
    <t>34-709-9237</t>
  </si>
  <si>
    <t>66-680-8738</t>
  </si>
  <si>
    <t>Abata</t>
  </si>
  <si>
    <t>30408 5th Way</t>
  </si>
  <si>
    <t>05-498-7751</t>
  </si>
  <si>
    <t>17-963-6051</t>
  </si>
  <si>
    <t>0500 Calypso Pass</t>
  </si>
  <si>
    <t>32-270-1385</t>
  </si>
  <si>
    <t>81-072-8266</t>
  </si>
  <si>
    <t>$42.58</t>
  </si>
  <si>
    <t>Skynoodle</t>
  </si>
  <si>
    <t>978 Shasta Lane</t>
  </si>
  <si>
    <t>67-710-5120</t>
  </si>
  <si>
    <t>00-131-9278</t>
  </si>
  <si>
    <t>524 Saint Paul Park</t>
  </si>
  <si>
    <t>37-709-3532</t>
  </si>
  <si>
    <t>08-439-3820</t>
  </si>
  <si>
    <t>9 Meadow Vale Drive</t>
  </si>
  <si>
    <t>60-311-5701</t>
  </si>
  <si>
    <t>07-578-7055</t>
  </si>
  <si>
    <t>Twitterlist</t>
  </si>
  <si>
    <t>467 Dexter Pass</t>
  </si>
  <si>
    <t>97-093-4278</t>
  </si>
  <si>
    <t>38-200-4863</t>
  </si>
  <si>
    <t>Yakidoo</t>
  </si>
  <si>
    <t>0 Fordem Place</t>
  </si>
  <si>
    <t>67-984-5368</t>
  </si>
  <si>
    <t>39-714-7313</t>
  </si>
  <si>
    <t>16 Fair Oaks Pass</t>
  </si>
  <si>
    <t>41-131-3841</t>
  </si>
  <si>
    <t>55-269-1746</t>
  </si>
  <si>
    <t>8119 Homewood Drive</t>
  </si>
  <si>
    <t>40-630-1431</t>
  </si>
  <si>
    <t>61-040-9004</t>
  </si>
  <si>
    <t>4571 Fremont Way</t>
  </si>
  <si>
    <t>64-493-5270</t>
  </si>
  <si>
    <t>36-964-9838</t>
  </si>
  <si>
    <t>357 High Crossing Parkway</t>
  </si>
  <si>
    <t>07-219-8017</t>
  </si>
  <si>
    <t>95-148-9287</t>
  </si>
  <si>
    <t>8/13/2024</t>
  </si>
  <si>
    <t>03 Roth Court</t>
  </si>
  <si>
    <t>73-751-4393</t>
  </si>
  <si>
    <t>14-486-5626</t>
  </si>
  <si>
    <t>3/23/2024</t>
  </si>
  <si>
    <t>Meedoo</t>
  </si>
  <si>
    <t>7182 Summit Court</t>
  </si>
  <si>
    <t>50-942-2409</t>
  </si>
  <si>
    <t>69-472-4067</t>
  </si>
  <si>
    <t>481 Mifflin Hill</t>
  </si>
  <si>
    <t>01-018-6418</t>
  </si>
  <si>
    <t>78-888-6073</t>
  </si>
  <si>
    <t>Zoozzy</t>
  </si>
  <si>
    <t>697 Hoepker Center</t>
  </si>
  <si>
    <t>59-725-4038</t>
  </si>
  <si>
    <t>39-055-1703</t>
  </si>
  <si>
    <t>$20.50</t>
  </si>
  <si>
    <t>5551 Mallory Lane</t>
  </si>
  <si>
    <t>40-997-2786</t>
  </si>
  <si>
    <t>18-743-4684</t>
  </si>
  <si>
    <t>20 Nelson Way</t>
  </si>
  <si>
    <t>11-766-8738</t>
  </si>
  <si>
    <t>96-393-1428</t>
  </si>
  <si>
    <t>988 Southridge Way</t>
  </si>
  <si>
    <t>40-860-4532</t>
  </si>
  <si>
    <t>73-625-5112</t>
  </si>
  <si>
    <t>$21.00</t>
  </si>
  <si>
    <t>Mynte</t>
  </si>
  <si>
    <t>52691 8th Drive</t>
  </si>
  <si>
    <t>55-936-2406</t>
  </si>
  <si>
    <t>29-689-5014</t>
  </si>
  <si>
    <t>04 Blaine Lane</t>
  </si>
  <si>
    <t>62-816-8794</t>
  </si>
  <si>
    <t>56-110-5754</t>
  </si>
  <si>
    <t>55095 Northview Drive</t>
  </si>
  <si>
    <t>04-104-6993</t>
  </si>
  <si>
    <t>06-776-1072</t>
  </si>
  <si>
    <t>509 Carpenter Trail</t>
  </si>
  <si>
    <t>35-835-5591</t>
  </si>
  <si>
    <t>54-876-4296</t>
  </si>
  <si>
    <t>298 Corry Plaza</t>
  </si>
  <si>
    <t>83-704-6367</t>
  </si>
  <si>
    <t>41-628-8713</t>
  </si>
  <si>
    <t>9 Karstens Center</t>
  </si>
  <si>
    <t>60-771-0879</t>
  </si>
  <si>
    <t>90-554-0576</t>
  </si>
  <si>
    <t>1661 Springview Terrace</t>
  </si>
  <si>
    <t>27-269-5260</t>
  </si>
  <si>
    <t>54-724-8610</t>
  </si>
  <si>
    <t>8239 Laurel Way</t>
  </si>
  <si>
    <t>20-031-0532</t>
  </si>
  <si>
    <t>35-835-8848</t>
  </si>
  <si>
    <t>$4.90</t>
  </si>
  <si>
    <t>5 Ohio Lane</t>
  </si>
  <si>
    <t>19-323-0506</t>
  </si>
  <si>
    <t>28-977-3789</t>
  </si>
  <si>
    <t>55782 Welch Hill</t>
  </si>
  <si>
    <t>46-452-9419</t>
  </si>
  <si>
    <t>67-137-4215</t>
  </si>
  <si>
    <t>54 Pawling Crossing</t>
  </si>
  <si>
    <t>90-492-0564</t>
  </si>
  <si>
    <t>18-085-1667</t>
  </si>
  <si>
    <t>7/20/2024</t>
  </si>
  <si>
    <t>8 Oriole Terrace</t>
  </si>
  <si>
    <t>17-395-1121</t>
  </si>
  <si>
    <t>67-252-3923</t>
  </si>
  <si>
    <t>$3.85</t>
  </si>
  <si>
    <t>40 Merchant Terrace</t>
  </si>
  <si>
    <t>83-400-9746</t>
  </si>
  <si>
    <t>02-510-0629</t>
  </si>
  <si>
    <t>4 Dakota Avenue</t>
  </si>
  <si>
    <t>19-854-3663</t>
  </si>
  <si>
    <t>72-509-7548</t>
  </si>
  <si>
    <t>1005 Lyons Junction</t>
  </si>
  <si>
    <t>57-167-0669</t>
  </si>
  <si>
    <t>30-934-3251</t>
  </si>
  <si>
    <t>43024 Elka Avenue</t>
  </si>
  <si>
    <t>76-954-1442</t>
  </si>
  <si>
    <t>68-200-8955</t>
  </si>
  <si>
    <t>5 Armistice Parkway</t>
  </si>
  <si>
    <t>83-763-5038</t>
  </si>
  <si>
    <t>26-438-8349</t>
  </si>
  <si>
    <t>3831 Goodland Road</t>
  </si>
  <si>
    <t>80-375-9075</t>
  </si>
  <si>
    <t>86-487-3354</t>
  </si>
  <si>
    <t>92486 Laurel Alley</t>
  </si>
  <si>
    <t>87-391-9658</t>
  </si>
  <si>
    <t>51-054-1226</t>
  </si>
  <si>
    <t>9 Victoria Point</t>
  </si>
  <si>
    <t>67-725-6830</t>
  </si>
  <si>
    <t>05-727-0033</t>
  </si>
  <si>
    <t>Feednation</t>
  </si>
  <si>
    <t>6748 Mitchell Road</t>
  </si>
  <si>
    <t>12-093-9863</t>
  </si>
  <si>
    <t>21-416-3796</t>
  </si>
  <si>
    <t>81 Oneill Circle</t>
  </si>
  <si>
    <t>44-408-7594</t>
  </si>
  <si>
    <t>08-828-3804</t>
  </si>
  <si>
    <t>537 Maple Alley</t>
  </si>
  <si>
    <t>04-637-8815</t>
  </si>
  <si>
    <t>60-959-6355</t>
  </si>
  <si>
    <t>11/27/2024</t>
  </si>
  <si>
    <t>Skiba</t>
  </si>
  <si>
    <t>82737 Ryan Place</t>
  </si>
  <si>
    <t>88-746-9468</t>
  </si>
  <si>
    <t>06-159-1957</t>
  </si>
  <si>
    <t>Zoovu</t>
  </si>
  <si>
    <t>7 Hallows Alley</t>
  </si>
  <si>
    <t>32-987-5559</t>
  </si>
  <si>
    <t>01-665-0053</t>
  </si>
  <si>
    <t>60 Main Pass</t>
  </si>
  <si>
    <t>02-484-0206</t>
  </si>
  <si>
    <t>62-011-9357</t>
  </si>
  <si>
    <t>Yoveo</t>
  </si>
  <si>
    <t>652 High Crossing Lane</t>
  </si>
  <si>
    <t>80-441-7249</t>
  </si>
  <si>
    <t>35-979-6839</t>
  </si>
  <si>
    <t>03416 Valley Edge Circle</t>
  </si>
  <si>
    <t>41-316-8427</t>
  </si>
  <si>
    <t>75-867-3635</t>
  </si>
  <si>
    <t>05686 Golden Leaf Point</t>
  </si>
  <si>
    <t>56-668-5370</t>
  </si>
  <si>
    <t>13-526-1392</t>
  </si>
  <si>
    <t>11 Kedzie Avenue</t>
  </si>
  <si>
    <t>45-172-7012</t>
  </si>
  <si>
    <t>95-721-9228</t>
  </si>
  <si>
    <t>1 Pleasure Hill</t>
  </si>
  <si>
    <t>93-015-0811</t>
  </si>
  <si>
    <t>07-055-5188</t>
  </si>
  <si>
    <t>08896 Evergreen Avenue</t>
  </si>
  <si>
    <t>52-029-2382</t>
  </si>
  <si>
    <t>16-474-4516</t>
  </si>
  <si>
    <t>309 Burning Wood Center</t>
  </si>
  <si>
    <t>28-044-4102</t>
  </si>
  <si>
    <t>93-358-1118</t>
  </si>
  <si>
    <t>113 Donald Court</t>
  </si>
  <si>
    <t>34-861-4446</t>
  </si>
  <si>
    <t>40-696-4237</t>
  </si>
  <si>
    <t>Camimbo</t>
  </si>
  <si>
    <t>611 Waubesa Circle</t>
  </si>
  <si>
    <t>80-334-0215</t>
  </si>
  <si>
    <t>19-156-3869</t>
  </si>
  <si>
    <t>Zoomlounge</t>
  </si>
  <si>
    <t>44 Thompson Terrace</t>
  </si>
  <si>
    <t>94-697-2396</t>
  </si>
  <si>
    <t>34-161-7429</t>
  </si>
  <si>
    <t>Tavu</t>
  </si>
  <si>
    <t>425 Shasta Terrace</t>
  </si>
  <si>
    <t>76-027-4850</t>
  </si>
  <si>
    <t>75-256-5638</t>
  </si>
  <si>
    <t>Brainsphere</t>
  </si>
  <si>
    <t>21633 Sycamore Center</t>
  </si>
  <si>
    <t>15-907-3681</t>
  </si>
  <si>
    <t>72-931-9828</t>
  </si>
  <si>
    <t>797 Mcbride Lane</t>
  </si>
  <si>
    <t>00-641-8691</t>
  </si>
  <si>
    <t>34-824-0575</t>
  </si>
  <si>
    <t>083 Mccormick Park</t>
  </si>
  <si>
    <t>15-762-1058</t>
  </si>
  <si>
    <t>32-914-1424</t>
  </si>
  <si>
    <t>38436 Anthes Way</t>
  </si>
  <si>
    <t>57-779-4955</t>
  </si>
  <si>
    <t>84-869-9980</t>
  </si>
  <si>
    <t>$6.25</t>
  </si>
  <si>
    <t>1 Mockingbird Parkway</t>
  </si>
  <si>
    <t>68-436-1268</t>
  </si>
  <si>
    <t>10-694-6636</t>
  </si>
  <si>
    <t>3 Bayside Point</t>
  </si>
  <si>
    <t>26-000-1012</t>
  </si>
  <si>
    <t>60-284-1974</t>
  </si>
  <si>
    <t>13 Forest Run Place</t>
  </si>
  <si>
    <t>75-094-1179</t>
  </si>
  <si>
    <t>57-615-0729</t>
  </si>
  <si>
    <t>Edgepulse</t>
  </si>
  <si>
    <t>553 Mayfield Crossing</t>
  </si>
  <si>
    <t>11-032-9778</t>
  </si>
  <si>
    <t>42-380-8881</t>
  </si>
  <si>
    <t>55276 Golf Hill</t>
  </si>
  <si>
    <t>24-478-8277</t>
  </si>
  <si>
    <t>64-070-7611</t>
  </si>
  <si>
    <t>924 La Follette Alley</t>
  </si>
  <si>
    <t>12-239-9399</t>
  </si>
  <si>
    <t>53-584-1853</t>
  </si>
  <si>
    <t>Yombu</t>
  </si>
  <si>
    <t>35598 Fuller Terrace</t>
  </si>
  <si>
    <t>83-321-7887</t>
  </si>
  <si>
    <t>70-444-9176</t>
  </si>
  <si>
    <t>Divape</t>
  </si>
  <si>
    <t>163 Esch Pass</t>
  </si>
  <si>
    <t>80-371-3695</t>
  </si>
  <si>
    <t>42-254-7371</t>
  </si>
  <si>
    <t>77 Brown Circle</t>
  </si>
  <si>
    <t>49-199-6836</t>
  </si>
  <si>
    <t>81-999-7392</t>
  </si>
  <si>
    <t>8 Merrick Lane</t>
  </si>
  <si>
    <t>85-510-2915</t>
  </si>
  <si>
    <t>55-134-2668</t>
  </si>
  <si>
    <t>9 Cardinal Alley</t>
  </si>
  <si>
    <t>08-637-9335</t>
  </si>
  <si>
    <t>99-178-0951</t>
  </si>
  <si>
    <t>93 Longview Junction</t>
  </si>
  <si>
    <t>85-212-2729</t>
  </si>
  <si>
    <t>58-226-6435</t>
  </si>
  <si>
    <t>04776 Saint Paul Park</t>
  </si>
  <si>
    <t>51-469-4611</t>
  </si>
  <si>
    <t>62-029-0827</t>
  </si>
  <si>
    <t>$1.60</t>
  </si>
  <si>
    <t>7945 Mayer Center</t>
  </si>
  <si>
    <t>34-928-2775</t>
  </si>
  <si>
    <t>07-959-3210</t>
  </si>
  <si>
    <t>9433 Jenna Lane</t>
  </si>
  <si>
    <t>32-676-1026</t>
  </si>
  <si>
    <t>98-155-9583</t>
  </si>
  <si>
    <t>2 Grayhawk Junction</t>
  </si>
  <si>
    <t>53-080-8252</t>
  </si>
  <si>
    <t>73-744-7022</t>
  </si>
  <si>
    <t>6744 Helena Pass</t>
  </si>
  <si>
    <t>49-526-7806</t>
  </si>
  <si>
    <t>66-973-4855</t>
  </si>
  <si>
    <t>Kwideo</t>
  </si>
  <si>
    <t>803 Cottonwood Crossing</t>
  </si>
  <si>
    <t>31-157-1822</t>
  </si>
  <si>
    <t>53-998-1422</t>
  </si>
  <si>
    <t>$6.10</t>
  </si>
  <si>
    <t>269 Dakota Trail</t>
  </si>
  <si>
    <t>91-426-3204</t>
  </si>
  <si>
    <t>86-184-4829</t>
  </si>
  <si>
    <t>7 Harper Drive</t>
  </si>
  <si>
    <t>64-109-7362</t>
  </si>
  <si>
    <t>38-603-6412</t>
  </si>
  <si>
    <t>49869 Bunker Hill Terrace</t>
  </si>
  <si>
    <t>68-418-6724</t>
  </si>
  <si>
    <t>75-465-6257</t>
  </si>
  <si>
    <t>7407 Farragut Pass</t>
  </si>
  <si>
    <t>93-813-2419</t>
  </si>
  <si>
    <t>12-264-4503</t>
  </si>
  <si>
    <t>Browsebug</t>
  </si>
  <si>
    <t>7 Schiller Court</t>
  </si>
  <si>
    <t>52-123-8039</t>
  </si>
  <si>
    <t>24-087-5935</t>
  </si>
  <si>
    <t>11263 Kipling Hill</t>
  </si>
  <si>
    <t>74-666-5671</t>
  </si>
  <si>
    <t>58-657-7257</t>
  </si>
  <si>
    <t>70001 Vahlen Lane</t>
  </si>
  <si>
    <t>26-161-6692</t>
  </si>
  <si>
    <t>61-796-7912</t>
  </si>
  <si>
    <t>82 Hintze Court</t>
  </si>
  <si>
    <t>44-368-7112</t>
  </si>
  <si>
    <t>85-978-7855</t>
  </si>
  <si>
    <t>6982 Crownhardt Circle</t>
  </si>
  <si>
    <t>01-820-5784</t>
  </si>
  <si>
    <t>80-567-5598</t>
  </si>
  <si>
    <t>Rooxo</t>
  </si>
  <si>
    <t>2 Butterfield Pass</t>
  </si>
  <si>
    <t>10-378-9729</t>
  </si>
  <si>
    <t>83-941-9620</t>
  </si>
  <si>
    <t>$66.55</t>
  </si>
  <si>
    <t>14 Talmadge Park</t>
  </si>
  <si>
    <t>39-479-5147</t>
  </si>
  <si>
    <t>02-156-7270</t>
  </si>
  <si>
    <t>8/18/2024</t>
  </si>
  <si>
    <t>44662 American Plaza</t>
  </si>
  <si>
    <t>95-262-6208</t>
  </si>
  <si>
    <t>66-227-1125</t>
  </si>
  <si>
    <t>7051 Calypso Place</t>
  </si>
  <si>
    <t>37-248-6266</t>
  </si>
  <si>
    <t>75-553-7424</t>
  </si>
  <si>
    <t>4033 Sloan Hill</t>
  </si>
  <si>
    <t>43-851-9440</t>
  </si>
  <si>
    <t>67-674-0287</t>
  </si>
  <si>
    <t>734 Thackeray Avenue</t>
  </si>
  <si>
    <t>11-053-0107</t>
  </si>
  <si>
    <t>07-410-2867</t>
  </si>
  <si>
    <t>Avavee</t>
  </si>
  <si>
    <t>31057 Roth Place</t>
  </si>
  <si>
    <t>28-608-0039</t>
  </si>
  <si>
    <t>26-796-0872</t>
  </si>
  <si>
    <t>Rhycero</t>
  </si>
  <si>
    <t>9559 Muir Trail</t>
  </si>
  <si>
    <t>96-334-2593</t>
  </si>
  <si>
    <t>64-831-3071</t>
  </si>
  <si>
    <t>$25.30</t>
  </si>
  <si>
    <t>811 Dapin Center</t>
  </si>
  <si>
    <t>73-010-8323</t>
  </si>
  <si>
    <t>80-622-6587</t>
  </si>
  <si>
    <t>1 Hollow Ridge Park</t>
  </si>
  <si>
    <t>86-273-9377</t>
  </si>
  <si>
    <t>38-330-5543</t>
  </si>
  <si>
    <t>8583 Northwestern Terrace</t>
  </si>
  <si>
    <t>35-353-4068</t>
  </si>
  <si>
    <t>44-199-6832</t>
  </si>
  <si>
    <t>Mudo</t>
  </si>
  <si>
    <t>42 Green Ridge Terrace</t>
  </si>
  <si>
    <t>02-974-8526</t>
  </si>
  <si>
    <t>09-387-1119</t>
  </si>
  <si>
    <t>57453 Northwestern Alley</t>
  </si>
  <si>
    <t>95-252-9619</t>
  </si>
  <si>
    <t>38-819-2922</t>
  </si>
  <si>
    <t>760 Butternut Plaza</t>
  </si>
  <si>
    <t>43-469-7551</t>
  </si>
  <si>
    <t>64-361-4238</t>
  </si>
  <si>
    <t>7943 Amoth Parkway</t>
  </si>
  <si>
    <t>08-495-6853</t>
  </si>
  <si>
    <t>07-432-0137</t>
  </si>
  <si>
    <t>53 Forest Run Plaza</t>
  </si>
  <si>
    <t>83-556-0996</t>
  </si>
  <si>
    <t>81-234-0741</t>
  </si>
  <si>
    <t>509 Waywood Center</t>
  </si>
  <si>
    <t>65-282-0419</t>
  </si>
  <si>
    <t>85-932-1011</t>
  </si>
  <si>
    <t>$25.50</t>
  </si>
  <si>
    <t>Realfire</t>
  </si>
  <si>
    <t>1 Jackson Pass</t>
  </si>
  <si>
    <t>95-449-1286</t>
  </si>
  <si>
    <t>18-260-7354</t>
  </si>
  <si>
    <t>68 Dakota Center</t>
  </si>
  <si>
    <t>00-534-9775</t>
  </si>
  <si>
    <t>79-955-6260</t>
  </si>
  <si>
    <t>$14.90</t>
  </si>
  <si>
    <t>Yambee</t>
  </si>
  <si>
    <t>642 Arizona Point</t>
  </si>
  <si>
    <t>09-618-2842</t>
  </si>
  <si>
    <t>68-415-1025</t>
  </si>
  <si>
    <t>87 Bluestem Parkway</t>
  </si>
  <si>
    <t>74-610-2295</t>
  </si>
  <si>
    <t>22-959-6357</t>
  </si>
  <si>
    <t>$12.50</t>
  </si>
  <si>
    <t>4826 Drewry Center</t>
  </si>
  <si>
    <t>17-265-1899</t>
  </si>
  <si>
    <t>61-793-0279</t>
  </si>
  <si>
    <t>7 Mockingbird Hill</t>
  </si>
  <si>
    <t>06-336-5482</t>
  </si>
  <si>
    <t>99-784-4391</t>
  </si>
  <si>
    <t>Cogidoo</t>
  </si>
  <si>
    <t>0 Ruskin Way</t>
  </si>
  <si>
    <t>20-283-0111</t>
  </si>
  <si>
    <t>60-394-8955</t>
  </si>
  <si>
    <t>Twimm</t>
  </si>
  <si>
    <t>01 Hansons Crossing</t>
  </si>
  <si>
    <t>77-937-1108</t>
  </si>
  <si>
    <t>41-007-0132</t>
  </si>
  <si>
    <t>4 Loomis Way</t>
  </si>
  <si>
    <t>07-337-9889</t>
  </si>
  <si>
    <t>84-949-8378</t>
  </si>
  <si>
    <t>5989 Longview Drive</t>
  </si>
  <si>
    <t>81-578-7404</t>
  </si>
  <si>
    <t>90-177-6733</t>
  </si>
  <si>
    <t>Edgewire</t>
  </si>
  <si>
    <t>6435 Burning Wood Drive</t>
  </si>
  <si>
    <t>90-303-1821</t>
  </si>
  <si>
    <t>96-786-0667</t>
  </si>
  <si>
    <t>91 Gateway Pass</t>
  </si>
  <si>
    <t>42-495-7698</t>
  </si>
  <si>
    <t>93-625-4768</t>
  </si>
  <si>
    <t>78919 East Crossing</t>
  </si>
  <si>
    <t>57-101-0060</t>
  </si>
  <si>
    <t>40-070-5881</t>
  </si>
  <si>
    <t>Buzzdog</t>
  </si>
  <si>
    <t>952 Rowland Junction</t>
  </si>
  <si>
    <t>99-561-4871</t>
  </si>
  <si>
    <t>04-786-5408</t>
  </si>
  <si>
    <t>28351 Cascade Plaza</t>
  </si>
  <si>
    <t>40-126-0515</t>
  </si>
  <si>
    <t>78-379-0369</t>
  </si>
  <si>
    <t>884 Sloan Drive</t>
  </si>
  <si>
    <t>19-377-5021</t>
  </si>
  <si>
    <t>34-014-5873</t>
  </si>
  <si>
    <t>Rhynoodle</t>
  </si>
  <si>
    <t>22 Hudson Pass</t>
  </si>
  <si>
    <t>60-644-6596</t>
  </si>
  <si>
    <t>32-745-8366</t>
  </si>
  <si>
    <t>463 Oxford Crossing</t>
  </si>
  <si>
    <t>82-711-0772</t>
  </si>
  <si>
    <t>78-877-1866</t>
  </si>
  <si>
    <t>Demizz</t>
  </si>
  <si>
    <t>149 Valley Edge Point</t>
  </si>
  <si>
    <t>55-803-3964</t>
  </si>
  <si>
    <t>75-906-1086</t>
  </si>
  <si>
    <t>21 Sunbrook Court</t>
  </si>
  <si>
    <t>00-119-8780</t>
  </si>
  <si>
    <t>14-703-2550</t>
  </si>
  <si>
    <t>1 Logan Road</t>
  </si>
  <si>
    <t>13-888-0149</t>
  </si>
  <si>
    <t>09-902-6272</t>
  </si>
  <si>
    <t>7 Prairieview Place</t>
  </si>
  <si>
    <t>51-273-4240</t>
  </si>
  <si>
    <t>32-506-0556</t>
  </si>
  <si>
    <t>74 Sugar Plaza</t>
  </si>
  <si>
    <t>23-395-3157</t>
  </si>
  <si>
    <t>48-538-8538</t>
  </si>
  <si>
    <t>554 Eliot Point</t>
  </si>
  <si>
    <t>03-149-9760</t>
  </si>
  <si>
    <t>08-141-2402</t>
  </si>
  <si>
    <t>2582 Autumn Leaf Park</t>
  </si>
  <si>
    <t>02-895-7781</t>
  </si>
  <si>
    <t>23-109-2205</t>
  </si>
  <si>
    <t>848 Mariners Cove Junction</t>
  </si>
  <si>
    <t>95-354-8583</t>
  </si>
  <si>
    <t>02-057-9401</t>
  </si>
  <si>
    <t>498 Delladonna Drive</t>
  </si>
  <si>
    <t>27-681-5588</t>
  </si>
  <si>
    <t>89-959-2254</t>
  </si>
  <si>
    <t>76106 Anthes Junction</t>
  </si>
  <si>
    <t>70-534-7796</t>
  </si>
  <si>
    <t>62-044-8874</t>
  </si>
  <si>
    <t>03 Fisk Alley</t>
  </si>
  <si>
    <t>72-066-4597</t>
  </si>
  <si>
    <t>97-994-0773</t>
  </si>
  <si>
    <t>546 Declaration Place</t>
  </si>
  <si>
    <t>79-884-8810</t>
  </si>
  <si>
    <t>14-108-0409</t>
  </si>
  <si>
    <t>082 Clove Plaza</t>
  </si>
  <si>
    <t>08-703-1382</t>
  </si>
  <si>
    <t>29-975-3449</t>
  </si>
  <si>
    <t>6/21/2024</t>
  </si>
  <si>
    <t>850 Glacier Hill Drive</t>
  </si>
  <si>
    <t>39-315-3936</t>
  </si>
  <si>
    <t>99-034-7010</t>
  </si>
  <si>
    <t>Jabbertype</t>
  </si>
  <si>
    <t>5 Linden Terrace</t>
  </si>
  <si>
    <t>06-690-2335</t>
  </si>
  <si>
    <t>66-317-4895</t>
  </si>
  <si>
    <t>29815 Bonner Trail</t>
  </si>
  <si>
    <t>43-153-8268</t>
  </si>
  <si>
    <t>19-809-5654</t>
  </si>
  <si>
    <t>46 Orin Drive</t>
  </si>
  <si>
    <t>44-634-8292</t>
  </si>
  <si>
    <t>48-557-5036</t>
  </si>
  <si>
    <t>7369 Thackeray Drive</t>
  </si>
  <si>
    <t>96-774-0457</t>
  </si>
  <si>
    <t>71-991-5737</t>
  </si>
  <si>
    <t>80380 Valley Edge Road</t>
  </si>
  <si>
    <t>50-930-4751</t>
  </si>
  <si>
    <t>40-260-8547</t>
  </si>
  <si>
    <t>917 Westerfield Terrace</t>
  </si>
  <si>
    <t>63-918-8253</t>
  </si>
  <si>
    <t>94-157-1762</t>
  </si>
  <si>
    <t>7 Sloan Park</t>
  </si>
  <si>
    <t>84-629-1532</t>
  </si>
  <si>
    <t>50-378-4320</t>
  </si>
  <si>
    <t>3616 Carey Pass</t>
  </si>
  <si>
    <t>77-312-6317</t>
  </si>
  <si>
    <t>12-950-4397</t>
  </si>
  <si>
    <t>Twinte</t>
  </si>
  <si>
    <t>32468 Utah Pass</t>
  </si>
  <si>
    <t>21-693-8216</t>
  </si>
  <si>
    <t>62-599-8388</t>
  </si>
  <si>
    <t>Ainyx</t>
  </si>
  <si>
    <t>7 Roxbury Circle</t>
  </si>
  <si>
    <t>74-430-8245</t>
  </si>
  <si>
    <t>51-213-5660</t>
  </si>
  <si>
    <t>195 Portage Junction</t>
  </si>
  <si>
    <t>39-449-0772</t>
  </si>
  <si>
    <t>84-504-7617</t>
  </si>
  <si>
    <t>406 Westridge Alley</t>
  </si>
  <si>
    <t>51-312-8608</t>
  </si>
  <si>
    <t>06-315-0552</t>
  </si>
  <si>
    <t>22782 Oriole Way</t>
  </si>
  <si>
    <t>89-543-3456</t>
  </si>
  <si>
    <t>23-178-8962</t>
  </si>
  <si>
    <t>64407 Marcy Plaza</t>
  </si>
  <si>
    <t>57-861-4379</t>
  </si>
  <si>
    <t>73-383-4390</t>
  </si>
  <si>
    <t>32 Rigney Terrace</t>
  </si>
  <si>
    <t>39-768-8205</t>
  </si>
  <si>
    <t>07-987-4536</t>
  </si>
  <si>
    <t>2 Canary Street</t>
  </si>
  <si>
    <t>95-130-9020</t>
  </si>
  <si>
    <t>75-985-6744</t>
  </si>
  <si>
    <t>34832 Autumn Leaf Terrace</t>
  </si>
  <si>
    <t>02-575-1980</t>
  </si>
  <si>
    <t>61-100-8296</t>
  </si>
  <si>
    <t>34642 Carpenter Place</t>
  </si>
  <si>
    <t>22-895-6595</t>
  </si>
  <si>
    <t>18-445-5057</t>
  </si>
  <si>
    <t>41 Comanche Park</t>
  </si>
  <si>
    <t>85-207-4164</t>
  </si>
  <si>
    <t>07-067-3439</t>
  </si>
  <si>
    <t>Mymm</t>
  </si>
  <si>
    <t>49225 Homewood Place</t>
  </si>
  <si>
    <t>26-799-3714</t>
  </si>
  <si>
    <t>50-877-0990</t>
  </si>
  <si>
    <t>34 Linden Court</t>
  </si>
  <si>
    <t>57-903-6434</t>
  </si>
  <si>
    <t>30-460-3122</t>
  </si>
  <si>
    <t>4374 Corry Terrace</t>
  </si>
  <si>
    <t>80-227-6886</t>
  </si>
  <si>
    <t>91-632-7343</t>
  </si>
  <si>
    <t>9440 Coleman Drive</t>
  </si>
  <si>
    <t>31-255-9616</t>
  </si>
  <si>
    <t>11-031-9939</t>
  </si>
  <si>
    <t>3 John Wall Point</t>
  </si>
  <si>
    <t>37-610-1999</t>
  </si>
  <si>
    <t>19-985-9694</t>
  </si>
  <si>
    <t>5818 Twin Pines Place</t>
  </si>
  <si>
    <t>86-330-0214</t>
  </si>
  <si>
    <t>87-840-7803</t>
  </si>
  <si>
    <t>21625 Schlimgen Park</t>
  </si>
  <si>
    <t>29-592-7315</t>
  </si>
  <si>
    <t>61-867-3019</t>
  </si>
  <si>
    <t>5 Prentice Pass</t>
  </si>
  <si>
    <t>86-257-4613</t>
  </si>
  <si>
    <t>70-402-4816</t>
  </si>
  <si>
    <t>75 Cascade Avenue</t>
  </si>
  <si>
    <t>79-350-5841</t>
  </si>
  <si>
    <t>81-676-3345</t>
  </si>
  <si>
    <t>50687 Porter Park</t>
  </si>
  <si>
    <t>22-329-7791</t>
  </si>
  <si>
    <t>72-013-2438</t>
  </si>
  <si>
    <t>3 Oakridge Parkway</t>
  </si>
  <si>
    <t>10-854-5467</t>
  </si>
  <si>
    <t>40-443-3362</t>
  </si>
  <si>
    <t>4 Raven Drive</t>
  </si>
  <si>
    <t>70-612-2531</t>
  </si>
  <si>
    <t>94-217-4781</t>
  </si>
  <si>
    <t>$3.45</t>
  </si>
  <si>
    <t>12 Truax Court</t>
  </si>
  <si>
    <t>71-516-1996</t>
  </si>
  <si>
    <t>04-391-7610</t>
  </si>
  <si>
    <t>Meezzy</t>
  </si>
  <si>
    <t>18 Warrior Circle</t>
  </si>
  <si>
    <t>71-999-2404</t>
  </si>
  <si>
    <t>01-285-0018</t>
  </si>
  <si>
    <t>2 Sachtjen Park</t>
  </si>
  <si>
    <t>29-875-6900</t>
  </si>
  <si>
    <t>78-098-4468</t>
  </si>
  <si>
    <t>094 Carberry Lane</t>
  </si>
  <si>
    <t>11-922-3342</t>
  </si>
  <si>
    <t>33-523-9077</t>
  </si>
  <si>
    <t>$15.50</t>
  </si>
  <si>
    <t>Linkbridge</t>
  </si>
  <si>
    <t>79 Ronald Regan Avenue</t>
  </si>
  <si>
    <t>74-562-7431</t>
  </si>
  <si>
    <t>66-174-9633</t>
  </si>
  <si>
    <t>87 Corben Street</t>
  </si>
  <si>
    <t>95-357-2870</t>
  </si>
  <si>
    <t>75-365-7696</t>
  </si>
  <si>
    <t>911 Ridgeway Way</t>
  </si>
  <si>
    <t>04-277-5245</t>
  </si>
  <si>
    <t>90-175-7764</t>
  </si>
  <si>
    <t>44022 Barnett Way</t>
  </si>
  <si>
    <t>91-105-7317</t>
  </si>
  <si>
    <t>84-047-0017</t>
  </si>
  <si>
    <t>52 Alpine Crossing</t>
  </si>
  <si>
    <t>37-246-0018</t>
  </si>
  <si>
    <t>61-907-0994</t>
  </si>
  <si>
    <t>538 Bayside Parkway</t>
  </si>
  <si>
    <t>27-474-0056</t>
  </si>
  <si>
    <t>56-969-3705</t>
  </si>
  <si>
    <t>6 Rusk Pass</t>
  </si>
  <si>
    <t>12-439-8428</t>
  </si>
  <si>
    <t>43-542-6868</t>
  </si>
  <si>
    <t>5/31/2024</t>
  </si>
  <si>
    <t>5 Lyons Street</t>
  </si>
  <si>
    <t>56-657-4387</t>
  </si>
  <si>
    <t>78-629-7560</t>
  </si>
  <si>
    <t>9821 Novick Hill</t>
  </si>
  <si>
    <t>91-290-9062</t>
  </si>
  <si>
    <t>95-609-1485</t>
  </si>
  <si>
    <t>49646 Derek Lane</t>
  </si>
  <si>
    <t>06-503-5891</t>
  </si>
  <si>
    <t>19-098-2529</t>
  </si>
  <si>
    <t>Skiptube</t>
  </si>
  <si>
    <t>149 Lawn Way</t>
  </si>
  <si>
    <t>37-064-7275</t>
  </si>
  <si>
    <t>63-522-2633</t>
  </si>
  <si>
    <t>Innotype</t>
  </si>
  <si>
    <t>16730 Luster Alley</t>
  </si>
  <si>
    <t>21-993-5632</t>
  </si>
  <si>
    <t>26-860-4618</t>
  </si>
  <si>
    <t>2 Northview Avenue</t>
  </si>
  <si>
    <t>05-720-8792</t>
  </si>
  <si>
    <t>33-265-4588</t>
  </si>
  <si>
    <t>Skaboo</t>
  </si>
  <si>
    <t>2 Columbus Drive</t>
  </si>
  <si>
    <t>36-531-4087</t>
  </si>
  <si>
    <t>83-172-5527</t>
  </si>
  <si>
    <t>2 Northridge Street</t>
  </si>
  <si>
    <t>61-680-9496</t>
  </si>
  <si>
    <t>75-448-1356</t>
  </si>
  <si>
    <t>Wikivu</t>
  </si>
  <si>
    <t>451 Grim Hill</t>
  </si>
  <si>
    <t>36-636-4873</t>
  </si>
  <si>
    <t>11-098-3982</t>
  </si>
  <si>
    <t>5 Fisk Point</t>
  </si>
  <si>
    <t>45-992-5653</t>
  </si>
  <si>
    <t>22-050-5775</t>
  </si>
  <si>
    <t>10577 Thierer Plaza</t>
  </si>
  <si>
    <t>85-781-5386</t>
  </si>
  <si>
    <t>89-439-6947</t>
  </si>
  <si>
    <t>2005 Mccormick Road</t>
  </si>
  <si>
    <t>76-459-2392</t>
  </si>
  <si>
    <t>91-030-6609</t>
  </si>
  <si>
    <t>739 Grayhawk Trail</t>
  </si>
  <si>
    <t>92-791-0606</t>
  </si>
  <si>
    <t>56-050-1773</t>
  </si>
  <si>
    <t>38695 Kenwood Circle</t>
  </si>
  <si>
    <t>87-199-2743</t>
  </si>
  <si>
    <t>54-907-6531</t>
  </si>
  <si>
    <t>76 Shelley Pass</t>
  </si>
  <si>
    <t>04-038-1547</t>
  </si>
  <si>
    <t>61-912-9541</t>
  </si>
  <si>
    <t>$2.80</t>
  </si>
  <si>
    <t>3 Ilene Terrace</t>
  </si>
  <si>
    <t>83-917-7384</t>
  </si>
  <si>
    <t>84-923-5086</t>
  </si>
  <si>
    <t>667 Arkansas Circle</t>
  </si>
  <si>
    <t>94-525-6925</t>
  </si>
  <si>
    <t>31-892-6816</t>
  </si>
  <si>
    <t>60094 Goodland Junction</t>
  </si>
  <si>
    <t>16-632-1308</t>
  </si>
  <si>
    <t>45-903-0036</t>
  </si>
  <si>
    <t>93321 Kennedy Point</t>
  </si>
  <si>
    <t>13-798-3397</t>
  </si>
  <si>
    <t>89-992-6472</t>
  </si>
  <si>
    <t>Skajo</t>
  </si>
  <si>
    <t>39 Oxford Drive</t>
  </si>
  <si>
    <t>69-834-2874</t>
  </si>
  <si>
    <t>51-600-6076</t>
  </si>
  <si>
    <t>Vipe</t>
  </si>
  <si>
    <t>6 Hanover Terrace</t>
  </si>
  <si>
    <t>60-343-3288</t>
  </si>
  <si>
    <t>22-940-6543</t>
  </si>
  <si>
    <t>$6.70</t>
  </si>
  <si>
    <t>Jazzy</t>
  </si>
  <si>
    <t>4 Hagan Court</t>
  </si>
  <si>
    <t>21-650-9319</t>
  </si>
  <si>
    <t>73-445-3017</t>
  </si>
  <si>
    <t>3 Forster Point</t>
  </si>
  <si>
    <t>14-550-2152</t>
  </si>
  <si>
    <t>60-003-2919</t>
  </si>
  <si>
    <t>$7.60</t>
  </si>
  <si>
    <t>Topiczoom</t>
  </si>
  <si>
    <t>8 Hanover Center</t>
  </si>
  <si>
    <t>61-582-7399</t>
  </si>
  <si>
    <t>15-062-6342</t>
  </si>
  <si>
    <t>Babbleblab</t>
  </si>
  <si>
    <t>29755 Daystar Street</t>
  </si>
  <si>
    <t>28-107-4953</t>
  </si>
  <si>
    <t>01-165-8830</t>
  </si>
  <si>
    <t>9 Cordelia Trail</t>
  </si>
  <si>
    <t>53-050-8242</t>
  </si>
  <si>
    <t>31-163-5871</t>
  </si>
  <si>
    <t>9469 Bayside Plaza</t>
  </si>
  <si>
    <t>88-586-8797</t>
  </si>
  <si>
    <t>02-530-5932</t>
  </si>
  <si>
    <t>Edgetag</t>
  </si>
  <si>
    <t>07359 Porter Park</t>
  </si>
  <si>
    <t>93-772-3085</t>
  </si>
  <si>
    <t>61-807-0746</t>
  </si>
  <si>
    <t>$13.99</t>
  </si>
  <si>
    <t>0 Stoughton Terrace</t>
  </si>
  <si>
    <t>04-001-1793</t>
  </si>
  <si>
    <t>29-359-0109</t>
  </si>
  <si>
    <t>402 Kings Road</t>
  </si>
  <si>
    <t>10-137-9759</t>
  </si>
  <si>
    <t>23-688-6256</t>
  </si>
  <si>
    <t>Kaymbo</t>
  </si>
  <si>
    <t>97 Walton Avenue</t>
  </si>
  <si>
    <t>96-682-8546</t>
  </si>
  <si>
    <t>03-882-3517</t>
  </si>
  <si>
    <t>9262 Sullivan Crossing</t>
  </si>
  <si>
    <t>07-617-6934</t>
  </si>
  <si>
    <t>48-700-8059</t>
  </si>
  <si>
    <t>Shuffletag</t>
  </si>
  <si>
    <t>70862 Lighthouse Bay Junction</t>
  </si>
  <si>
    <t>43-164-5984</t>
  </si>
  <si>
    <t>10-008-6747</t>
  </si>
  <si>
    <t>27 New Castle Avenue</t>
  </si>
  <si>
    <t>07-074-1196</t>
  </si>
  <si>
    <t>69-112-6969</t>
  </si>
  <si>
    <t>38 Rutledge Plaza</t>
  </si>
  <si>
    <t>05-193-8096</t>
  </si>
  <si>
    <t>86-709-5618</t>
  </si>
  <si>
    <t>95 Lerdahl Park</t>
  </si>
  <si>
    <t>92-837-8839</t>
  </si>
  <si>
    <t>95-484-3134</t>
  </si>
  <si>
    <t>85408 Toban Crossing</t>
  </si>
  <si>
    <t>60-343-7973</t>
  </si>
  <si>
    <t>06-303-4127</t>
  </si>
  <si>
    <t>55 Morning Terrace</t>
  </si>
  <si>
    <t>76-264-0748</t>
  </si>
  <si>
    <t>27-557-2375</t>
  </si>
  <si>
    <t>9327 Hanover Way</t>
  </si>
  <si>
    <t>67-130-4114</t>
  </si>
  <si>
    <t>53-718-1768</t>
  </si>
  <si>
    <t>Tambee</t>
  </si>
  <si>
    <t>40113 Blaine Place</t>
  </si>
  <si>
    <t>99-961-0767</t>
  </si>
  <si>
    <t>78-954-5649</t>
  </si>
  <si>
    <t>Myworks</t>
  </si>
  <si>
    <t>68241 Hanson Circle</t>
  </si>
  <si>
    <t>24-228-6840</t>
  </si>
  <si>
    <t>26-280-5472</t>
  </si>
  <si>
    <t>84575 Randy Point</t>
  </si>
  <si>
    <t>83-573-4586</t>
  </si>
  <si>
    <t>91-191-2324</t>
  </si>
  <si>
    <t>7 Duke Parkway</t>
  </si>
  <si>
    <t>80-698-0324</t>
  </si>
  <si>
    <t>98-587-7923</t>
  </si>
  <si>
    <t>29150 Farmco Crossing</t>
  </si>
  <si>
    <t>83-568-3475</t>
  </si>
  <si>
    <t>10-950-0546</t>
  </si>
  <si>
    <t>6251 Eliot Hill</t>
  </si>
  <si>
    <t>15-846-7959</t>
  </si>
  <si>
    <t>47-026-0505</t>
  </si>
  <si>
    <t>588 Waywood Trail</t>
  </si>
  <si>
    <t>98-148-0940</t>
  </si>
  <si>
    <t>06-175-9657</t>
  </si>
  <si>
    <t>01471 Burrows Lane</t>
  </si>
  <si>
    <t>76-325-9093</t>
  </si>
  <si>
    <t>67-922-3399</t>
  </si>
  <si>
    <t>21 Esker Way</t>
  </si>
  <si>
    <t>10-034-7654</t>
  </si>
  <si>
    <t>27-292-4656</t>
  </si>
  <si>
    <t>08492 Gateway Terrace</t>
  </si>
  <si>
    <t>21-633-8696</t>
  </si>
  <si>
    <t>89-468-2696</t>
  </si>
  <si>
    <t>79878 Katie Trail</t>
  </si>
  <si>
    <t>74-181-4135</t>
  </si>
  <si>
    <t>00-487-2428</t>
  </si>
  <si>
    <t>109 Twin Pines Avenue</t>
  </si>
  <si>
    <t>98-064-4465</t>
  </si>
  <si>
    <t>93-719-9817</t>
  </si>
  <si>
    <t>88 Hooker Parkway</t>
  </si>
  <si>
    <t>41-475-5305</t>
  </si>
  <si>
    <t>93-900-1170</t>
  </si>
  <si>
    <t>8 Russell Pass</t>
  </si>
  <si>
    <t>80-988-4653</t>
  </si>
  <si>
    <t>02-272-0535</t>
  </si>
  <si>
    <t>83894 Delaware Plaza</t>
  </si>
  <si>
    <t>51-583-6029</t>
  </si>
  <si>
    <t>78-024-3286</t>
  </si>
  <si>
    <t>6 Lunder Parkway</t>
  </si>
  <si>
    <t>63-270-7076</t>
  </si>
  <si>
    <t>85-532-0172</t>
  </si>
  <si>
    <t>6 Messerschmidt Place</t>
  </si>
  <si>
    <t>70-149-6756</t>
  </si>
  <si>
    <t>97-150-9199</t>
  </si>
  <si>
    <t>43 Heath Street</t>
  </si>
  <si>
    <t>98-909-9395</t>
  </si>
  <si>
    <t>74-119-5491</t>
  </si>
  <si>
    <t>3 Fairfield Center</t>
  </si>
  <si>
    <t>35-621-2546</t>
  </si>
  <si>
    <t>14-190-2260</t>
  </si>
  <si>
    <t>4 Stang Place</t>
  </si>
  <si>
    <t>24-579-6500</t>
  </si>
  <si>
    <t>60-309-5783</t>
  </si>
  <si>
    <t>Raw Sugar</t>
  </si>
  <si>
    <t>4029 Lotheville Pass</t>
  </si>
  <si>
    <t>01-703-8441</t>
  </si>
  <si>
    <t>91-216-7668</t>
  </si>
  <si>
    <t>126 Spohn Plaza</t>
  </si>
  <si>
    <t>61-796-6540</t>
  </si>
  <si>
    <t>40-002-8400</t>
  </si>
  <si>
    <t>66 Raven Pass</t>
  </si>
  <si>
    <t>16-354-8122</t>
  </si>
  <si>
    <t>61-604-8116</t>
  </si>
  <si>
    <t>69 Orin Plaza</t>
  </si>
  <si>
    <t>67-512-9754</t>
  </si>
  <si>
    <t>35-941-2585</t>
  </si>
  <si>
    <t>7/21/2024</t>
  </si>
  <si>
    <t>Twitternation</t>
  </si>
  <si>
    <t>108 Morning Center</t>
  </si>
  <si>
    <t>11-316-8405</t>
  </si>
  <si>
    <t>50-918-1373</t>
  </si>
  <si>
    <t>98 Bartillon Trail</t>
  </si>
  <si>
    <t>36-372-2295</t>
  </si>
  <si>
    <t>85-823-7428</t>
  </si>
  <si>
    <t>51 7th Court</t>
  </si>
  <si>
    <t>84-075-7647</t>
  </si>
  <si>
    <t>95-889-8592</t>
  </si>
  <si>
    <t>4/27/2024</t>
  </si>
  <si>
    <t>81503 Graedel Plaza</t>
  </si>
  <si>
    <t>08-226-5155</t>
  </si>
  <si>
    <t>64-584-7898</t>
  </si>
  <si>
    <t>Eare</t>
  </si>
  <si>
    <t>156 Golf Course Alley</t>
  </si>
  <si>
    <t>46-496-2930</t>
  </si>
  <si>
    <t>29-295-9755</t>
  </si>
  <si>
    <t>389 Ridgeway Park</t>
  </si>
  <si>
    <t>00-215-7434</t>
  </si>
  <si>
    <t>85-272-3969</t>
  </si>
  <si>
    <t>018 Oxford Crossing</t>
  </si>
  <si>
    <t>12-828-1063</t>
  </si>
  <si>
    <t>48-707-5857</t>
  </si>
  <si>
    <t>$7.10</t>
  </si>
  <si>
    <t>34 Fremont Point</t>
  </si>
  <si>
    <t>48-770-6319</t>
  </si>
  <si>
    <t>64-452-2395</t>
  </si>
  <si>
    <t>51205 Rieder Junction</t>
  </si>
  <si>
    <t>44-305-1866</t>
  </si>
  <si>
    <t>25-190-3172</t>
  </si>
  <si>
    <t>7232 Ridgeway Center</t>
  </si>
  <si>
    <t>97-283-4840</t>
  </si>
  <si>
    <t>64-604-1679</t>
  </si>
  <si>
    <t>09 Londonderry Hill</t>
  </si>
  <si>
    <t>35-328-8392</t>
  </si>
  <si>
    <t>52-340-4509</t>
  </si>
  <si>
    <t>76 Toban Plaza</t>
  </si>
  <si>
    <t>43-693-2092</t>
  </si>
  <si>
    <t>19-469-9841</t>
  </si>
  <si>
    <t>Buzzster</t>
  </si>
  <si>
    <t>7096 Mcguire Park</t>
  </si>
  <si>
    <t>47-802-5023</t>
  </si>
  <si>
    <t>51-010-8144</t>
  </si>
  <si>
    <t>99 Duke Lane</t>
  </si>
  <si>
    <t>24-009-1208</t>
  </si>
  <si>
    <t>96-405-4286</t>
  </si>
  <si>
    <t>005 Tomscot Hill</t>
  </si>
  <si>
    <t>98-556-5323</t>
  </si>
  <si>
    <t>21-490-8051</t>
  </si>
  <si>
    <t>00847 Reindahl Place</t>
  </si>
  <si>
    <t>14-521-4167</t>
  </si>
  <si>
    <t>68-609-1972</t>
  </si>
  <si>
    <t>Zoonoodle</t>
  </si>
  <si>
    <t>329 Helena Park</t>
  </si>
  <si>
    <t>61-607-7622</t>
  </si>
  <si>
    <t>77-175-2969</t>
  </si>
  <si>
    <t>041 Paget Alley</t>
  </si>
  <si>
    <t>06-849-4869</t>
  </si>
  <si>
    <t>39-464-7300</t>
  </si>
  <si>
    <t>38726 Gina Pass</t>
  </si>
  <si>
    <t>41-526-4036</t>
  </si>
  <si>
    <t>45-923-7206</t>
  </si>
  <si>
    <t>1823 Elgar Park</t>
  </si>
  <si>
    <t>49-570-8214</t>
  </si>
  <si>
    <t>17-345-5800</t>
  </si>
  <si>
    <t>1 Lake View Trail</t>
  </si>
  <si>
    <t>85-561-4694</t>
  </si>
  <si>
    <t>57-486-8971</t>
  </si>
  <si>
    <t>77563 Russell Lane</t>
  </si>
  <si>
    <t>26-629-5920</t>
  </si>
  <si>
    <t>19-264-7608</t>
  </si>
  <si>
    <t>Eadel</t>
  </si>
  <si>
    <t>19180 Hagan Parkway</t>
  </si>
  <si>
    <t>75-029-9003</t>
  </si>
  <si>
    <t>61-917-4271</t>
  </si>
  <si>
    <t>Skivee</t>
  </si>
  <si>
    <t>9 Holmberg Circle</t>
  </si>
  <si>
    <t>79-428-8753</t>
  </si>
  <si>
    <t>29-521-7910</t>
  </si>
  <si>
    <t>0 Lerdahl Parkway</t>
  </si>
  <si>
    <t>34-369-7712</t>
  </si>
  <si>
    <t>95-241-9348</t>
  </si>
  <si>
    <t>6 Nobel Junction</t>
  </si>
  <si>
    <t>22-141-9798</t>
  </si>
  <si>
    <t>59-849-9942</t>
  </si>
  <si>
    <t>Photolist</t>
  </si>
  <si>
    <t>6 Anthes Court</t>
  </si>
  <si>
    <t>38-924-3007</t>
  </si>
  <si>
    <t>83-936-5065</t>
  </si>
  <si>
    <t>82955 Dayton Street</t>
  </si>
  <si>
    <t>70-005-5970</t>
  </si>
  <si>
    <t>18-490-4140</t>
  </si>
  <si>
    <t>4 Heffernan Lane</t>
  </si>
  <si>
    <t>19-021-5024</t>
  </si>
  <si>
    <t>75-369-5047</t>
  </si>
  <si>
    <t>35 Waxwing Center</t>
  </si>
  <si>
    <t>31-403-6234</t>
  </si>
  <si>
    <t>00-258-2525</t>
  </si>
  <si>
    <t>7 West Street</t>
  </si>
  <si>
    <t>19-047-4239</t>
  </si>
  <si>
    <t>11-146-9880</t>
  </si>
  <si>
    <t>676 Redwing Trail</t>
  </si>
  <si>
    <t>29-092-3453</t>
  </si>
  <si>
    <t>41-867-9911</t>
  </si>
  <si>
    <t>$2.52</t>
  </si>
  <si>
    <t>95 Onsgard Way</t>
  </si>
  <si>
    <t>28-956-1320</t>
  </si>
  <si>
    <t>01-445-8931</t>
  </si>
  <si>
    <t>01330 Sheridan Way</t>
  </si>
  <si>
    <t>88-069-5486</t>
  </si>
  <si>
    <t>95-878-1614</t>
  </si>
  <si>
    <t>0 Miller Pass</t>
  </si>
  <si>
    <t>97-710-2449</t>
  </si>
  <si>
    <t>39-676-9308</t>
  </si>
  <si>
    <t>53 Caliangt Junction</t>
  </si>
  <si>
    <t>84-272-0790</t>
  </si>
  <si>
    <t>00-635-4638</t>
  </si>
  <si>
    <t>4 Bashford Court</t>
  </si>
  <si>
    <t>89-602-6755</t>
  </si>
  <si>
    <t>51-054-3811</t>
  </si>
  <si>
    <t>04 Rockefeller Terrace</t>
  </si>
  <si>
    <t>63-162-9244</t>
  </si>
  <si>
    <t>58-945-2944</t>
  </si>
  <si>
    <t>6 Anniversary Circle</t>
  </si>
  <si>
    <t>49-579-4325</t>
  </si>
  <si>
    <t>98-558-5813</t>
  </si>
  <si>
    <t>84148 Prairie Rose Center</t>
  </si>
  <si>
    <t>96-503-7712</t>
  </si>
  <si>
    <t>97-325-5889</t>
  </si>
  <si>
    <t>851 Hollow Ridge Center</t>
  </si>
  <si>
    <t>56-213-0577</t>
  </si>
  <si>
    <t>72-306-8602</t>
  </si>
  <si>
    <t>Eazzy</t>
  </si>
  <si>
    <t>736 Redwing Parkway</t>
  </si>
  <si>
    <t>24-989-3302</t>
  </si>
  <si>
    <t>89-159-0852</t>
  </si>
  <si>
    <t>911 Merry Junction</t>
  </si>
  <si>
    <t>79-920-2395</t>
  </si>
  <si>
    <t>70-825-7341</t>
  </si>
  <si>
    <t>482 Green Center</t>
  </si>
  <si>
    <t>73-118-1117</t>
  </si>
  <si>
    <t>55-557-8544</t>
  </si>
  <si>
    <t>9738 Old Shore Trail</t>
  </si>
  <si>
    <t>65-674-6076</t>
  </si>
  <si>
    <t>16-933-3355</t>
  </si>
  <si>
    <t>959 Dorton Pass</t>
  </si>
  <si>
    <t>66-312-5511</t>
  </si>
  <si>
    <t>99-553-6838</t>
  </si>
  <si>
    <t>43211 Lakeland Place</t>
  </si>
  <si>
    <t>58-005-5343</t>
  </si>
  <si>
    <t>83-401-2709</t>
  </si>
  <si>
    <t>8/21/2024</t>
  </si>
  <si>
    <t>66879 Susan Place</t>
  </si>
  <si>
    <t>40-795-0753</t>
  </si>
  <si>
    <t>47-183-4911</t>
  </si>
  <si>
    <t>582 Sauthoff Crossing</t>
  </si>
  <si>
    <t>73-401-5721</t>
  </si>
  <si>
    <t>38-622-5251</t>
  </si>
  <si>
    <t>97687 Mendota Terrace</t>
  </si>
  <si>
    <t>53-680-5293</t>
  </si>
  <si>
    <t>47-732-4446</t>
  </si>
  <si>
    <t>36 Bobwhite Parkway</t>
  </si>
  <si>
    <t>02-170-5225</t>
  </si>
  <si>
    <t>90-940-9550</t>
  </si>
  <si>
    <t>0 Sutteridge Trail</t>
  </si>
  <si>
    <t>55-680-0982</t>
  </si>
  <si>
    <t>57-412-5368</t>
  </si>
  <si>
    <t>17780 Lindbergh Junction</t>
  </si>
  <si>
    <t>48-414-6162</t>
  </si>
  <si>
    <t>10-060-8515</t>
  </si>
  <si>
    <t>13 Loomis Alley</t>
  </si>
  <si>
    <t>71-631-5875</t>
  </si>
  <si>
    <t>91-859-1733</t>
  </si>
  <si>
    <t>19 Aberg Trail</t>
  </si>
  <si>
    <t>34-538-1180</t>
  </si>
  <si>
    <t>40-907-4937</t>
  </si>
  <si>
    <t>938 Hanover Point</t>
  </si>
  <si>
    <t>48-957-6116</t>
  </si>
  <si>
    <t>34-334-6888</t>
  </si>
  <si>
    <t>Oyoyo</t>
  </si>
  <si>
    <t>2 Kingsford Center</t>
  </si>
  <si>
    <t>32-261-0008</t>
  </si>
  <si>
    <t>26-073-5798</t>
  </si>
  <si>
    <t>Leenti</t>
  </si>
  <si>
    <t>42397 Knutson Place</t>
  </si>
  <si>
    <t>34-110-1040</t>
  </si>
  <si>
    <t>14-427-6604</t>
  </si>
  <si>
    <t>611 Fieldstone Drive</t>
  </si>
  <si>
    <t>74-132-5528</t>
  </si>
  <si>
    <t>41-713-1053</t>
  </si>
  <si>
    <t>25923 Loeprich Junction</t>
  </si>
  <si>
    <t>15-797-4824</t>
  </si>
  <si>
    <t>46-830-4835</t>
  </si>
  <si>
    <t>7834 Cordelia Alley</t>
  </si>
  <si>
    <t>76-854-0095</t>
  </si>
  <si>
    <t>38-883-3382</t>
  </si>
  <si>
    <t>929 Thierer Lane</t>
  </si>
  <si>
    <t>94-092-3355</t>
  </si>
  <si>
    <t>76-641-2070</t>
  </si>
  <si>
    <t>973 Spaight Place</t>
  </si>
  <si>
    <t>99-194-5600</t>
  </si>
  <si>
    <t>70-064-6828</t>
  </si>
  <si>
    <t>883 Marcy Place</t>
  </si>
  <si>
    <t>40-205-8252</t>
  </si>
  <si>
    <t>68-493-0378</t>
  </si>
  <si>
    <t>6211 Hanson Terrace</t>
  </si>
  <si>
    <t>69-674-5387</t>
  </si>
  <si>
    <t>04-313-0298</t>
  </si>
  <si>
    <t>0 Oak Valley Lane</t>
  </si>
  <si>
    <t>04-293-6969</t>
  </si>
  <si>
    <t>69-087-6645</t>
  </si>
  <si>
    <t>84 Hoffman Way</t>
  </si>
  <si>
    <t>21-890-2826</t>
  </si>
  <si>
    <t>32-371-1686</t>
  </si>
  <si>
    <t>315 Acker Alley</t>
  </si>
  <si>
    <t>65-759-3721</t>
  </si>
  <si>
    <t>21-634-5781</t>
  </si>
  <si>
    <t>7 Anzinger Lane</t>
  </si>
  <si>
    <t>36-383-3677</t>
  </si>
  <si>
    <t>88-020-6814</t>
  </si>
  <si>
    <t>Gigazoom</t>
  </si>
  <si>
    <t>61057 Hallows Junction</t>
  </si>
  <si>
    <t>84-546-7624</t>
  </si>
  <si>
    <t>34-730-9079</t>
  </si>
  <si>
    <t>8851 Superior Park</t>
  </si>
  <si>
    <t>77-827-0820</t>
  </si>
  <si>
    <t>46-590-7639</t>
  </si>
  <si>
    <t>00 6th Parkway</t>
  </si>
  <si>
    <t>57-562-2358</t>
  </si>
  <si>
    <t>22-644-6447</t>
  </si>
  <si>
    <t>9848 Little Fleur Point</t>
  </si>
  <si>
    <t>93-218-8108</t>
  </si>
  <si>
    <t>05-966-6460</t>
  </si>
  <si>
    <t>12 Luster Terrace</t>
  </si>
  <si>
    <t>81-354-4203</t>
  </si>
  <si>
    <t>15-466-5131</t>
  </si>
  <si>
    <t>6 John Wall Plaza</t>
  </si>
  <si>
    <t>57-613-5779</t>
  </si>
  <si>
    <t>29-009-9132</t>
  </si>
  <si>
    <t>3 Dottie Junction</t>
  </si>
  <si>
    <t>49-919-8798</t>
  </si>
  <si>
    <t>82-482-3670</t>
  </si>
  <si>
    <t>7 Victoria Hill</t>
  </si>
  <si>
    <t>70-542-4269</t>
  </si>
  <si>
    <t>27-772-7906</t>
  </si>
  <si>
    <t>3 Logan Trail</t>
  </si>
  <si>
    <t>43-670-8544</t>
  </si>
  <si>
    <t>16-656-4821</t>
  </si>
  <si>
    <t>$2.85</t>
  </si>
  <si>
    <t>30590 Bowman Alley</t>
  </si>
  <si>
    <t>29-436-6570</t>
  </si>
  <si>
    <t>12-140-7809</t>
  </si>
  <si>
    <t>0 Lawn Parkway</t>
  </si>
  <si>
    <t>10-617-7581</t>
  </si>
  <si>
    <t>86-995-7254</t>
  </si>
  <si>
    <t>7 Lunder Hill</t>
  </si>
  <si>
    <t>50-772-2613</t>
  </si>
  <si>
    <t>74-619-4608</t>
  </si>
  <si>
    <t>Jamia</t>
  </si>
  <si>
    <t>4 Darwin Circle</t>
  </si>
  <si>
    <t>26-535-4727</t>
  </si>
  <si>
    <t>17-939-1338</t>
  </si>
  <si>
    <t>042 Di Loreto Court</t>
  </si>
  <si>
    <t>88-602-8210</t>
  </si>
  <si>
    <t>26-411-9126</t>
  </si>
  <si>
    <t>Twitterworks</t>
  </si>
  <si>
    <t>0743 4th Place</t>
  </si>
  <si>
    <t>83-966-3280</t>
  </si>
  <si>
    <t>50-305-3936</t>
  </si>
  <si>
    <t>32 Charing Cross Pass</t>
  </si>
  <si>
    <t>21-252-1360</t>
  </si>
  <si>
    <t>28-314-1189</t>
  </si>
  <si>
    <t>11 Thackeray Hill</t>
  </si>
  <si>
    <t>89-922-4773</t>
  </si>
  <si>
    <t>99-455-0707</t>
  </si>
  <si>
    <t>6225 Westend Pass</t>
  </si>
  <si>
    <t>15-884-7413</t>
  </si>
  <si>
    <t>39-412-7454</t>
  </si>
  <si>
    <t>97 Sunnyside Court</t>
  </si>
  <si>
    <t>82-243-3180</t>
  </si>
  <si>
    <t>18-631-1458</t>
  </si>
  <si>
    <t>63464 Jana Court</t>
  </si>
  <si>
    <t>33-807-7247</t>
  </si>
  <si>
    <t>94-453-3755</t>
  </si>
  <si>
    <t>6 Susan Alley</t>
  </si>
  <si>
    <t>07-858-5487</t>
  </si>
  <si>
    <t>92-991-6167</t>
  </si>
  <si>
    <t>1715 Dottie Pass</t>
  </si>
  <si>
    <t>27-387-0428</t>
  </si>
  <si>
    <t>62-312-2748</t>
  </si>
  <si>
    <t>Photospace</t>
  </si>
  <si>
    <t>91 Kinsman Terrace</t>
  </si>
  <si>
    <t>79-741-0770</t>
  </si>
  <si>
    <t>67-771-7656</t>
  </si>
  <si>
    <t>867 Merrick Place</t>
  </si>
  <si>
    <t>34-086-3222</t>
  </si>
  <si>
    <t>34-017-9457</t>
  </si>
  <si>
    <t>339 Crescent Oaks Plaza</t>
  </si>
  <si>
    <t>93-166-3169</t>
  </si>
  <si>
    <t>21-156-0102</t>
  </si>
  <si>
    <t>1 Judy Street</t>
  </si>
  <si>
    <t>74-548-9313</t>
  </si>
  <si>
    <t>69-832-7009</t>
  </si>
  <si>
    <t>996 Thierer Center</t>
  </si>
  <si>
    <t>53-710-7630</t>
  </si>
  <si>
    <t>46-171-9624</t>
  </si>
  <si>
    <t>Jaxbean</t>
  </si>
  <si>
    <t>06584 Mendota Avenue</t>
  </si>
  <si>
    <t>64-119-7804</t>
  </si>
  <si>
    <t>53-497-9614</t>
  </si>
  <si>
    <t>3 Raven Court</t>
  </si>
  <si>
    <t>40-810-9261</t>
  </si>
  <si>
    <t>56-554-1762</t>
  </si>
  <si>
    <t>84 Washington Crossing</t>
  </si>
  <si>
    <t>91-553-1774</t>
  </si>
  <si>
    <t>74-943-4552</t>
  </si>
  <si>
    <t>Dynazzy</t>
  </si>
  <si>
    <t>428 Oriole Avenue</t>
  </si>
  <si>
    <t>39-192-3521</t>
  </si>
  <si>
    <t>74-062-7176</t>
  </si>
  <si>
    <t>$30.50</t>
  </si>
  <si>
    <t>3 Melrose Trail</t>
  </si>
  <si>
    <t>63-890-1246</t>
  </si>
  <si>
    <t>29-273-1595</t>
  </si>
  <si>
    <t>290 Rusk Avenue</t>
  </si>
  <si>
    <t>71-954-4501</t>
  </si>
  <si>
    <t>26-135-6134</t>
  </si>
  <si>
    <t>0 Oxford Crossing</t>
  </si>
  <si>
    <t>00-357-2313</t>
  </si>
  <si>
    <t>93-619-6639</t>
  </si>
  <si>
    <t>Dabvine</t>
  </si>
  <si>
    <t>99 Fair Oaks Circle</t>
  </si>
  <si>
    <t>29-756-7042</t>
  </si>
  <si>
    <t>20-426-2191</t>
  </si>
  <si>
    <t>461 Bluejay Circle</t>
  </si>
  <si>
    <t>92-551-8504</t>
  </si>
  <si>
    <t>22-836-5101</t>
  </si>
  <si>
    <t>21844 Artisan Trail</t>
  </si>
  <si>
    <t>61-317-9944</t>
  </si>
  <si>
    <t>03-220-5535</t>
  </si>
  <si>
    <t>081 Bellgrove Place</t>
  </si>
  <si>
    <t>03-276-3931</t>
  </si>
  <si>
    <t>42-224-8186</t>
  </si>
  <si>
    <t>6891 Mandrake Park</t>
  </si>
  <si>
    <t>02-275-6061</t>
  </si>
  <si>
    <t>21-829-0398</t>
  </si>
  <si>
    <t>Divanoodle</t>
  </si>
  <si>
    <t>73966 Pond Trail</t>
  </si>
  <si>
    <t>72-970-0239</t>
  </si>
  <si>
    <t>64-752-3122</t>
  </si>
  <si>
    <t>Fatz</t>
  </si>
  <si>
    <t>5 Warner Court</t>
  </si>
  <si>
    <t>36-679-4670</t>
  </si>
  <si>
    <t>60-508-7567</t>
  </si>
  <si>
    <t>9623 Cottonwood Park</t>
  </si>
  <si>
    <t>13-409-9040</t>
  </si>
  <si>
    <t>34-303-5097</t>
  </si>
  <si>
    <t>$25.25</t>
  </si>
  <si>
    <t>5 Mesta Center</t>
  </si>
  <si>
    <t>88-408-0310</t>
  </si>
  <si>
    <t>91-002-3027</t>
  </si>
  <si>
    <t>Twiyo</t>
  </si>
  <si>
    <t>81071 West Alley</t>
  </si>
  <si>
    <t>57-359-3397</t>
  </si>
  <si>
    <t>54-659-1177</t>
  </si>
  <si>
    <t>38 Esch Pass</t>
  </si>
  <si>
    <t>01-050-2246</t>
  </si>
  <si>
    <t>80-462-5807</t>
  </si>
  <si>
    <t>8 Dawn Court</t>
  </si>
  <si>
    <t>47-581-0363</t>
  </si>
  <si>
    <t>08-359-2568</t>
  </si>
  <si>
    <t>2869 Hudson Drive</t>
  </si>
  <si>
    <t>33-670-6797</t>
  </si>
  <si>
    <t>74-032-7560</t>
  </si>
  <si>
    <t>83291 Hansons Crossing</t>
  </si>
  <si>
    <t>69-578-7930</t>
  </si>
  <si>
    <t>37-728-5274</t>
  </si>
  <si>
    <t>4 Esch Point</t>
  </si>
  <si>
    <t>75-672-4378</t>
  </si>
  <si>
    <t>20-103-9525</t>
  </si>
  <si>
    <t>492 Shoshone Road</t>
  </si>
  <si>
    <t>31-211-5803</t>
  </si>
  <si>
    <t>75-503-9347</t>
  </si>
  <si>
    <t>26 Graceland Circle</t>
  </si>
  <si>
    <t>49-861-7823</t>
  </si>
  <si>
    <t>22-152-0111</t>
  </si>
  <si>
    <t>9 Eastlawn Crossing</t>
  </si>
  <si>
    <t>84-624-0201</t>
  </si>
  <si>
    <t>25-769-3792</t>
  </si>
  <si>
    <t>22 Dexter Trail</t>
  </si>
  <si>
    <t>66-993-4234</t>
  </si>
  <si>
    <t>15-852-0491</t>
  </si>
  <si>
    <t>Thoughtsphere</t>
  </si>
  <si>
    <t>5030 Moose Junction</t>
  </si>
  <si>
    <t>00-963-2193</t>
  </si>
  <si>
    <t>39-521-8484</t>
  </si>
  <si>
    <t>206 Pine View Junction</t>
  </si>
  <si>
    <t>99-420-3592</t>
  </si>
  <si>
    <t>88-647-5082</t>
  </si>
  <si>
    <t>868 Swallow Point</t>
  </si>
  <si>
    <t>76-623-7844</t>
  </si>
  <si>
    <t>84-498-3849</t>
  </si>
  <si>
    <t>Voonte</t>
  </si>
  <si>
    <t>65 Merry Circle</t>
  </si>
  <si>
    <t>28-003-8065</t>
  </si>
  <si>
    <t>42-579-7177</t>
  </si>
  <si>
    <t>26 Barnett Junction</t>
  </si>
  <si>
    <t>28-008-2951</t>
  </si>
  <si>
    <t>64-118-1480</t>
  </si>
  <si>
    <t>36 Longview Street</t>
  </si>
  <si>
    <t>45-402-0421</t>
  </si>
  <si>
    <t>87-201-6047</t>
  </si>
  <si>
    <t>1034 2nd Point</t>
  </si>
  <si>
    <t>73-942-0508</t>
  </si>
  <si>
    <t>37-057-3553</t>
  </si>
  <si>
    <t>111 David Hill</t>
  </si>
  <si>
    <t>22-266-9291</t>
  </si>
  <si>
    <t>15-550-0171</t>
  </si>
  <si>
    <t>25 Nancy Place</t>
  </si>
  <si>
    <t>06-068-6793</t>
  </si>
  <si>
    <t>94-958-6101</t>
  </si>
  <si>
    <t>33424 Express Avenue</t>
  </si>
  <si>
    <t>58-063-8633</t>
  </si>
  <si>
    <t>21-932-5200</t>
  </si>
  <si>
    <t>67677 Lakewood Gardens Way</t>
  </si>
  <si>
    <t>27-442-3654</t>
  </si>
  <si>
    <t>57-544-2465</t>
  </si>
  <si>
    <t>884 Fieldstone Plaza</t>
  </si>
  <si>
    <t>03-043-9933</t>
  </si>
  <si>
    <t>48-450-4126</t>
  </si>
  <si>
    <t>4105 Fair Oaks Parkway</t>
  </si>
  <si>
    <t>99-137-1730</t>
  </si>
  <si>
    <t>65-797-3468</t>
  </si>
  <si>
    <t>665 Sommers Circle</t>
  </si>
  <si>
    <t>09-622-7119</t>
  </si>
  <si>
    <t>59-781-3399</t>
  </si>
  <si>
    <t>622 Buena Vista Trail</t>
  </si>
  <si>
    <t>95-356-1566</t>
  </si>
  <si>
    <t>57-204-2098</t>
  </si>
  <si>
    <t>083 Gulseth Pass</t>
  </si>
  <si>
    <t>22-319-1377</t>
  </si>
  <si>
    <t>82-266-1796</t>
  </si>
  <si>
    <t>022 Prairie Rose Drive</t>
  </si>
  <si>
    <t>89-181-4523</t>
  </si>
  <si>
    <t>54-749-3622</t>
  </si>
  <si>
    <t>Aimbu</t>
  </si>
  <si>
    <t>0 Oneill Hill</t>
  </si>
  <si>
    <t>38-555-9147</t>
  </si>
  <si>
    <t>35-370-7603</t>
  </si>
  <si>
    <t>992 East Point</t>
  </si>
  <si>
    <t>53-667-4109</t>
  </si>
  <si>
    <t>40-800-4739</t>
  </si>
  <si>
    <t>21629 Burrows Pass</t>
  </si>
  <si>
    <t>14-489-8669</t>
  </si>
  <si>
    <t>28-436-5158</t>
  </si>
  <si>
    <t>5414 Linden Point</t>
  </si>
  <si>
    <t>26-031-8070</t>
  </si>
  <si>
    <t>11-096-4003</t>
  </si>
  <si>
    <t>Teklist</t>
  </si>
  <si>
    <t>60 Messerschmidt Pass</t>
  </si>
  <si>
    <t>47-221-2470</t>
  </si>
  <si>
    <t>30-780-7583</t>
  </si>
  <si>
    <t>Fivespan</t>
  </si>
  <si>
    <t>92 Bartelt Terrace</t>
  </si>
  <si>
    <t>67-382-4435</t>
  </si>
  <si>
    <t>49-901-0828</t>
  </si>
  <si>
    <t>071 Nobel Circle</t>
  </si>
  <si>
    <t>94-029-2717</t>
  </si>
  <si>
    <t>37-878-9392</t>
  </si>
  <si>
    <t>30880 Barnett Junction</t>
  </si>
  <si>
    <t>47-866-6589</t>
  </si>
  <si>
    <t>78-203-1075</t>
  </si>
  <si>
    <t>Jabbercube</t>
  </si>
  <si>
    <t>116 Spaight Park</t>
  </si>
  <si>
    <t>94-355-3070</t>
  </si>
  <si>
    <t>73-393-9432</t>
  </si>
  <si>
    <t>$6.80</t>
  </si>
  <si>
    <t>Yozio</t>
  </si>
  <si>
    <t>317 Anniversary Pass</t>
  </si>
  <si>
    <t>82-342-7339</t>
  </si>
  <si>
    <t>14-325-9173</t>
  </si>
  <si>
    <t>5 Killdeer Trail</t>
  </si>
  <si>
    <t>80-459-5950</t>
  </si>
  <si>
    <t>04-866-2231</t>
  </si>
  <si>
    <t>05 Bartelt Street</t>
  </si>
  <si>
    <t>67-248-6306</t>
  </si>
  <si>
    <t>86-173-6891</t>
  </si>
  <si>
    <t>55 Cherokee Circle</t>
  </si>
  <si>
    <t>68-973-8812</t>
  </si>
  <si>
    <t>31-955-7362</t>
  </si>
  <si>
    <t>387 Jay Point</t>
  </si>
  <si>
    <t>11-325-7396</t>
  </si>
  <si>
    <t>98-940-7545</t>
  </si>
  <si>
    <t>9695 Alpine Trail</t>
  </si>
  <si>
    <t>68-761-6907</t>
  </si>
  <si>
    <t>31-199-3683</t>
  </si>
  <si>
    <t>1468 Meadow Vale Court</t>
  </si>
  <si>
    <t>62-509-0666</t>
  </si>
  <si>
    <t>16-419-1419</t>
  </si>
  <si>
    <t>022 Pierstorff Point</t>
  </si>
  <si>
    <t>44-476-0390</t>
  </si>
  <si>
    <t>48-562-3582</t>
  </si>
  <si>
    <t>33 Clarendon Hill</t>
  </si>
  <si>
    <t>08-213-2058</t>
  </si>
  <si>
    <t>13-179-9553</t>
  </si>
  <si>
    <t>2 School Drive</t>
  </si>
  <si>
    <t>35-529-2933</t>
  </si>
  <si>
    <t>57-591-6452</t>
  </si>
  <si>
    <t>120 Gale Circle</t>
  </si>
  <si>
    <t>24-364-3341</t>
  </si>
  <si>
    <t>13-290-8513</t>
  </si>
  <si>
    <t>582 Dahle Center</t>
  </si>
  <si>
    <t>65-644-1394</t>
  </si>
  <si>
    <t>23-280-1300</t>
  </si>
  <si>
    <t>39014 Randy Court</t>
  </si>
  <si>
    <t>88-401-3700</t>
  </si>
  <si>
    <t>39-299-6093</t>
  </si>
  <si>
    <t>4247 David Crossing</t>
  </si>
  <si>
    <t>47-441-7682</t>
  </si>
  <si>
    <t>90-998-1236</t>
  </si>
  <si>
    <t>6482 Ramsey Alley</t>
  </si>
  <si>
    <t>68-977-2498</t>
  </si>
  <si>
    <t>26-222-1156</t>
  </si>
  <si>
    <t>153 Caliangt Plaza</t>
  </si>
  <si>
    <t>37-567-3218</t>
  </si>
  <si>
    <t>03-257-4437</t>
  </si>
  <si>
    <t>99 Twin Pines Alley</t>
  </si>
  <si>
    <t>87-903-3486</t>
  </si>
  <si>
    <t>90-378-8463</t>
  </si>
  <si>
    <t>6 Swallow Crossing</t>
  </si>
  <si>
    <t>96-316-7600</t>
  </si>
  <si>
    <t>76-671-7104</t>
  </si>
  <si>
    <t>53894 Myrtle Place</t>
  </si>
  <si>
    <t>00-842-9790</t>
  </si>
  <si>
    <t>37-079-2530</t>
  </si>
  <si>
    <t>1275 Lawn Center</t>
  </si>
  <si>
    <t>96-164-0607</t>
  </si>
  <si>
    <t>15-655-3923</t>
  </si>
  <si>
    <t>504 Green Park</t>
  </si>
  <si>
    <t>04-240-2226</t>
  </si>
  <si>
    <t>65-842-6819</t>
  </si>
  <si>
    <t>9 Bartillon Trail</t>
  </si>
  <si>
    <t>97-772-2336</t>
  </si>
  <si>
    <t>19-704-4404</t>
  </si>
  <si>
    <t>5900 Vahlen Avenue</t>
  </si>
  <si>
    <t>63-822-5278</t>
  </si>
  <si>
    <t>27-636-1606</t>
  </si>
  <si>
    <t>6990 Kings Place</t>
  </si>
  <si>
    <t>19-967-0632</t>
  </si>
  <si>
    <t>90-445-1753</t>
  </si>
  <si>
    <t>4 Old Shore Avenue</t>
  </si>
  <si>
    <t>28-986-8001</t>
  </si>
  <si>
    <t>37-281-2537</t>
  </si>
  <si>
    <t>012 Mockingbird Court</t>
  </si>
  <si>
    <t>44-128-2185</t>
  </si>
  <si>
    <t>79-091-7381</t>
  </si>
  <si>
    <t>739 Rowland Way</t>
  </si>
  <si>
    <t>84-327-7787</t>
  </si>
  <si>
    <t>97-571-0561</t>
  </si>
  <si>
    <t>772 Golf Course Junction</t>
  </si>
  <si>
    <t>50-364-5828</t>
  </si>
  <si>
    <t>17-239-6309</t>
  </si>
  <si>
    <t>Browsedrive</t>
  </si>
  <si>
    <t>231 Merry Pass</t>
  </si>
  <si>
    <t>65-368-2479</t>
  </si>
  <si>
    <t>99-570-8162</t>
  </si>
  <si>
    <t>7 Hooker Way</t>
  </si>
  <si>
    <t>17-253-5688</t>
  </si>
  <si>
    <t>42-638-2086</t>
  </si>
  <si>
    <t>48 Del Sol Trail</t>
  </si>
  <si>
    <t>29-205-1132</t>
  </si>
  <si>
    <t>38-037-1699</t>
  </si>
  <si>
    <t>Pixoboo</t>
  </si>
  <si>
    <t>76 Independence Drive</t>
  </si>
  <si>
    <t>64-854-8664</t>
  </si>
  <si>
    <t>19-893-7698</t>
  </si>
  <si>
    <t>08 Randy Junction</t>
  </si>
  <si>
    <t>66-627-9752</t>
  </si>
  <si>
    <t>87-839-6400</t>
  </si>
  <si>
    <t>94451 Arkansas Park</t>
  </si>
  <si>
    <t>62-795-7801</t>
  </si>
  <si>
    <t>08-312-0872</t>
  </si>
  <si>
    <t>322 Birchwood Center</t>
  </si>
  <si>
    <t>40-683-0283</t>
  </si>
  <si>
    <t>27-060-9944</t>
  </si>
  <si>
    <t>5 Homewood Street</t>
  </si>
  <si>
    <t>87-423-8486</t>
  </si>
  <si>
    <t>12-947-4739</t>
  </si>
  <si>
    <t>3 Hooker Way</t>
  </si>
  <si>
    <t>16-499-5059</t>
  </si>
  <si>
    <t>09-090-6360</t>
  </si>
  <si>
    <t>8 Surrey Pass</t>
  </si>
  <si>
    <t>05-334-2923</t>
  </si>
  <si>
    <t>41-772-6271</t>
  </si>
  <si>
    <t>2 Petterle Road</t>
  </si>
  <si>
    <t>74-845-3299</t>
  </si>
  <si>
    <t>21-792-1000</t>
  </si>
  <si>
    <t>57598 Russell Center</t>
  </si>
  <si>
    <t>10-249-7928</t>
  </si>
  <si>
    <t>69-861-0313</t>
  </si>
  <si>
    <t>73397 Steensland Circle</t>
  </si>
  <si>
    <t>08-725-8156</t>
  </si>
  <si>
    <t>32-196-4714</t>
  </si>
  <si>
    <t>8 Autumn Leaf Drive</t>
  </si>
  <si>
    <t>41-240-8856</t>
  </si>
  <si>
    <t>28-162-7486</t>
  </si>
  <si>
    <t>9463 Northland Court</t>
  </si>
  <si>
    <t>35-257-9312</t>
  </si>
  <si>
    <t>35-927-4986</t>
  </si>
  <si>
    <t>41 Nelson Center</t>
  </si>
  <si>
    <t>13-980-8804</t>
  </si>
  <si>
    <t>20-608-1290</t>
  </si>
  <si>
    <t>2633 Shasta Alley</t>
  </si>
  <si>
    <t>68-977-6854</t>
  </si>
  <si>
    <t>73-830-9633</t>
  </si>
  <si>
    <t>904 Del Mar Crossing</t>
  </si>
  <si>
    <t>90-773-9557</t>
  </si>
  <si>
    <t>02-165-5779</t>
  </si>
  <si>
    <t>33774 Carberry Circle</t>
  </si>
  <si>
    <t>89-328-9019</t>
  </si>
  <si>
    <t>63-057-0462</t>
  </si>
  <si>
    <t>Dynava</t>
  </si>
  <si>
    <t>2 Barby Lane</t>
  </si>
  <si>
    <t>59-075-2457</t>
  </si>
  <si>
    <t>18-733-2453</t>
  </si>
  <si>
    <t>44638 Corscot Lane</t>
  </si>
  <si>
    <t>31-627-6025</t>
  </si>
  <si>
    <t>17-084-8551</t>
  </si>
  <si>
    <t>4 Jay Terrace</t>
  </si>
  <si>
    <t>28-824-9017</t>
  </si>
  <si>
    <t>93-712-3934</t>
  </si>
  <si>
    <t>49476 Tony Hill</t>
  </si>
  <si>
    <t>06-858-5680</t>
  </si>
  <si>
    <t>63-231-2829</t>
  </si>
  <si>
    <t>Photojam</t>
  </si>
  <si>
    <t>3645 Ridge Oak Drive</t>
  </si>
  <si>
    <t>38-732-7667</t>
  </si>
  <si>
    <t>88-663-3393</t>
  </si>
  <si>
    <t>20073 Northfield Way</t>
  </si>
  <si>
    <t>85-237-3505</t>
  </si>
  <si>
    <t>92-296-1266</t>
  </si>
  <si>
    <t>955 4th Road</t>
  </si>
  <si>
    <t>73-117-6105</t>
  </si>
  <si>
    <t>74-729-7466</t>
  </si>
  <si>
    <t>226 Calypso Road</t>
  </si>
  <si>
    <t>46-436-5351</t>
  </si>
  <si>
    <t>07-471-0050</t>
  </si>
  <si>
    <t>$8.50</t>
  </si>
  <si>
    <t>3 Hermina Circle</t>
  </si>
  <si>
    <t>56-303-5256</t>
  </si>
  <si>
    <t>29-821-5359</t>
  </si>
  <si>
    <t>561 Blue Bill Park Road</t>
  </si>
  <si>
    <t>57-394-1587</t>
  </si>
  <si>
    <t>59-595-7531</t>
  </si>
  <si>
    <t>05944 Scott Parkway</t>
  </si>
  <si>
    <t>51-934-9117</t>
  </si>
  <si>
    <t>34-389-9922</t>
  </si>
  <si>
    <t>6 Acker Street</t>
  </si>
  <si>
    <t>77-377-1659</t>
  </si>
  <si>
    <t>64-674-3902</t>
  </si>
  <si>
    <t>739 Swallow Road</t>
  </si>
  <si>
    <t>27-262-2437</t>
  </si>
  <si>
    <t>05-181-2682</t>
  </si>
  <si>
    <t>$8.10</t>
  </si>
  <si>
    <t>2 Basil Street</t>
  </si>
  <si>
    <t>71-085-4290</t>
  </si>
  <si>
    <t>26-593-3478</t>
  </si>
  <si>
    <t>60241 Portage Point</t>
  </si>
  <si>
    <t>87-675-1506</t>
  </si>
  <si>
    <t>21-697-8128</t>
  </si>
  <si>
    <t>5426 Fordem Pass</t>
  </si>
  <si>
    <t>77-224-2227</t>
  </si>
  <si>
    <t>89-226-5813</t>
  </si>
  <si>
    <t>15 Veith Circle</t>
  </si>
  <si>
    <t>94-658-4945</t>
  </si>
  <si>
    <t>09-153-0763</t>
  </si>
  <si>
    <t>1 Hudson Hill</t>
  </si>
  <si>
    <t>15-562-3712</t>
  </si>
  <si>
    <t>53-243-7800</t>
  </si>
  <si>
    <t>Thoughtworks</t>
  </si>
  <si>
    <t>15658 Talisman Lane</t>
  </si>
  <si>
    <t>98-546-7398</t>
  </si>
  <si>
    <t>37-921-2953</t>
  </si>
  <si>
    <t>35 Portage Road</t>
  </si>
  <si>
    <t>36-177-0573</t>
  </si>
  <si>
    <t>62-687-0951</t>
  </si>
  <si>
    <t>308 Doe Crossing Pass</t>
  </si>
  <si>
    <t>39-358-3340</t>
  </si>
  <si>
    <t>86-841-4440</t>
  </si>
  <si>
    <t>127 Eliot Road</t>
  </si>
  <si>
    <t>11-733-1756</t>
  </si>
  <si>
    <t>27-970-8649</t>
  </si>
  <si>
    <t>3 Bunting Point</t>
  </si>
  <si>
    <t>01-026-2772</t>
  </si>
  <si>
    <t>20-532-0144</t>
  </si>
  <si>
    <t>6 Harbort Hill</t>
  </si>
  <si>
    <t>84-198-7276</t>
  </si>
  <si>
    <t>34-158-6684</t>
  </si>
  <si>
    <t>376 Reinke Court</t>
  </si>
  <si>
    <t>56-810-0550</t>
  </si>
  <si>
    <t>94-145-9423</t>
  </si>
  <si>
    <t>3 Ronald Regan Center</t>
  </si>
  <si>
    <t>40-751-8635</t>
  </si>
  <si>
    <t>48-878-3021</t>
  </si>
  <si>
    <t>$3.40</t>
  </si>
  <si>
    <t>43107 Schlimgen Circle</t>
  </si>
  <si>
    <t>14-305-9690</t>
  </si>
  <si>
    <t>13-457-9946</t>
  </si>
  <si>
    <t>28 Boyd Pass</t>
  </si>
  <si>
    <t>83-727-0814</t>
  </si>
  <si>
    <t>79-656-1990</t>
  </si>
  <si>
    <t>62238 Mallory Place</t>
  </si>
  <si>
    <t>71-015-9181</t>
  </si>
  <si>
    <t>56-196-9896</t>
  </si>
  <si>
    <t>9516 Burrows Circle</t>
  </si>
  <si>
    <t>51-572-5497</t>
  </si>
  <si>
    <t>43-035-3382</t>
  </si>
  <si>
    <t>1008 Welch Street</t>
  </si>
  <si>
    <t>06-797-4963</t>
  </si>
  <si>
    <t>41-821-0197</t>
  </si>
  <si>
    <t>1700 Briar Crest Parkway</t>
  </si>
  <si>
    <t>42-141-5718</t>
  </si>
  <si>
    <t>67-662-3444</t>
  </si>
  <si>
    <t>53 Homewood Alley</t>
  </si>
  <si>
    <t>37-606-0510</t>
  </si>
  <si>
    <t>09-489-6314</t>
  </si>
  <si>
    <t>43591 East Road</t>
  </si>
  <si>
    <t>44-480-9446</t>
  </si>
  <si>
    <t>35-000-6015</t>
  </si>
  <si>
    <t>Brainbox</t>
  </si>
  <si>
    <t>79 Cardinal Court</t>
  </si>
  <si>
    <t>78-237-0277</t>
  </si>
  <si>
    <t>50-314-5433</t>
  </si>
  <si>
    <t>26240 Maple Wood Place</t>
  </si>
  <si>
    <t>87-997-0228</t>
  </si>
  <si>
    <t>55-156-6528</t>
  </si>
  <si>
    <t>78 Forest Dale Road</t>
  </si>
  <si>
    <t>42-674-3917</t>
  </si>
  <si>
    <t>26-080-4944</t>
  </si>
  <si>
    <t>$2.65</t>
  </si>
  <si>
    <t>25696 Westerfield Alley</t>
  </si>
  <si>
    <t>28-185-7303</t>
  </si>
  <si>
    <t>97-143-0641</t>
  </si>
  <si>
    <t>Fanoodle</t>
  </si>
  <si>
    <t>56 Petterle Circle</t>
  </si>
  <si>
    <t>45-852-2446</t>
  </si>
  <si>
    <t>37-567-5710</t>
  </si>
  <si>
    <t>1247 Hoard Hill</t>
  </si>
  <si>
    <t>56-831-6199</t>
  </si>
  <si>
    <t>99-680-2351</t>
  </si>
  <si>
    <t>700 Northland Crossing</t>
  </si>
  <si>
    <t>82-538-4809</t>
  </si>
  <si>
    <t>74-357-2990</t>
  </si>
  <si>
    <t>8 Heffernan Point</t>
  </si>
  <si>
    <t>87-698-0944</t>
  </si>
  <si>
    <t>73-717-0190</t>
  </si>
  <si>
    <t>$98.43</t>
  </si>
  <si>
    <t>Edgeclub</t>
  </si>
  <si>
    <t>39 Dovetail Terrace</t>
  </si>
  <si>
    <t>30-964-2694</t>
  </si>
  <si>
    <t>42-976-2737</t>
  </si>
  <si>
    <t>5649 Vidon Plaza</t>
  </si>
  <si>
    <t>09-335-7793</t>
  </si>
  <si>
    <t>96-918-7047</t>
  </si>
  <si>
    <t>289 Longview Point</t>
  </si>
  <si>
    <t>99-033-5661</t>
  </si>
  <si>
    <t>32-458-6452</t>
  </si>
  <si>
    <t>46989 Crescent Oaks Junction</t>
  </si>
  <si>
    <t>90-128-7973</t>
  </si>
  <si>
    <t>91-417-6283</t>
  </si>
  <si>
    <t>13799 Quincy Park</t>
  </si>
  <si>
    <t>52-797-6961</t>
  </si>
  <si>
    <t>75-793-8978</t>
  </si>
  <si>
    <t>05433 Towne Terrace</t>
  </si>
  <si>
    <t>39-232-5341</t>
  </si>
  <si>
    <t>23-319-2681</t>
  </si>
  <si>
    <t>44 Kensington Road</t>
  </si>
  <si>
    <t>46-931-6897</t>
  </si>
  <si>
    <t>22-946-8052</t>
  </si>
  <si>
    <t>Trilith</t>
  </si>
  <si>
    <t>668 Claremont Place</t>
  </si>
  <si>
    <t>56-937-8675</t>
  </si>
  <si>
    <t>37-996-3243</t>
  </si>
  <si>
    <t>674 Ryan Alley</t>
  </si>
  <si>
    <t>54-830-6971</t>
  </si>
  <si>
    <t>94-006-6480</t>
  </si>
  <si>
    <t>00029 Fisk Point</t>
  </si>
  <si>
    <t>90-865-9150</t>
  </si>
  <si>
    <t>58-053-4926</t>
  </si>
  <si>
    <t>61224 Northridge Avenue</t>
  </si>
  <si>
    <t>42-887-6557</t>
  </si>
  <si>
    <t>49-092-2735</t>
  </si>
  <si>
    <t>24385 Prentice Plaza</t>
  </si>
  <si>
    <t>94-190-5193</t>
  </si>
  <si>
    <t>95-778-2888</t>
  </si>
  <si>
    <t>052 Northland Trail</t>
  </si>
  <si>
    <t>00-440-9568</t>
  </si>
  <si>
    <t>43-605-2448</t>
  </si>
  <si>
    <t>0109 Stang Terrace</t>
  </si>
  <si>
    <t>74-294-3760</t>
  </si>
  <si>
    <t>81-233-6894</t>
  </si>
  <si>
    <t>8 Kensington Place</t>
  </si>
  <si>
    <t>66-806-6051</t>
  </si>
  <si>
    <t>19-875-5642</t>
  </si>
  <si>
    <t>16 Elgar Point</t>
  </si>
  <si>
    <t>81-844-2979</t>
  </si>
  <si>
    <t>02-575-7332</t>
  </si>
  <si>
    <t>239 Anderson Court</t>
  </si>
  <si>
    <t>80-072-8774</t>
  </si>
  <si>
    <t>61-222-8413</t>
  </si>
  <si>
    <t>1 Havey Park</t>
  </si>
  <si>
    <t>80-039-1261</t>
  </si>
  <si>
    <t>37-994-7932</t>
  </si>
  <si>
    <t>938 Garrison Court</t>
  </si>
  <si>
    <t>58-219-0241</t>
  </si>
  <si>
    <t>42-523-1857</t>
  </si>
  <si>
    <t>21379 Stoughton Junction</t>
  </si>
  <si>
    <t>94-528-8088</t>
  </si>
  <si>
    <t>68-885-5553</t>
  </si>
  <si>
    <t>60 Towne Hill</t>
  </si>
  <si>
    <t>95-349-0828</t>
  </si>
  <si>
    <t>43-977-2343</t>
  </si>
  <si>
    <t>96420 Briar Crest Lane</t>
  </si>
  <si>
    <t>03-061-1344</t>
  </si>
  <si>
    <t>85-211-5357</t>
  </si>
  <si>
    <t>365 Vera Terrace</t>
  </si>
  <si>
    <t>44-782-1395</t>
  </si>
  <si>
    <t>54-132-9762</t>
  </si>
  <si>
    <t>43 Washington Street</t>
  </si>
  <si>
    <t>75-927-9108</t>
  </si>
  <si>
    <t>27-406-7972</t>
  </si>
  <si>
    <t>37 Browning Trail</t>
  </si>
  <si>
    <t>78-614-4402</t>
  </si>
  <si>
    <t>51-014-4287</t>
  </si>
  <si>
    <t>32525 Marquette Park</t>
  </si>
  <si>
    <t>01-903-5373</t>
  </si>
  <si>
    <t>37-902-0286</t>
  </si>
  <si>
    <t>✅ CLEAN DATA ✅</t>
  </si>
  <si>
    <t>Product_id</t>
  </si>
  <si>
    <t>Category</t>
  </si>
  <si>
    <t>Order_ID</t>
  </si>
  <si>
    <t>Live_Stock_Quantity</t>
  </si>
  <si>
    <t>Reorder Status</t>
  </si>
  <si>
    <t>Revenue</t>
  </si>
  <si>
    <t>PRODUCTS DETAILS</t>
  </si>
  <si>
    <t>P001</t>
  </si>
  <si>
    <t>P002</t>
  </si>
  <si>
    <t>P003</t>
  </si>
  <si>
    <t>P004</t>
  </si>
  <si>
    <t>P005</t>
  </si>
  <si>
    <t>P006</t>
  </si>
  <si>
    <t>P007</t>
  </si>
  <si>
    <t>P008</t>
  </si>
  <si>
    <t>P009</t>
  </si>
  <si>
    <t>P010</t>
  </si>
  <si>
    <t>P011</t>
  </si>
  <si>
    <t>P012</t>
  </si>
  <si>
    <t>P013</t>
  </si>
  <si>
    <t>P014</t>
  </si>
  <si>
    <t>P015</t>
  </si>
  <si>
    <t>P016</t>
  </si>
  <si>
    <t>P017</t>
  </si>
  <si>
    <t>P018</t>
  </si>
  <si>
    <t>P019</t>
  </si>
  <si>
    <t>P020</t>
  </si>
  <si>
    <t>P021</t>
  </si>
  <si>
    <t>P022</t>
  </si>
  <si>
    <t>P023</t>
  </si>
  <si>
    <t>P024</t>
  </si>
  <si>
    <t>P025</t>
  </si>
  <si>
    <t>P026</t>
  </si>
  <si>
    <t>P027</t>
  </si>
  <si>
    <t>P028</t>
  </si>
  <si>
    <t>P029</t>
  </si>
  <si>
    <t>P030</t>
  </si>
  <si>
    <t>P031</t>
  </si>
  <si>
    <t>P032</t>
  </si>
  <si>
    <t>P033</t>
  </si>
  <si>
    <t>P034</t>
  </si>
  <si>
    <t>P035</t>
  </si>
  <si>
    <t>P036</t>
  </si>
  <si>
    <t>P037</t>
  </si>
  <si>
    <t>P038</t>
  </si>
  <si>
    <t>P039</t>
  </si>
  <si>
    <t>P040</t>
  </si>
  <si>
    <t>P041</t>
  </si>
  <si>
    <t>P042</t>
  </si>
  <si>
    <t>P043</t>
  </si>
  <si>
    <t>P044</t>
  </si>
  <si>
    <t>P045</t>
  </si>
  <si>
    <t>P046</t>
  </si>
  <si>
    <t>P047</t>
  </si>
  <si>
    <t>P048</t>
  </si>
  <si>
    <t>P049</t>
  </si>
  <si>
    <t>P050</t>
  </si>
  <si>
    <t>P051</t>
  </si>
  <si>
    <t>P052</t>
  </si>
  <si>
    <t>P053</t>
  </si>
  <si>
    <t>P054</t>
  </si>
  <si>
    <t>P055</t>
  </si>
  <si>
    <t>P056</t>
  </si>
  <si>
    <t>P057</t>
  </si>
  <si>
    <t>P058</t>
  </si>
  <si>
    <t>P059</t>
  </si>
  <si>
    <t>P060</t>
  </si>
  <si>
    <t>P061</t>
  </si>
  <si>
    <t>P062</t>
  </si>
  <si>
    <t>P063</t>
  </si>
  <si>
    <t>P064</t>
  </si>
  <si>
    <t>P065</t>
  </si>
  <si>
    <t>P066</t>
  </si>
  <si>
    <t>P067</t>
  </si>
  <si>
    <t>P068</t>
  </si>
  <si>
    <t>P069</t>
  </si>
  <si>
    <t>P070</t>
  </si>
  <si>
    <t>P071</t>
  </si>
  <si>
    <t>P072</t>
  </si>
  <si>
    <t>P073</t>
  </si>
  <si>
    <t>P074</t>
  </si>
  <si>
    <t>P075</t>
  </si>
  <si>
    <t>P076</t>
  </si>
  <si>
    <t>P077</t>
  </si>
  <si>
    <t>P078</t>
  </si>
  <si>
    <t>P079</t>
  </si>
  <si>
    <t>P080</t>
  </si>
  <si>
    <t>P081</t>
  </si>
  <si>
    <t>P082</t>
  </si>
  <si>
    <t>P083</t>
  </si>
  <si>
    <t>P084</t>
  </si>
  <si>
    <t>P085</t>
  </si>
  <si>
    <t>P086</t>
  </si>
  <si>
    <t>P087</t>
  </si>
  <si>
    <t>P088</t>
  </si>
  <si>
    <t>P089</t>
  </si>
  <si>
    <t>P090</t>
  </si>
  <si>
    <t>P091</t>
  </si>
  <si>
    <t>P092</t>
  </si>
  <si>
    <t>P093</t>
  </si>
  <si>
    <t>P094</t>
  </si>
  <si>
    <t>P095</t>
  </si>
  <si>
    <t>P096</t>
  </si>
  <si>
    <t>P097</t>
  </si>
  <si>
    <t>P098</t>
  </si>
  <si>
    <t>P099</t>
  </si>
  <si>
    <t>P100</t>
  </si>
  <si>
    <t>P101</t>
  </si>
  <si>
    <t>P102</t>
  </si>
  <si>
    <t>P103</t>
  </si>
  <si>
    <t>P104</t>
  </si>
  <si>
    <t>P105</t>
  </si>
  <si>
    <t>P106</t>
  </si>
  <si>
    <t>P107</t>
  </si>
  <si>
    <t>P108</t>
  </si>
  <si>
    <t>P109</t>
  </si>
  <si>
    <t>P110</t>
  </si>
  <si>
    <t>P111</t>
  </si>
  <si>
    <t>P112</t>
  </si>
  <si>
    <t>P113</t>
  </si>
  <si>
    <t>P114</t>
  </si>
  <si>
    <t>P115</t>
  </si>
  <si>
    <t>P116</t>
  </si>
  <si>
    <t>P117</t>
  </si>
  <si>
    <t>P118</t>
  </si>
  <si>
    <t>P119</t>
  </si>
  <si>
    <t>P120</t>
  </si>
  <si>
    <t>P121</t>
  </si>
  <si>
    <t>P122</t>
  </si>
  <si>
    <t>P123</t>
  </si>
  <si>
    <t>P124</t>
  </si>
  <si>
    <t xml:space="preserve">  </t>
  </si>
  <si>
    <t>STOCK IN</t>
  </si>
  <si>
    <t>Product ID</t>
  </si>
  <si>
    <t>Product Name</t>
  </si>
  <si>
    <t>Supplier</t>
  </si>
  <si>
    <t>Quantity Added</t>
  </si>
  <si>
    <t>Warehouse</t>
  </si>
  <si>
    <t>STOCK OUT</t>
  </si>
  <si>
    <t>Quantity Sold</t>
  </si>
  <si>
    <t>REORDER ALERTS</t>
  </si>
  <si>
    <t>Suppliers</t>
  </si>
  <si>
    <t>Current Stock</t>
  </si>
  <si>
    <t>SUMMARY ANALYSIS</t>
  </si>
  <si>
    <t>Total Products</t>
  </si>
  <si>
    <t>Total Stock</t>
  </si>
  <si>
    <t>Number of Reorder Products</t>
  </si>
  <si>
    <t>Total</t>
  </si>
  <si>
    <t>PIVOT TABLES</t>
  </si>
  <si>
    <t>Row Labels</t>
  </si>
  <si>
    <t>Sum of Sales_Volume</t>
  </si>
  <si>
    <t>Count of Product_id</t>
  </si>
  <si>
    <t>Grand Total</t>
  </si>
  <si>
    <t>Sum of Live_Stock_Quantity</t>
  </si>
  <si>
    <t>Sum of Reorder_Level</t>
  </si>
  <si>
    <t>Count of Supplier_ID</t>
  </si>
  <si>
    <t>Sum of Revenue</t>
  </si>
  <si>
    <t>Count of Product_Name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</si>
</sst>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14009]dd/mm/yyyy;@"/>
    <numFmt numFmtId="165" formatCode="_ [$₹-4009]\ * #,##0.00_ ;_ [$₹-4009]\ * \-#,##0.00_ ;_ [$₹-4009]\ * &quot;-&quot;??_ ;_ @_ "/>
  </numFmts>
  <fonts count="37"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2"/>
      <color rgb="FF1C1C1C"/>
      <name val="Calibri"/>
      <family val="2"/>
    </font>
    <font>
      <sz val="12"/>
      <color rgb="FF1C1C1C"/>
      <name val="Calibri"/>
      <family val="2"/>
    </font>
    <font>
      <i/>
      <sz val="12"/>
      <color rgb="FF1C1C1C"/>
      <name val="Calibri"/>
      <family val="2"/>
    </font>
    <font>
      <sz val="12"/>
      <color theme="1"/>
      <name val="Calibri"/>
      <family val="2"/>
    </font>
    <font>
      <b/>
      <sz val="12"/>
      <color theme="1"/>
      <name val="Calibri"/>
      <family val="2"/>
    </font>
    <font>
      <i/>
      <sz val="12"/>
      <color theme="1"/>
      <name val="Calibri"/>
      <family val="2"/>
    </font>
    <font>
      <b/>
      <sz val="28"/>
      <color theme="0"/>
      <name val="Aptos Narrow"/>
      <family val="2"/>
      <scheme val="minor"/>
    </font>
    <font>
      <b/>
      <sz val="26"/>
      <color theme="0"/>
      <name val="Aptos Narrow"/>
      <family val="2"/>
      <scheme val="minor"/>
    </font>
    <font>
      <b/>
      <sz val="24"/>
      <color theme="0"/>
      <name val="Aptos Narrow"/>
      <family val="2"/>
      <scheme val="minor"/>
    </font>
    <font>
      <sz val="14"/>
      <color theme="0"/>
      <name val="Aptos Narrow"/>
      <family val="2"/>
      <scheme val="minor"/>
    </font>
    <font>
      <sz val="16"/>
      <color theme="0"/>
      <name val="Aptos Narrow"/>
      <family val="2"/>
      <scheme val="minor"/>
    </font>
    <font>
      <b/>
      <sz val="28"/>
      <color theme="0"/>
      <name val="Calibri"/>
      <family val="2"/>
    </font>
    <font>
      <sz val="11"/>
      <color theme="1"/>
      <name val="Calibri"/>
      <family val="2"/>
    </font>
    <font>
      <sz val="14"/>
      <color theme="0"/>
      <name val="Calibri"/>
      <family val="2"/>
    </font>
    <font>
      <sz val="26"/>
      <color theme="0"/>
      <name val="Calibri"/>
      <family val="2"/>
    </font>
    <font>
      <b/>
      <sz val="26"/>
      <color theme="0"/>
      <name val="Calibri"/>
      <family val="2"/>
    </font>
    <font>
      <sz val="11"/>
      <name val="Aptos Narrow"/>
      <family val="2"/>
      <scheme val="minor"/>
    </font>
    <font>
      <b/>
      <sz val="16"/>
      <color theme="0"/>
      <name val="Aptos Narrow"/>
      <family val="2"/>
      <scheme val="minor"/>
    </font>
    <font>
      <sz val="16"/>
      <color theme="0"/>
      <name val="Calibri"/>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E767A"/>
        <bgColor indexed="64"/>
      </patternFill>
    </fill>
    <fill>
      <patternFill patternType="solid">
        <fgColor theme="9" tint="-0.249977111117893"/>
        <bgColor indexed="64"/>
      </patternFill>
    </fill>
    <fill>
      <patternFill patternType="solid">
        <fgColor rgb="FFC00000"/>
        <bgColor indexed="64"/>
      </patternFill>
    </fill>
    <fill>
      <patternFill patternType="solid">
        <fgColor theme="0"/>
        <bgColor indexed="64"/>
      </patternFill>
    </fill>
    <fill>
      <patternFill patternType="solid">
        <fgColor theme="9" tint="0.79998168889431442"/>
        <bgColor theme="9" tint="0.79998168889431442"/>
      </patternFill>
    </fill>
    <fill>
      <patternFill patternType="solid">
        <fgColor rgb="FFD3E9E8"/>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9"/>
      </left>
      <right style="thin">
        <color theme="9"/>
      </right>
      <top style="thin">
        <color theme="9"/>
      </top>
      <bottom style="thin">
        <color theme="9"/>
      </bottom>
      <diagonal/>
    </border>
    <border>
      <left style="thin">
        <color theme="9"/>
      </left>
      <right/>
      <top style="thin">
        <color theme="9"/>
      </top>
      <bottom/>
      <diagonal/>
    </border>
    <border>
      <left style="thin">
        <color theme="9"/>
      </left>
      <right style="thin">
        <color theme="9"/>
      </right>
      <top style="thin">
        <color theme="9"/>
      </top>
      <bottom/>
      <diagonal/>
    </border>
    <border>
      <left style="thin">
        <color theme="9"/>
      </left>
      <right/>
      <top style="medium">
        <color theme="9"/>
      </top>
      <bottom/>
      <diagonal/>
    </border>
    <border>
      <left style="thin">
        <color theme="9"/>
      </left>
      <right style="thin">
        <color theme="9"/>
      </right>
      <top style="medium">
        <color theme="9"/>
      </top>
      <bottom/>
      <diagonal/>
    </border>
    <border>
      <left style="thin">
        <color theme="9"/>
      </left>
      <right/>
      <top style="thin">
        <color theme="9"/>
      </top>
      <bottom style="thin">
        <color theme="9"/>
      </bottom>
      <diagonal/>
    </border>
    <border>
      <left/>
      <right/>
      <top/>
      <bottom style="thin">
        <color theme="9"/>
      </bottom>
      <diagonal/>
    </border>
    <border>
      <left style="thin">
        <color theme="9"/>
      </left>
      <right/>
      <top/>
      <bottom/>
      <diagonal/>
    </border>
    <border>
      <left/>
      <right style="thin">
        <color theme="9"/>
      </right>
      <top style="thin">
        <color theme="9"/>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5">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0" fillId="35" borderId="10" xfId="0" applyFill="1" applyBorder="1"/>
    <xf numFmtId="0" fontId="30" fillId="0" borderId="0" xfId="0" applyFont="1"/>
    <xf numFmtId="0" fontId="21" fillId="0" borderId="0" xfId="0" applyFont="1" applyAlignment="1">
      <alignment horizontal="center"/>
    </xf>
    <xf numFmtId="0" fontId="0" fillId="0" borderId="0" xfId="0" applyAlignment="1">
      <alignment horizontal="center"/>
    </xf>
    <xf numFmtId="0" fontId="31" fillId="33" borderId="10" xfId="0" applyFont="1" applyFill="1" applyBorder="1" applyAlignment="1">
      <alignment horizontal="center"/>
    </xf>
    <xf numFmtId="0" fontId="28" fillId="33" borderId="10" xfId="0" applyFont="1" applyFill="1" applyBorder="1" applyAlignment="1">
      <alignment horizontal="center"/>
    </xf>
    <xf numFmtId="0" fontId="0" fillId="0" borderId="0" xfId="0" pivotButton="1"/>
    <xf numFmtId="0" fontId="0" fillId="0" borderId="0" xfId="0" applyAlignment="1">
      <alignment horizontal="left"/>
    </xf>
    <xf numFmtId="0" fontId="28" fillId="33" borderId="0" xfId="0" applyFont="1" applyFill="1"/>
    <xf numFmtId="0" fontId="34" fillId="36" borderId="0" xfId="0" applyFont="1" applyFill="1"/>
    <xf numFmtId="0" fontId="27" fillId="33" borderId="11" xfId="0" applyFont="1" applyFill="1" applyBorder="1"/>
    <xf numFmtId="0" fontId="27" fillId="33" borderId="12" xfId="0" applyFont="1" applyFill="1" applyBorder="1"/>
    <xf numFmtId="0" fontId="34" fillId="36" borderId="13" xfId="0" applyFont="1" applyFill="1" applyBorder="1"/>
    <xf numFmtId="0" fontId="35" fillId="33" borderId="14" xfId="0" applyFont="1" applyFill="1" applyBorder="1"/>
    <xf numFmtId="0" fontId="35" fillId="33" borderId="15" xfId="0" applyFont="1" applyFill="1" applyBorder="1"/>
    <xf numFmtId="0" fontId="35" fillId="33" borderId="16" xfId="0" applyFont="1" applyFill="1" applyBorder="1"/>
    <xf numFmtId="0" fontId="0" fillId="37" borderId="17" xfId="0" applyFill="1" applyBorder="1"/>
    <xf numFmtId="0" fontId="0" fillId="38" borderId="0" xfId="0" applyFill="1"/>
    <xf numFmtId="0" fontId="16" fillId="0" borderId="18" xfId="0" applyFont="1" applyBorder="1"/>
    <xf numFmtId="14" fontId="16" fillId="0" borderId="18" xfId="0" applyNumberFormat="1" applyFont="1" applyBorder="1" applyAlignment="1">
      <alignment horizontal="center" vertical="center"/>
    </xf>
    <xf numFmtId="0" fontId="16" fillId="0" borderId="19" xfId="0" applyFont="1" applyBorder="1"/>
    <xf numFmtId="0" fontId="0" fillId="37" borderId="20" xfId="0" applyFill="1" applyBorder="1"/>
    <xf numFmtId="14" fontId="0" fillId="37" borderId="20" xfId="0" applyNumberFormat="1" applyFill="1" applyBorder="1" applyAlignment="1">
      <alignment horizontal="center" vertical="center"/>
    </xf>
    <xf numFmtId="0" fontId="0" fillId="37" borderId="21" xfId="0" applyFill="1" applyBorder="1"/>
    <xf numFmtId="0" fontId="0" fillId="0" borderId="18" xfId="0" applyBorder="1"/>
    <xf numFmtId="14" fontId="0" fillId="0" borderId="18" xfId="0" applyNumberFormat="1" applyBorder="1" applyAlignment="1">
      <alignment horizontal="center" vertical="center"/>
    </xf>
    <xf numFmtId="0" fontId="0" fillId="0" borderId="19" xfId="0" applyBorder="1"/>
    <xf numFmtId="0" fontId="0" fillId="37" borderId="18" xfId="0" applyFill="1" applyBorder="1"/>
    <xf numFmtId="14" fontId="0" fillId="37" borderId="18" xfId="0" applyNumberFormat="1" applyFill="1" applyBorder="1" applyAlignment="1">
      <alignment horizontal="center" vertical="center"/>
    </xf>
    <xf numFmtId="0" fontId="0" fillId="37" borderId="19" xfId="0" applyFill="1" applyBorder="1"/>
    <xf numFmtId="164" fontId="0" fillId="37" borderId="18" xfId="0" applyNumberFormat="1" applyFill="1" applyBorder="1" applyAlignment="1">
      <alignment horizontal="center" vertical="center"/>
    </xf>
    <xf numFmtId="164" fontId="0" fillId="0" borderId="18" xfId="0" applyNumberFormat="1" applyBorder="1" applyAlignment="1">
      <alignment horizontal="center" vertical="center"/>
    </xf>
    <xf numFmtId="0" fontId="0" fillId="37" borderId="22" xfId="0" applyFill="1" applyBorder="1"/>
    <xf numFmtId="14" fontId="0" fillId="37" borderId="22" xfId="0" applyNumberFormat="1" applyFill="1" applyBorder="1" applyAlignment="1">
      <alignment horizontal="center" vertical="center"/>
    </xf>
    <xf numFmtId="165" fontId="0" fillId="37" borderId="20" xfId="0" applyNumberFormat="1" applyFill="1" applyBorder="1"/>
    <xf numFmtId="165" fontId="0" fillId="37" borderId="18" xfId="0" applyNumberFormat="1" applyFill="1" applyBorder="1"/>
    <xf numFmtId="165" fontId="0" fillId="0" borderId="18" xfId="0" applyNumberFormat="1" applyBorder="1"/>
    <xf numFmtId="165" fontId="0" fillId="37" borderId="22" xfId="0" applyNumberFormat="1" applyFill="1" applyBorder="1"/>
    <xf numFmtId="0" fontId="0" fillId="37" borderId="20" xfId="0" applyFill="1" applyBorder="1" applyAlignment="1">
      <alignment horizontal="center" vertical="center"/>
    </xf>
    <xf numFmtId="0" fontId="0" fillId="37" borderId="18"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18" xfId="0" applyNumberFormat="1" applyFill="1" applyBorder="1" applyAlignment="1">
      <alignment horizontal="center" vertical="center"/>
    </xf>
    <xf numFmtId="0" fontId="0" fillId="0" borderId="18" xfId="0" applyBorder="1" applyAlignment="1">
      <alignment horizontal="center" vertical="center"/>
    </xf>
    <xf numFmtId="165" fontId="0" fillId="0" borderId="18" xfId="0" applyNumberFormat="1" applyBorder="1" applyAlignment="1">
      <alignment horizontal="center" vertical="center"/>
    </xf>
    <xf numFmtId="0" fontId="0" fillId="37" borderId="22" xfId="0" applyFill="1" applyBorder="1" applyAlignment="1">
      <alignment horizontal="center" vertical="center"/>
    </xf>
    <xf numFmtId="165" fontId="0" fillId="37" borderId="22" xfId="0" applyNumberFormat="1" applyFill="1" applyBorder="1" applyAlignment="1">
      <alignment horizontal="center" vertical="center"/>
    </xf>
    <xf numFmtId="0" fontId="16" fillId="0" borderId="24" xfId="0" applyFont="1" applyBorder="1" applyAlignment="1">
      <alignment horizontal="center" vertical="center"/>
    </xf>
    <xf numFmtId="14" fontId="16" fillId="0" borderId="24" xfId="0" applyNumberFormat="1" applyFont="1" applyBorder="1" applyAlignment="1">
      <alignment horizontal="center" vertical="center"/>
    </xf>
    <xf numFmtId="165" fontId="0" fillId="0" borderId="0" xfId="0" applyNumberFormat="1"/>
    <xf numFmtId="0" fontId="16" fillId="0" borderId="0" xfId="0" applyFont="1"/>
    <xf numFmtId="0" fontId="0" fillId="37" borderId="24" xfId="0" applyFill="1" applyBorder="1" applyAlignment="1">
      <alignment horizontal="center" vertical="center"/>
    </xf>
    <xf numFmtId="0" fontId="16" fillId="0" borderId="25" xfId="0" applyFont="1" applyBorder="1" applyAlignment="1">
      <alignment horizontal="center" vertical="center"/>
    </xf>
    <xf numFmtId="0" fontId="25" fillId="33" borderId="0" xfId="0" applyFont="1" applyFill="1" applyAlignment="1">
      <alignment horizontal="center" vertical="center"/>
    </xf>
    <xf numFmtId="0" fontId="24" fillId="33" borderId="0" xfId="0" applyFont="1" applyFill="1" applyAlignment="1">
      <alignment horizontal="center" vertical="center"/>
    </xf>
    <xf numFmtId="0" fontId="26" fillId="35" borderId="0" xfId="0" applyFont="1" applyFill="1" applyAlignment="1">
      <alignment horizontal="center" vertical="center"/>
    </xf>
    <xf numFmtId="0" fontId="25" fillId="34" borderId="0" xfId="0" applyFont="1" applyFill="1" applyAlignment="1">
      <alignment horizontal="center" vertical="center"/>
    </xf>
    <xf numFmtId="0" fontId="25" fillId="34" borderId="23" xfId="0" applyFont="1" applyFill="1" applyBorder="1" applyAlignment="1">
      <alignment horizontal="center" vertical="center"/>
    </xf>
    <xf numFmtId="0" fontId="29" fillId="33" borderId="0" xfId="0" applyFont="1" applyFill="1" applyAlignment="1">
      <alignment horizontal="center" vertical="center"/>
    </xf>
    <xf numFmtId="0" fontId="33" fillId="33" borderId="0" xfId="0" applyFont="1" applyFill="1" applyAlignment="1">
      <alignment horizontal="center"/>
    </xf>
    <xf numFmtId="0" fontId="36" fillId="33" borderId="0" xfId="0" applyFont="1" applyFill="1" applyAlignment="1">
      <alignment horizontal="center"/>
    </xf>
    <xf numFmtId="0" fontId="32" fillId="33"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0">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font>
        <strike val="0"/>
        <outline val="0"/>
        <shadow val="0"/>
        <u val="none"/>
        <vertAlign val="baseline"/>
        <sz val="16"/>
        <color theme="0"/>
        <name val="Aptos Narrow"/>
        <family val="2"/>
        <scheme val="minor"/>
      </font>
      <fill>
        <patternFill patternType="solid">
          <fgColor indexed="64"/>
          <bgColor rgb="FF1E767A"/>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border>
        <bottom style="thin">
          <color indexed="64"/>
        </bottom>
      </border>
    </dxf>
    <dxf>
      <font>
        <strike val="0"/>
        <outline val="0"/>
        <shadow val="0"/>
        <u val="none"/>
        <vertAlign val="baseline"/>
        <sz val="14"/>
        <color theme="0"/>
        <name val="Calibri"/>
        <family val="2"/>
        <scheme val="none"/>
      </font>
      <fill>
        <patternFill patternType="solid">
          <fgColor indexed="64"/>
          <bgColor rgb="FF1E767A"/>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165" formatCode="_ [$₹-4009]\ * #,##0.00_ ;_ [$₹-4009]\ * \-#,##0.00_ ;_ [$₹-4009]\ * &quot;-&quot;??_ ;_ @_ "/>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165" formatCode="_ [$₹-4009]\ * #,##0.00_ ;_ [$₹-4009]\ * \-#,##0.00_ ;_ [$₹-4009]\ * &quot;-&quot;??_ ;_ @_ "/>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19" formatCode="dd/mm/yyyy"/>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19" formatCode="dd/mm/yyyy"/>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right/>
        <top style="thin">
          <color theme="9"/>
        </top>
        <bottom/>
        <vertical/>
        <horizontal/>
      </border>
    </dxf>
    <dxf>
      <border outline="0">
        <left style="thin">
          <color theme="9"/>
        </left>
        <right style="thin">
          <color theme="9"/>
        </right>
        <top style="thin">
          <color theme="9"/>
        </top>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outline="0">
        <left style="thin">
          <color theme="9"/>
        </left>
        <right style="thin">
          <color theme="9"/>
        </right>
        <top/>
        <bottom/>
      </border>
    </dxf>
    <dxf>
      <border>
        <bottom style="thin">
          <color indexed="64"/>
        </bottom>
      </border>
    </dxf>
    <dxf>
      <fill>
        <patternFill patternType="solid">
          <fgColor indexed="64"/>
          <bgColor rgb="FFC00000"/>
        </patternFill>
      </fill>
      <border diagonalUp="0" diagonalDown="0" outline="0">
        <left style="thin">
          <color indexed="64"/>
        </left>
        <right style="thin">
          <color indexed="64"/>
        </right>
        <top/>
        <bottom/>
      </border>
    </dxf>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fill>
        <patternFill>
          <bgColor rgb="FF59C4CF"/>
        </patternFill>
      </fill>
    </dxf>
    <dxf>
      <font>
        <color auto="1"/>
      </font>
      <fill>
        <gradientFill degree="90">
          <stop position="0">
            <color theme="0"/>
          </stop>
          <stop position="1">
            <color rgb="FFD3E9E8"/>
          </stop>
        </gradientFill>
      </fill>
    </dxf>
    <dxf>
      <fill>
        <gradientFill degree="90">
          <stop position="0">
            <color theme="0"/>
          </stop>
          <stop position="1">
            <color rgb="FF1E767A"/>
          </stop>
        </gradientFill>
      </fill>
    </dxf>
    <dxf>
      <fill>
        <patternFill>
          <fgColor rgb="FF1E767A"/>
          <bgColor rgb="FF1FB3B3"/>
        </patternFill>
      </fill>
    </dxf>
    <dxf>
      <fill>
        <gradientFill degree="90">
          <stop position="0">
            <color theme="0"/>
          </stop>
          <stop position="1">
            <color rgb="FF1E767A"/>
          </stop>
        </gradientFill>
      </fill>
    </dxf>
    <dxf>
      <fill>
        <patternFill patternType="none">
          <fgColor indexed="64"/>
          <bgColor auto="1"/>
        </patternFill>
      </fill>
    </dxf>
  </dxfs>
  <tableStyles count="4" defaultTableStyle="TableStyleMedium2" defaultPivotStyle="PivotStyleLight16">
    <tableStyle name="Slicer Style 1" pivot="0" table="0" count="1" xr9:uid="{7AC27C38-4BED-469F-9E53-705F455B3A81}">
      <tableStyleElement type="wholeTable" dxfId="49"/>
    </tableStyle>
    <tableStyle name="Slicer Style 2" pivot="0" table="0" count="4" xr9:uid="{2E5CD319-98E3-4E32-B157-2E1A07F88434}">
      <tableStyleElement type="wholeTable" dxfId="48"/>
      <tableStyleElement type="headerRow" dxfId="47"/>
    </tableStyle>
    <tableStyle name="Slicer Style 2 2" pivot="0" table="0" count="1" xr9:uid="{87188897-5B14-4ED5-BEC0-667E08342484}">
      <tableStyleElement type="wholeTable" dxfId="46"/>
    </tableStyle>
    <tableStyle name="Table Style 1" pivot="0" count="2" xr9:uid="{B927118B-5338-4288-AB90-ACBF4697D879}">
      <tableStyleElement type="wholeTable" dxfId="45"/>
      <tableStyleElement type="totalRow" dxfId="44"/>
    </tableStyle>
  </tableStyles>
  <colors>
    <mruColors>
      <color rgb="FF1FB3B3"/>
      <color rgb="FF1E767A"/>
      <color rgb="FFD3E9E8"/>
      <color rgb="FFFF1901"/>
    </mruColors>
  </colors>
  <extLst>
    <ext xmlns:x14="http://schemas.microsoft.com/office/spreadsheetml/2009/9/main" uri="{46F421CA-312F-682f-3DD2-61675219B42D}">
      <x14:dxfs count="2">
        <dxf>
          <fill>
            <gradientFill degree="90">
              <stop position="0">
                <color theme="0"/>
              </stop>
              <stop position="1">
                <color rgb="FF1E767A"/>
              </stop>
            </gradientFill>
          </fill>
        </dxf>
        <dxf>
          <fill>
            <patternFill patternType="solid">
              <fgColor auto="1"/>
              <bgColor theme="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1"/>
            <x14:slicerStyleElement type="selectedItemWithNoData" dxfId="0"/>
          </x14:slicerStyleElements>
        </x14:slicerStyle>
        <x14:slicerStyle name="Slicer Style 2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6.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1.xml"/><Relationship Id="rId33"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9.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7.xml"/><Relationship Id="rId27" Type="http://schemas.microsoft.com/office/2007/relationships/slicerCache" Target="slicerCaches/slicerCache3.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Alerts.xlsm]Pivot_table!PT_CAT_SAL</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Pivot_table!$B$4</c:f>
              <c:strCache>
                <c:ptCount val="1"/>
                <c:pt idx="0">
                  <c:v>Total</c:v>
                </c:pt>
              </c:strCache>
            </c:strRef>
          </c:tx>
          <c:spPr>
            <a:solidFill>
              <a:schemeClr val="accent1"/>
            </a:solidFill>
            <a:ln>
              <a:noFill/>
            </a:ln>
            <a:effectLst/>
          </c:spPr>
          <c:invertIfNegative val="0"/>
          <c:cat>
            <c:strRef>
              <c:f>Pivot_table!$A$5:$A$12</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Pivot_table!$B$5:$B$12</c:f>
              <c:numCache>
                <c:formatCode>General</c:formatCode>
                <c:ptCount val="7"/>
                <c:pt idx="0">
                  <c:v>4353</c:v>
                </c:pt>
                <c:pt idx="1">
                  <c:v>4608</c:v>
                </c:pt>
                <c:pt idx="2">
                  <c:v>10462</c:v>
                </c:pt>
                <c:pt idx="3">
                  <c:v>19504</c:v>
                </c:pt>
                <c:pt idx="4">
                  <c:v>9034</c:v>
                </c:pt>
                <c:pt idx="5">
                  <c:v>5381</c:v>
                </c:pt>
                <c:pt idx="6">
                  <c:v>5016</c:v>
                </c:pt>
              </c:numCache>
            </c:numRef>
          </c:val>
          <c:extLst>
            <c:ext xmlns:c16="http://schemas.microsoft.com/office/drawing/2014/chart" uri="{C3380CC4-5D6E-409C-BE32-E72D297353CC}">
              <c16:uniqueId val="{00000000-406D-4B5D-866F-70ECCA227594}"/>
            </c:ext>
          </c:extLst>
        </c:ser>
        <c:dLbls>
          <c:showLegendKey val="0"/>
          <c:showVal val="0"/>
          <c:showCatName val="0"/>
          <c:showSerName val="0"/>
          <c:showPercent val="0"/>
          <c:showBubbleSize val="0"/>
        </c:dLbls>
        <c:gapWidth val="219"/>
        <c:overlap val="-27"/>
        <c:axId val="1210733664"/>
        <c:axId val="694437968"/>
      </c:barChart>
      <c:catAx>
        <c:axId val="121073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37968"/>
        <c:crosses val="autoZero"/>
        <c:auto val="1"/>
        <c:lblAlgn val="ctr"/>
        <c:lblOffset val="100"/>
        <c:noMultiLvlLbl val="0"/>
      </c:catAx>
      <c:valAx>
        <c:axId val="6944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733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Alerts.xlsm]Pivot_table!PT_Status_pro</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Pivot_table!$L$4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EE4-4732-88AD-0C18948EFA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EE4-4732-88AD-0C18948EFA9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EE4-4732-88AD-0C18948EFA9A}"/>
              </c:ext>
            </c:extLst>
          </c:dPt>
          <c:cat>
            <c:strRef>
              <c:f>Pivot_table!$K$5:$K$8</c:f>
              <c:strCache>
                <c:ptCount val="3"/>
                <c:pt idx="0">
                  <c:v>Active</c:v>
                </c:pt>
                <c:pt idx="1">
                  <c:v>Backordered</c:v>
                </c:pt>
                <c:pt idx="2">
                  <c:v>Discontinued</c:v>
                </c:pt>
              </c:strCache>
            </c:strRef>
          </c:cat>
          <c:val>
            <c:numRef>
              <c:f>Pivot_table!$L$5:$L$8</c:f>
              <c:numCache>
                <c:formatCode>General</c:formatCode>
                <c:ptCount val="3"/>
                <c:pt idx="0">
                  <c:v>332</c:v>
                </c:pt>
                <c:pt idx="1">
                  <c:v>326</c:v>
                </c:pt>
                <c:pt idx="2">
                  <c:v>333</c:v>
                </c:pt>
              </c:numCache>
            </c:numRef>
          </c:val>
          <c:extLst>
            <c:ext xmlns:c16="http://schemas.microsoft.com/office/drawing/2014/chart" uri="{C3380CC4-5D6E-409C-BE32-E72D297353CC}">
              <c16:uniqueId val="{00000006-5B4B-44FB-B935-BF87DC55CFF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Alerts.xlsm]Pivot_table!PT_CAT_LIVE_REODER</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Pivot_table!$L$20</c:f>
              <c:strCache>
                <c:ptCount val="1"/>
                <c:pt idx="0">
                  <c:v>Sum of Live_Stock_Quantity</c:v>
                </c:pt>
              </c:strCache>
            </c:strRef>
          </c:tx>
          <c:spPr>
            <a:solidFill>
              <a:schemeClr val="accent1"/>
            </a:solidFill>
            <a:ln>
              <a:noFill/>
            </a:ln>
            <a:effectLst/>
          </c:spPr>
          <c:invertIfNegative val="0"/>
          <c:cat>
            <c:strRef>
              <c:f>Pivot_table!$K$21:$K$28</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Pivot_table!$L$21:$L$28</c:f>
              <c:numCache>
                <c:formatCode>General</c:formatCode>
                <c:ptCount val="7"/>
                <c:pt idx="0">
                  <c:v>3738</c:v>
                </c:pt>
                <c:pt idx="1">
                  <c:v>4071</c:v>
                </c:pt>
                <c:pt idx="2">
                  <c:v>10430</c:v>
                </c:pt>
                <c:pt idx="3">
                  <c:v>18787</c:v>
                </c:pt>
                <c:pt idx="4">
                  <c:v>8265</c:v>
                </c:pt>
                <c:pt idx="5">
                  <c:v>4776</c:v>
                </c:pt>
                <c:pt idx="6">
                  <c:v>5023</c:v>
                </c:pt>
              </c:numCache>
            </c:numRef>
          </c:val>
          <c:extLst>
            <c:ext xmlns:c16="http://schemas.microsoft.com/office/drawing/2014/chart" uri="{C3380CC4-5D6E-409C-BE32-E72D297353CC}">
              <c16:uniqueId val="{00000000-3C51-475B-83CB-932BCC12BD6E}"/>
            </c:ext>
          </c:extLst>
        </c:ser>
        <c:ser>
          <c:idx val="1"/>
          <c:order val="1"/>
          <c:tx>
            <c:strRef>
              <c:f>Pivot_table!$M$20</c:f>
              <c:strCache>
                <c:ptCount val="1"/>
                <c:pt idx="0">
                  <c:v>Sum of Reorder_Level</c:v>
                </c:pt>
              </c:strCache>
            </c:strRef>
          </c:tx>
          <c:spPr>
            <a:solidFill>
              <a:schemeClr val="accent2"/>
            </a:solidFill>
            <a:ln w="25400">
              <a:noFill/>
            </a:ln>
            <a:effectLst/>
          </c:spPr>
          <c:invertIfNegative val="0"/>
          <c:cat>
            <c:strRef>
              <c:f>Pivot_table!$K$21:$K$28</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Pivot_table!$M$21:$M$28</c:f>
              <c:numCache>
                <c:formatCode>General</c:formatCode>
                <c:ptCount val="7"/>
                <c:pt idx="0">
                  <c:v>3848</c:v>
                </c:pt>
                <c:pt idx="1">
                  <c:v>4179</c:v>
                </c:pt>
                <c:pt idx="2">
                  <c:v>9259</c:v>
                </c:pt>
                <c:pt idx="3">
                  <c:v>16331</c:v>
                </c:pt>
                <c:pt idx="4">
                  <c:v>8156</c:v>
                </c:pt>
                <c:pt idx="5">
                  <c:v>4936</c:v>
                </c:pt>
                <c:pt idx="6">
                  <c:v>4083</c:v>
                </c:pt>
              </c:numCache>
            </c:numRef>
          </c:val>
          <c:extLst>
            <c:ext xmlns:c16="http://schemas.microsoft.com/office/drawing/2014/chart" uri="{C3380CC4-5D6E-409C-BE32-E72D297353CC}">
              <c16:uniqueId val="{00000001-3C51-475B-83CB-932BCC12BD6E}"/>
            </c:ext>
          </c:extLst>
        </c:ser>
        <c:dLbls>
          <c:showLegendKey val="0"/>
          <c:showVal val="0"/>
          <c:showCatName val="0"/>
          <c:showSerName val="0"/>
          <c:showPercent val="0"/>
          <c:showBubbleSize val="0"/>
        </c:dLbls>
        <c:gapWidth val="219"/>
        <c:overlap val="-27"/>
        <c:axId val="1960407967"/>
        <c:axId val="1127434800"/>
      </c:barChart>
      <c:catAx>
        <c:axId val="196040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434800"/>
        <c:crosses val="autoZero"/>
        <c:auto val="1"/>
        <c:lblAlgn val="ctr"/>
        <c:lblOffset val="100"/>
        <c:noMultiLvlLbl val="0"/>
      </c:catAx>
      <c:valAx>
        <c:axId val="1127434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407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Alerts.xlsm]Pivot_table!PT_CAT_INVENT</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Pivot_table!$B$37</c:f>
              <c:strCache>
                <c:ptCount val="1"/>
                <c:pt idx="0">
                  <c:v>Total</c:v>
                </c:pt>
              </c:strCache>
            </c:strRef>
          </c:tx>
          <c:spPr>
            <a:solidFill>
              <a:schemeClr val="accent1"/>
            </a:solidFill>
            <a:ln w="25400">
              <a:noFill/>
            </a:ln>
            <a:effectLst/>
          </c:spPr>
          <c:cat>
            <c:strRef>
              <c:f>Pivot_table!$A$38:$A$45</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Pivot_table!$B$38:$B$45</c:f>
              <c:numCache>
                <c:formatCode>General</c:formatCode>
                <c:ptCount val="7"/>
                <c:pt idx="0">
                  <c:v>19258.149999999998</c:v>
                </c:pt>
                <c:pt idx="1">
                  <c:v>63707.350000000006</c:v>
                </c:pt>
                <c:pt idx="2">
                  <c:v>49801.15</c:v>
                </c:pt>
                <c:pt idx="3">
                  <c:v>97306.88999999997</c:v>
                </c:pt>
                <c:pt idx="4">
                  <c:v>37580.450000000004</c:v>
                </c:pt>
                <c:pt idx="5">
                  <c:v>28136.949999999997</c:v>
                </c:pt>
                <c:pt idx="6">
                  <c:v>48698.399999999994</c:v>
                </c:pt>
              </c:numCache>
            </c:numRef>
          </c:val>
          <c:extLst>
            <c:ext xmlns:c16="http://schemas.microsoft.com/office/drawing/2014/chart" uri="{C3380CC4-5D6E-409C-BE32-E72D297353CC}">
              <c16:uniqueId val="{00000002-3AFE-4B2B-82F3-5B436D6135D0}"/>
            </c:ext>
          </c:extLst>
        </c:ser>
        <c:dLbls>
          <c:showLegendKey val="0"/>
          <c:showVal val="0"/>
          <c:showCatName val="0"/>
          <c:showSerName val="0"/>
          <c:showPercent val="0"/>
          <c:showBubbleSize val="0"/>
        </c:dLbls>
        <c:axId val="1960339295"/>
        <c:axId val="1127548560"/>
      </c:areaChart>
      <c:catAx>
        <c:axId val="19603392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48560"/>
        <c:crosses val="autoZero"/>
        <c:auto val="1"/>
        <c:lblAlgn val="ctr"/>
        <c:lblOffset val="100"/>
        <c:noMultiLvlLbl val="0"/>
      </c:catAx>
      <c:valAx>
        <c:axId val="1127548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33929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Alerts.xlsm]Pivot_table!PT_CAT_SUPPLIER</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Pivot_table!$L$35</c:f>
              <c:strCache>
                <c:ptCount val="1"/>
                <c:pt idx="0">
                  <c:v>Total</c:v>
                </c:pt>
              </c:strCache>
            </c:strRef>
          </c:tx>
          <c:spPr>
            <a:ln w="28575" cap="rnd">
              <a:solidFill>
                <a:schemeClr val="accent1"/>
              </a:solidFill>
              <a:round/>
            </a:ln>
            <a:effectLst/>
          </c:spPr>
          <c:marker>
            <c:symbol val="none"/>
          </c:marker>
          <c:cat>
            <c:strRef>
              <c:f>Pivot_table!$K$36:$K$43</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Pivot_table!$L$36:$L$43</c:f>
              <c:numCache>
                <c:formatCode>General</c:formatCode>
                <c:ptCount val="7"/>
                <c:pt idx="0">
                  <c:v>71</c:v>
                </c:pt>
                <c:pt idx="1">
                  <c:v>75</c:v>
                </c:pt>
                <c:pt idx="2">
                  <c:v>178</c:v>
                </c:pt>
                <c:pt idx="3">
                  <c:v>333</c:v>
                </c:pt>
                <c:pt idx="4">
                  <c:v>163</c:v>
                </c:pt>
                <c:pt idx="5">
                  <c:v>89</c:v>
                </c:pt>
                <c:pt idx="6">
                  <c:v>82</c:v>
                </c:pt>
              </c:numCache>
            </c:numRef>
          </c:val>
          <c:extLst>
            <c:ext xmlns:c16="http://schemas.microsoft.com/office/drawing/2014/chart" uri="{C3380CC4-5D6E-409C-BE32-E72D297353CC}">
              <c16:uniqueId val="{00000000-89FA-4683-BF66-31D6423B589C}"/>
            </c:ext>
          </c:extLst>
        </c:ser>
        <c:dLbls>
          <c:showLegendKey val="0"/>
          <c:showVal val="0"/>
          <c:showCatName val="0"/>
          <c:showSerName val="0"/>
          <c:showPercent val="0"/>
          <c:showBubbleSize val="0"/>
        </c:dLbls>
        <c:axId val="1960580575"/>
        <c:axId val="1127511600"/>
      </c:radarChart>
      <c:catAx>
        <c:axId val="19605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11600"/>
        <c:crosses val="autoZero"/>
        <c:auto val="1"/>
        <c:lblAlgn val="ctr"/>
        <c:lblOffset val="100"/>
        <c:noMultiLvlLbl val="0"/>
      </c:catAx>
      <c:valAx>
        <c:axId val="112751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580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Alerts.xlsm]Pivot_table!PT_PRO_SAL</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86395450568683"/>
          <c:y val="0.21698855351414403"/>
          <c:w val="0.49835826771653541"/>
          <c:h val="0.62968613298337706"/>
        </c:manualLayout>
      </c:layout>
      <c:barChart>
        <c:barDir val="bar"/>
        <c:grouping val="clustered"/>
        <c:varyColors val="0"/>
        <c:ser>
          <c:idx val="0"/>
          <c:order val="0"/>
          <c:tx>
            <c:strRef>
              <c:f>Pivot_table!$B$53</c:f>
              <c:strCache>
                <c:ptCount val="1"/>
                <c:pt idx="0">
                  <c:v>Total</c:v>
                </c:pt>
              </c:strCache>
            </c:strRef>
          </c:tx>
          <c:spPr>
            <a:solidFill>
              <a:schemeClr val="accent1"/>
            </a:solidFill>
            <a:ln>
              <a:noFill/>
            </a:ln>
            <a:effectLst/>
          </c:spPr>
          <c:invertIfNegative val="0"/>
          <c:cat>
            <c:strRef>
              <c:f>Pivot_table!$A$54:$A$175</c:f>
              <c:strCache>
                <c:ptCount val="121"/>
                <c:pt idx="0">
                  <c:v>Bread Flour</c:v>
                </c:pt>
                <c:pt idx="1">
                  <c:v>Pomegranate</c:v>
                </c:pt>
                <c:pt idx="2">
                  <c:v>Arabica Coffee</c:v>
                </c:pt>
                <c:pt idx="3">
                  <c:v>Haddock</c:v>
                </c:pt>
                <c:pt idx="4">
                  <c:v>Cauliflower</c:v>
                </c:pt>
                <c:pt idx="5">
                  <c:v>Sesame Oil</c:v>
                </c:pt>
                <c:pt idx="6">
                  <c:v>Orange</c:v>
                </c:pt>
                <c:pt idx="7">
                  <c:v>Broccoli</c:v>
                </c:pt>
                <c:pt idx="8">
                  <c:v>Egg (Goose)</c:v>
                </c:pt>
                <c:pt idx="9">
                  <c:v>Tilapia</c:v>
                </c:pt>
                <c:pt idx="10">
                  <c:v>Grapes</c:v>
                </c:pt>
                <c:pt idx="11">
                  <c:v>Jasmine Rice</c:v>
                </c:pt>
                <c:pt idx="12">
                  <c:v>White Sugar</c:v>
                </c:pt>
                <c:pt idx="13">
                  <c:v>Bell Pepper</c:v>
                </c:pt>
                <c:pt idx="14">
                  <c:v>Anchovies</c:v>
                </c:pt>
                <c:pt idx="15">
                  <c:v>Onion</c:v>
                </c:pt>
                <c:pt idx="16">
                  <c:v>Sourdough Bread</c:v>
                </c:pt>
                <c:pt idx="17">
                  <c:v>Green Tea</c:v>
                </c:pt>
                <c:pt idx="18">
                  <c:v>Black Rice</c:v>
                </c:pt>
                <c:pt idx="19">
                  <c:v>White Tea</c:v>
                </c:pt>
                <c:pt idx="20">
                  <c:v>White Bread</c:v>
                </c:pt>
                <c:pt idx="21">
                  <c:v>Canola Oil</c:v>
                </c:pt>
                <c:pt idx="22">
                  <c:v>Eggplant</c:v>
                </c:pt>
                <c:pt idx="23">
                  <c:v>Swiss Cheese</c:v>
                </c:pt>
                <c:pt idx="24">
                  <c:v>Cheddar Cheese</c:v>
                </c:pt>
                <c:pt idx="25">
                  <c:v>Plum</c:v>
                </c:pt>
                <c:pt idx="26">
                  <c:v>Almond Flour</c:v>
                </c:pt>
                <c:pt idx="27">
                  <c:v>Digestive Biscuit</c:v>
                </c:pt>
                <c:pt idx="28">
                  <c:v>Egg (Turkey)</c:v>
                </c:pt>
                <c:pt idx="29">
                  <c:v>Pineapple</c:v>
                </c:pt>
                <c:pt idx="30">
                  <c:v>Mango</c:v>
                </c:pt>
                <c:pt idx="31">
                  <c:v>Egg (Duck)</c:v>
                </c:pt>
                <c:pt idx="32">
                  <c:v>Chocolate Biscuit</c:v>
                </c:pt>
                <c:pt idx="33">
                  <c:v>Watermelon</c:v>
                </c:pt>
                <c:pt idx="34">
                  <c:v>Powdered Sugar</c:v>
                </c:pt>
                <c:pt idx="35">
                  <c:v>Sushi Rice</c:v>
                </c:pt>
                <c:pt idx="36">
                  <c:v>Black Coffee</c:v>
                </c:pt>
                <c:pt idx="37">
                  <c:v>Yogurt</c:v>
                </c:pt>
                <c:pt idx="38">
                  <c:v>Peanut Oil</c:v>
                </c:pt>
                <c:pt idx="39">
                  <c:v>Cucumber</c:v>
                </c:pt>
                <c:pt idx="40">
                  <c:v>Parmesan Cheese</c:v>
                </c:pt>
                <c:pt idx="41">
                  <c:v>Mushrooms</c:v>
                </c:pt>
                <c:pt idx="42">
                  <c:v>Long Grain Rice</c:v>
                </c:pt>
                <c:pt idx="43">
                  <c:v>Multigrain Bread</c:v>
                </c:pt>
                <c:pt idx="44">
                  <c:v>Trout</c:v>
                </c:pt>
                <c:pt idx="45">
                  <c:v>Wild Rice</c:v>
                </c:pt>
                <c:pt idx="46">
                  <c:v>Ricotta Cheese</c:v>
                </c:pt>
                <c:pt idx="47">
                  <c:v>Robusta Coffee</c:v>
                </c:pt>
                <c:pt idx="48">
                  <c:v>Brown Rice</c:v>
                </c:pt>
                <c:pt idx="49">
                  <c:v>Lemon</c:v>
                </c:pt>
                <c:pt idx="50">
                  <c:v>Sunflower Oil</c:v>
                </c:pt>
                <c:pt idx="51">
                  <c:v>Mozzarella Cheese</c:v>
                </c:pt>
                <c:pt idx="52">
                  <c:v>Egg (Quail)</c:v>
                </c:pt>
                <c:pt idx="53">
                  <c:v>Avocado Oil</c:v>
                </c:pt>
                <c:pt idx="54">
                  <c:v>Tuna</c:v>
                </c:pt>
                <c:pt idx="55">
                  <c:v>Peach</c:v>
                </c:pt>
                <c:pt idx="56">
                  <c:v>Whole Wheat Flour</c:v>
                </c:pt>
                <c:pt idx="57">
                  <c:v>Cod</c:v>
                </c:pt>
                <c:pt idx="58">
                  <c:v>Asparagus</c:v>
                </c:pt>
                <c:pt idx="59">
                  <c:v>Palm Oil</c:v>
                </c:pt>
                <c:pt idx="60">
                  <c:v>Cream</c:v>
                </c:pt>
                <c:pt idx="61">
                  <c:v>Evaporated Milk</c:v>
                </c:pt>
                <c:pt idx="62">
                  <c:v>Corn Oil</c:v>
                </c:pt>
                <c:pt idx="63">
                  <c:v>Rye Bread</c:v>
                </c:pt>
                <c:pt idx="64">
                  <c:v>Blueberries</c:v>
                </c:pt>
                <c:pt idx="65">
                  <c:v>Black Tea</c:v>
                </c:pt>
                <c:pt idx="66">
                  <c:v>Halibut</c:v>
                </c:pt>
                <c:pt idx="67">
                  <c:v>Green Coffee</c:v>
                </c:pt>
                <c:pt idx="68">
                  <c:v>Sardines</c:v>
                </c:pt>
                <c:pt idx="69">
                  <c:v>Papaya</c:v>
                </c:pt>
                <c:pt idx="70">
                  <c:v>Rice Flour</c:v>
                </c:pt>
                <c:pt idx="71">
                  <c:v>Lime</c:v>
                </c:pt>
                <c:pt idx="72">
                  <c:v>Gouda Cheese</c:v>
                </c:pt>
                <c:pt idx="73">
                  <c:v>Heavy Cream</c:v>
                </c:pt>
                <c:pt idx="74">
                  <c:v>Olive Oil</c:v>
                </c:pt>
                <c:pt idx="75">
                  <c:v>Zucchini</c:v>
                </c:pt>
                <c:pt idx="76">
                  <c:v>Whipped Cream</c:v>
                </c:pt>
                <c:pt idx="77">
                  <c:v>Cheese</c:v>
                </c:pt>
                <c:pt idx="78">
                  <c:v>Cabbage</c:v>
                </c:pt>
                <c:pt idx="79">
                  <c:v>Sweet Potato</c:v>
                </c:pt>
                <c:pt idx="80">
                  <c:v>Potato</c:v>
                </c:pt>
                <c:pt idx="81">
                  <c:v>Pear</c:v>
                </c:pt>
                <c:pt idx="82">
                  <c:v>Short Grain Rice</c:v>
                </c:pt>
                <c:pt idx="83">
                  <c:v>Strawberries</c:v>
                </c:pt>
                <c:pt idx="84">
                  <c:v>Green Beans</c:v>
                </c:pt>
                <c:pt idx="85">
                  <c:v>Basmati Rice</c:v>
                </c:pt>
                <c:pt idx="86">
                  <c:v>Coconut</c:v>
                </c:pt>
                <c:pt idx="87">
                  <c:v>Peas</c:v>
                </c:pt>
                <c:pt idx="88">
                  <c:v>Greek Yogurt</c:v>
                </c:pt>
                <c:pt idx="89">
                  <c:v>Mackerel</c:v>
                </c:pt>
                <c:pt idx="90">
                  <c:v>Apricot</c:v>
                </c:pt>
                <c:pt idx="91">
                  <c:v>Egg (Chicken)</c:v>
                </c:pt>
                <c:pt idx="92">
                  <c:v>Carrot</c:v>
                </c:pt>
                <c:pt idx="93">
                  <c:v>Butter Biscuit</c:v>
                </c:pt>
                <c:pt idx="94">
                  <c:v>Vegetable Oil</c:v>
                </c:pt>
                <c:pt idx="95">
                  <c:v>Arborio Rice</c:v>
                </c:pt>
                <c:pt idx="96">
                  <c:v>Spinach</c:v>
                </c:pt>
                <c:pt idx="97">
                  <c:v>Whole Wheat Bread</c:v>
                </c:pt>
                <c:pt idx="98">
                  <c:v>Buttermilk</c:v>
                </c:pt>
                <c:pt idx="99">
                  <c:v>Apple</c:v>
                </c:pt>
                <c:pt idx="100">
                  <c:v>Salmon</c:v>
                </c:pt>
                <c:pt idx="101">
                  <c:v>Tomato</c:v>
                </c:pt>
                <c:pt idx="102">
                  <c:v>Coconut Sugar</c:v>
                </c:pt>
                <c:pt idx="103">
                  <c:v>White Rice</c:v>
                </c:pt>
                <c:pt idx="104">
                  <c:v>Herbal Tea</c:v>
                </c:pt>
                <c:pt idx="105">
                  <c:v>Feta Cheese</c:v>
                </c:pt>
                <c:pt idx="106">
                  <c:v>Cottage Cheese</c:v>
                </c:pt>
                <c:pt idx="107">
                  <c:v>Banana</c:v>
                </c:pt>
                <c:pt idx="108">
                  <c:v>Oatmeal Biscuit</c:v>
                </c:pt>
                <c:pt idx="109">
                  <c:v>Sour Cream</c:v>
                </c:pt>
                <c:pt idx="110">
                  <c:v>Garlic</c:v>
                </c:pt>
                <c:pt idx="111">
                  <c:v>Kiwi</c:v>
                </c:pt>
                <c:pt idx="112">
                  <c:v>Cherry</c:v>
                </c:pt>
                <c:pt idx="113">
                  <c:v>Kale</c:v>
                </c:pt>
                <c:pt idx="114">
                  <c:v>Raw Sugar</c:v>
                </c:pt>
                <c:pt idx="115">
                  <c:v>Milk</c:v>
                </c:pt>
                <c:pt idx="116">
                  <c:v>Butter</c:v>
                </c:pt>
                <c:pt idx="117">
                  <c:v>Lettuce</c:v>
                </c:pt>
                <c:pt idx="118">
                  <c:v>Vanilla Biscuit</c:v>
                </c:pt>
                <c:pt idx="119">
                  <c:v>Coconut Oil</c:v>
                </c:pt>
                <c:pt idx="120">
                  <c:v>All-Purpose Flour</c:v>
                </c:pt>
              </c:strCache>
            </c:strRef>
          </c:cat>
          <c:val>
            <c:numRef>
              <c:f>Pivot_table!$B$54:$B$175</c:f>
              <c:numCache>
                <c:formatCode>General</c:formatCode>
                <c:ptCount val="121"/>
                <c:pt idx="0">
                  <c:v>1154</c:v>
                </c:pt>
                <c:pt idx="1">
                  <c:v>1014</c:v>
                </c:pt>
                <c:pt idx="2">
                  <c:v>938</c:v>
                </c:pt>
                <c:pt idx="3">
                  <c:v>894</c:v>
                </c:pt>
                <c:pt idx="4">
                  <c:v>842</c:v>
                </c:pt>
                <c:pt idx="5">
                  <c:v>825</c:v>
                </c:pt>
                <c:pt idx="6">
                  <c:v>793</c:v>
                </c:pt>
                <c:pt idx="7">
                  <c:v>788</c:v>
                </c:pt>
                <c:pt idx="8">
                  <c:v>777</c:v>
                </c:pt>
                <c:pt idx="9">
                  <c:v>771</c:v>
                </c:pt>
                <c:pt idx="10">
                  <c:v>765</c:v>
                </c:pt>
                <c:pt idx="11">
                  <c:v>726</c:v>
                </c:pt>
                <c:pt idx="12">
                  <c:v>694</c:v>
                </c:pt>
                <c:pt idx="13">
                  <c:v>689</c:v>
                </c:pt>
                <c:pt idx="14">
                  <c:v>688</c:v>
                </c:pt>
                <c:pt idx="15">
                  <c:v>681</c:v>
                </c:pt>
                <c:pt idx="16">
                  <c:v>665</c:v>
                </c:pt>
                <c:pt idx="17">
                  <c:v>663</c:v>
                </c:pt>
                <c:pt idx="18">
                  <c:v>660</c:v>
                </c:pt>
                <c:pt idx="19">
                  <c:v>659</c:v>
                </c:pt>
                <c:pt idx="20">
                  <c:v>645</c:v>
                </c:pt>
                <c:pt idx="21">
                  <c:v>640</c:v>
                </c:pt>
                <c:pt idx="22">
                  <c:v>638</c:v>
                </c:pt>
                <c:pt idx="23">
                  <c:v>636</c:v>
                </c:pt>
                <c:pt idx="24">
                  <c:v>629</c:v>
                </c:pt>
                <c:pt idx="25">
                  <c:v>626</c:v>
                </c:pt>
                <c:pt idx="26">
                  <c:v>617</c:v>
                </c:pt>
                <c:pt idx="27">
                  <c:v>616</c:v>
                </c:pt>
                <c:pt idx="28">
                  <c:v>616</c:v>
                </c:pt>
                <c:pt idx="29">
                  <c:v>602</c:v>
                </c:pt>
                <c:pt idx="30">
                  <c:v>597</c:v>
                </c:pt>
                <c:pt idx="31">
                  <c:v>591</c:v>
                </c:pt>
                <c:pt idx="32">
                  <c:v>567</c:v>
                </c:pt>
                <c:pt idx="33">
                  <c:v>566</c:v>
                </c:pt>
                <c:pt idx="34">
                  <c:v>558</c:v>
                </c:pt>
                <c:pt idx="35">
                  <c:v>555</c:v>
                </c:pt>
                <c:pt idx="36">
                  <c:v>552</c:v>
                </c:pt>
                <c:pt idx="37">
                  <c:v>544</c:v>
                </c:pt>
                <c:pt idx="38">
                  <c:v>540</c:v>
                </c:pt>
                <c:pt idx="39">
                  <c:v>532</c:v>
                </c:pt>
                <c:pt idx="40">
                  <c:v>531</c:v>
                </c:pt>
                <c:pt idx="41">
                  <c:v>526</c:v>
                </c:pt>
                <c:pt idx="42">
                  <c:v>510</c:v>
                </c:pt>
                <c:pt idx="43">
                  <c:v>510</c:v>
                </c:pt>
                <c:pt idx="44">
                  <c:v>506</c:v>
                </c:pt>
                <c:pt idx="45">
                  <c:v>493</c:v>
                </c:pt>
                <c:pt idx="46">
                  <c:v>485</c:v>
                </c:pt>
                <c:pt idx="47">
                  <c:v>480</c:v>
                </c:pt>
                <c:pt idx="48">
                  <c:v>478</c:v>
                </c:pt>
                <c:pt idx="49">
                  <c:v>471</c:v>
                </c:pt>
                <c:pt idx="50">
                  <c:v>469</c:v>
                </c:pt>
                <c:pt idx="51">
                  <c:v>469</c:v>
                </c:pt>
                <c:pt idx="52">
                  <c:v>464</c:v>
                </c:pt>
                <c:pt idx="53">
                  <c:v>464</c:v>
                </c:pt>
                <c:pt idx="54">
                  <c:v>462</c:v>
                </c:pt>
                <c:pt idx="55">
                  <c:v>457</c:v>
                </c:pt>
                <c:pt idx="56">
                  <c:v>456</c:v>
                </c:pt>
                <c:pt idx="57">
                  <c:v>455</c:v>
                </c:pt>
                <c:pt idx="58">
                  <c:v>453</c:v>
                </c:pt>
                <c:pt idx="59">
                  <c:v>453</c:v>
                </c:pt>
                <c:pt idx="60">
                  <c:v>452</c:v>
                </c:pt>
                <c:pt idx="61">
                  <c:v>448</c:v>
                </c:pt>
                <c:pt idx="62">
                  <c:v>446</c:v>
                </c:pt>
                <c:pt idx="63">
                  <c:v>445</c:v>
                </c:pt>
                <c:pt idx="64">
                  <c:v>443</c:v>
                </c:pt>
                <c:pt idx="65">
                  <c:v>441</c:v>
                </c:pt>
                <c:pt idx="66">
                  <c:v>440</c:v>
                </c:pt>
                <c:pt idx="67">
                  <c:v>438</c:v>
                </c:pt>
                <c:pt idx="68">
                  <c:v>436</c:v>
                </c:pt>
                <c:pt idx="69">
                  <c:v>434</c:v>
                </c:pt>
                <c:pt idx="70">
                  <c:v>421</c:v>
                </c:pt>
                <c:pt idx="71">
                  <c:v>420</c:v>
                </c:pt>
                <c:pt idx="72">
                  <c:v>413</c:v>
                </c:pt>
                <c:pt idx="73">
                  <c:v>410</c:v>
                </c:pt>
                <c:pt idx="74">
                  <c:v>409</c:v>
                </c:pt>
                <c:pt idx="75">
                  <c:v>405</c:v>
                </c:pt>
                <c:pt idx="76">
                  <c:v>404</c:v>
                </c:pt>
                <c:pt idx="77">
                  <c:v>404</c:v>
                </c:pt>
                <c:pt idx="78">
                  <c:v>400</c:v>
                </c:pt>
                <c:pt idx="79">
                  <c:v>399</c:v>
                </c:pt>
                <c:pt idx="80">
                  <c:v>398</c:v>
                </c:pt>
                <c:pt idx="81">
                  <c:v>387</c:v>
                </c:pt>
                <c:pt idx="82">
                  <c:v>384</c:v>
                </c:pt>
                <c:pt idx="83">
                  <c:v>382</c:v>
                </c:pt>
                <c:pt idx="84">
                  <c:v>380</c:v>
                </c:pt>
                <c:pt idx="85">
                  <c:v>375</c:v>
                </c:pt>
                <c:pt idx="86">
                  <c:v>373</c:v>
                </c:pt>
                <c:pt idx="87">
                  <c:v>371</c:v>
                </c:pt>
                <c:pt idx="88">
                  <c:v>368</c:v>
                </c:pt>
                <c:pt idx="89">
                  <c:v>368</c:v>
                </c:pt>
                <c:pt idx="90">
                  <c:v>363</c:v>
                </c:pt>
                <c:pt idx="91">
                  <c:v>358</c:v>
                </c:pt>
                <c:pt idx="92">
                  <c:v>356</c:v>
                </c:pt>
                <c:pt idx="93">
                  <c:v>348</c:v>
                </c:pt>
                <c:pt idx="94">
                  <c:v>342</c:v>
                </c:pt>
                <c:pt idx="95">
                  <c:v>340</c:v>
                </c:pt>
                <c:pt idx="96">
                  <c:v>332</c:v>
                </c:pt>
                <c:pt idx="97">
                  <c:v>332</c:v>
                </c:pt>
                <c:pt idx="98">
                  <c:v>332</c:v>
                </c:pt>
                <c:pt idx="99">
                  <c:v>319</c:v>
                </c:pt>
                <c:pt idx="100">
                  <c:v>318</c:v>
                </c:pt>
                <c:pt idx="101">
                  <c:v>313</c:v>
                </c:pt>
                <c:pt idx="102">
                  <c:v>303</c:v>
                </c:pt>
                <c:pt idx="103">
                  <c:v>299</c:v>
                </c:pt>
                <c:pt idx="104">
                  <c:v>295</c:v>
                </c:pt>
                <c:pt idx="105">
                  <c:v>284</c:v>
                </c:pt>
                <c:pt idx="106">
                  <c:v>281</c:v>
                </c:pt>
                <c:pt idx="107">
                  <c:v>276</c:v>
                </c:pt>
                <c:pt idx="108">
                  <c:v>273</c:v>
                </c:pt>
                <c:pt idx="109">
                  <c:v>273</c:v>
                </c:pt>
                <c:pt idx="110">
                  <c:v>262</c:v>
                </c:pt>
                <c:pt idx="111">
                  <c:v>262</c:v>
                </c:pt>
                <c:pt idx="112">
                  <c:v>252</c:v>
                </c:pt>
                <c:pt idx="113">
                  <c:v>249</c:v>
                </c:pt>
                <c:pt idx="114">
                  <c:v>248</c:v>
                </c:pt>
                <c:pt idx="115">
                  <c:v>246</c:v>
                </c:pt>
                <c:pt idx="116">
                  <c:v>245</c:v>
                </c:pt>
                <c:pt idx="117">
                  <c:v>240</c:v>
                </c:pt>
                <c:pt idx="118">
                  <c:v>218</c:v>
                </c:pt>
                <c:pt idx="119">
                  <c:v>202</c:v>
                </c:pt>
                <c:pt idx="120">
                  <c:v>158</c:v>
                </c:pt>
              </c:numCache>
            </c:numRef>
          </c:val>
          <c:extLst>
            <c:ext xmlns:c16="http://schemas.microsoft.com/office/drawing/2014/chart" uri="{C3380CC4-5D6E-409C-BE32-E72D297353CC}">
              <c16:uniqueId val="{00000000-EE2C-4E36-B84E-6A8EC8AA2A34}"/>
            </c:ext>
          </c:extLst>
        </c:ser>
        <c:dLbls>
          <c:showLegendKey val="0"/>
          <c:showVal val="0"/>
          <c:showCatName val="0"/>
          <c:showSerName val="0"/>
          <c:showPercent val="0"/>
          <c:showBubbleSize val="0"/>
        </c:dLbls>
        <c:gapWidth val="182"/>
        <c:axId val="1284080624"/>
        <c:axId val="141758800"/>
      </c:barChart>
      <c:catAx>
        <c:axId val="128408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58800"/>
        <c:crosses val="autoZero"/>
        <c:auto val="1"/>
        <c:lblAlgn val="ctr"/>
        <c:lblOffset val="100"/>
        <c:noMultiLvlLbl val="0"/>
      </c:catAx>
      <c:valAx>
        <c:axId val="141758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080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cmpd="sng">
            <a:solidFill>
              <a:schemeClr val="accent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cmpd="sng">
            <a:solidFill>
              <a:schemeClr val="accent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2892528417875295"/>
          <c:y val="2.3894230195206825E-2"/>
          <c:w val="0.47165426735120419"/>
          <c:h val="0.78716716144202048"/>
        </c:manualLayout>
      </c:layout>
      <c:barChart>
        <c:barDir val="bar"/>
        <c:grouping val="stacked"/>
        <c:varyColors val="0"/>
        <c:dLbls>
          <c:showLegendKey val="0"/>
          <c:showVal val="1"/>
          <c:showCatName val="0"/>
          <c:showSerName val="0"/>
          <c:showPercent val="0"/>
          <c:showBubbleSize val="0"/>
        </c:dLbls>
        <c:gapWidth val="75"/>
        <c:overlap val="100"/>
        <c:axId val="1864729872"/>
        <c:axId val="1864724592"/>
      </c:barChart>
      <c:catAx>
        <c:axId val="1864729872"/>
        <c:scaling>
          <c:orientation val="minMax"/>
        </c:scaling>
        <c:delete val="1"/>
        <c:axPos val="l"/>
        <c:numFmt formatCode="General" sourceLinked="1"/>
        <c:majorTickMark val="none"/>
        <c:minorTickMark val="none"/>
        <c:tickLblPos val="nextTo"/>
        <c:crossAx val="1864724592"/>
        <c:crosses val="autoZero"/>
        <c:auto val="1"/>
        <c:lblAlgn val="ctr"/>
        <c:lblOffset val="100"/>
        <c:noMultiLvlLbl val="0"/>
      </c:catAx>
      <c:valAx>
        <c:axId val="18647245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72987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Alerts.xlsm]Pivot_table!PT_CAT_SAL</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Pivot_table!$B$4</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Pivot_table!$A$5:$A$12</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Pivot_table!$B$5:$B$12</c:f>
              <c:numCache>
                <c:formatCode>General</c:formatCode>
                <c:ptCount val="7"/>
                <c:pt idx="0">
                  <c:v>4353</c:v>
                </c:pt>
                <c:pt idx="1">
                  <c:v>4608</c:v>
                </c:pt>
                <c:pt idx="2">
                  <c:v>10462</c:v>
                </c:pt>
                <c:pt idx="3">
                  <c:v>19504</c:v>
                </c:pt>
                <c:pt idx="4">
                  <c:v>9034</c:v>
                </c:pt>
                <c:pt idx="5">
                  <c:v>5381</c:v>
                </c:pt>
                <c:pt idx="6">
                  <c:v>5016</c:v>
                </c:pt>
              </c:numCache>
            </c:numRef>
          </c:val>
          <c:extLst>
            <c:ext xmlns:c16="http://schemas.microsoft.com/office/drawing/2014/chart" uri="{C3380CC4-5D6E-409C-BE32-E72D297353CC}">
              <c16:uniqueId val="{00000000-8AF9-45BE-91B8-0942F376CAF3}"/>
            </c:ext>
          </c:extLst>
        </c:ser>
        <c:dLbls>
          <c:showLegendKey val="0"/>
          <c:showVal val="1"/>
          <c:showCatName val="0"/>
          <c:showSerName val="0"/>
          <c:showPercent val="0"/>
          <c:showBubbleSize val="0"/>
        </c:dLbls>
        <c:gapWidth val="75"/>
        <c:axId val="1210733664"/>
        <c:axId val="694437968"/>
      </c:barChart>
      <c:catAx>
        <c:axId val="121073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37968"/>
        <c:crosses val="autoZero"/>
        <c:auto val="1"/>
        <c:lblAlgn val="ctr"/>
        <c:lblOffset val="100"/>
        <c:noMultiLvlLbl val="0"/>
      </c:catAx>
      <c:valAx>
        <c:axId val="694437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73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645229790304437"/>
          <c:y val="8.8675196354273372E-2"/>
          <c:w val="0.47820141840789882"/>
          <c:h val="0.80866776222674708"/>
        </c:manualLayout>
      </c:layout>
      <c:barChart>
        <c:barDir val="bar"/>
        <c:grouping val="clustered"/>
        <c:varyColors val="0"/>
        <c:dLbls>
          <c:showLegendKey val="0"/>
          <c:showVal val="1"/>
          <c:showCatName val="0"/>
          <c:showSerName val="0"/>
          <c:showPercent val="0"/>
          <c:showBubbleSize val="0"/>
        </c:dLbls>
        <c:gapWidth val="75"/>
        <c:axId val="1210690048"/>
        <c:axId val="555429904"/>
      </c:barChart>
      <c:catAx>
        <c:axId val="1210690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429904"/>
        <c:crosses val="autoZero"/>
        <c:auto val="1"/>
        <c:lblAlgn val="ctr"/>
        <c:lblOffset val="100"/>
        <c:noMultiLvlLbl val="0"/>
      </c:catAx>
      <c:valAx>
        <c:axId val="555429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90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Alerts.xlsm]Pivot_table!PT_Status_pro</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manualLayout>
          <c:layoutTarget val="inner"/>
          <c:xMode val="edge"/>
          <c:yMode val="edge"/>
          <c:x val="0.21712043995658867"/>
          <c:y val="4.6223675494445136E-2"/>
          <c:w val="0.60498114414249127"/>
          <c:h val="0.41925145497721378"/>
        </c:manualLayout>
      </c:layout>
      <c:pieChart>
        <c:varyColors val="1"/>
        <c:ser>
          <c:idx val="0"/>
          <c:order val="0"/>
          <c:tx>
            <c:strRef>
              <c:f>Pivot_table!$L$4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F23-48CC-AA9D-F9469F7FFCD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F23-48CC-AA9D-F9469F7FFCD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F23-48CC-AA9D-F9469F7FFCD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Pivot_table!$K$5:$K$8</c:f>
              <c:strCache>
                <c:ptCount val="3"/>
                <c:pt idx="0">
                  <c:v>Active</c:v>
                </c:pt>
                <c:pt idx="1">
                  <c:v>Backordered</c:v>
                </c:pt>
                <c:pt idx="2">
                  <c:v>Discontinued</c:v>
                </c:pt>
              </c:strCache>
            </c:strRef>
          </c:cat>
          <c:val>
            <c:numRef>
              <c:f>Pivot_table!$L$5:$L$8</c:f>
              <c:numCache>
                <c:formatCode>General</c:formatCode>
                <c:ptCount val="3"/>
                <c:pt idx="0">
                  <c:v>332</c:v>
                </c:pt>
                <c:pt idx="1">
                  <c:v>326</c:v>
                </c:pt>
                <c:pt idx="2">
                  <c:v>333</c:v>
                </c:pt>
              </c:numCache>
            </c:numRef>
          </c:val>
          <c:extLst>
            <c:ext xmlns:c16="http://schemas.microsoft.com/office/drawing/2014/chart" uri="{C3380CC4-5D6E-409C-BE32-E72D297353CC}">
              <c16:uniqueId val="{00000006-73BD-478F-B29B-821F9B7699E4}"/>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19713271337428689"/>
          <c:y val="0.53597327034875597"/>
          <c:w val="0.35514242308718258"/>
          <c:h val="0.427143171686035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Alerts.xlsm]Pivot_table!PT_CAT_LIVE_REODER</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136513338722278E-2"/>
          <c:y val="3.4711872301314277E-2"/>
          <c:w val="0.86155682724523908"/>
          <c:h val="0.78135974199108948"/>
        </c:manualLayout>
      </c:layout>
      <c:barChart>
        <c:barDir val="col"/>
        <c:grouping val="clustered"/>
        <c:varyColors val="0"/>
        <c:ser>
          <c:idx val="0"/>
          <c:order val="0"/>
          <c:tx>
            <c:strRef>
              <c:f>Pivot_table!$L$20</c:f>
              <c:strCache>
                <c:ptCount val="1"/>
                <c:pt idx="0">
                  <c:v>Sum of Live_Stock_Quantity</c:v>
                </c:pt>
              </c:strCache>
            </c:strRef>
          </c:tx>
          <c:spPr>
            <a:solidFill>
              <a:schemeClr val="accent1">
                <a:lumMod val="75000"/>
              </a:schemeClr>
            </a:solidFill>
            <a:ln>
              <a:solidFill>
                <a:schemeClr val="bg1"/>
              </a:solidFill>
            </a:ln>
            <a:effectLst/>
          </c:spPr>
          <c:invertIfNegative val="0"/>
          <c:cat>
            <c:strRef>
              <c:f>Pivot_table!$K$21:$K$28</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Pivot_table!$L$21:$L$28</c:f>
              <c:numCache>
                <c:formatCode>General</c:formatCode>
                <c:ptCount val="7"/>
                <c:pt idx="0">
                  <c:v>3738</c:v>
                </c:pt>
                <c:pt idx="1">
                  <c:v>4071</c:v>
                </c:pt>
                <c:pt idx="2">
                  <c:v>10430</c:v>
                </c:pt>
                <c:pt idx="3">
                  <c:v>18787</c:v>
                </c:pt>
                <c:pt idx="4">
                  <c:v>8265</c:v>
                </c:pt>
                <c:pt idx="5">
                  <c:v>4776</c:v>
                </c:pt>
                <c:pt idx="6">
                  <c:v>5023</c:v>
                </c:pt>
              </c:numCache>
            </c:numRef>
          </c:val>
          <c:extLst>
            <c:ext xmlns:c16="http://schemas.microsoft.com/office/drawing/2014/chart" uri="{C3380CC4-5D6E-409C-BE32-E72D297353CC}">
              <c16:uniqueId val="{00000000-F6B8-4619-AB7E-FFC350F3EADD}"/>
            </c:ext>
          </c:extLst>
        </c:ser>
        <c:dLbls>
          <c:showLegendKey val="0"/>
          <c:showVal val="0"/>
          <c:showCatName val="0"/>
          <c:showSerName val="0"/>
          <c:showPercent val="0"/>
          <c:showBubbleSize val="0"/>
        </c:dLbls>
        <c:gapWidth val="219"/>
        <c:overlap val="-27"/>
        <c:axId val="1960407967"/>
        <c:axId val="1127434800"/>
      </c:barChart>
      <c:lineChart>
        <c:grouping val="standard"/>
        <c:varyColors val="0"/>
        <c:ser>
          <c:idx val="1"/>
          <c:order val="1"/>
          <c:tx>
            <c:strRef>
              <c:f>Pivot_table!$M$20</c:f>
              <c:strCache>
                <c:ptCount val="1"/>
                <c:pt idx="0">
                  <c:v>Sum of Reorder_Level</c:v>
                </c:pt>
              </c:strCache>
            </c:strRef>
          </c:tx>
          <c:spPr>
            <a:ln w="28575" cap="rnd">
              <a:solidFill>
                <a:schemeClr val="accent2"/>
              </a:solidFill>
              <a:round/>
            </a:ln>
            <a:effectLst/>
          </c:spPr>
          <c:marker>
            <c:symbol val="none"/>
          </c:marker>
          <c:cat>
            <c:strRef>
              <c:f>Pivot_table!$K$21:$K$28</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Pivot_table!$M$21:$M$28</c:f>
              <c:numCache>
                <c:formatCode>General</c:formatCode>
                <c:ptCount val="7"/>
                <c:pt idx="0">
                  <c:v>3848</c:v>
                </c:pt>
                <c:pt idx="1">
                  <c:v>4179</c:v>
                </c:pt>
                <c:pt idx="2">
                  <c:v>9259</c:v>
                </c:pt>
                <c:pt idx="3">
                  <c:v>16331</c:v>
                </c:pt>
                <c:pt idx="4">
                  <c:v>8156</c:v>
                </c:pt>
                <c:pt idx="5">
                  <c:v>4936</c:v>
                </c:pt>
                <c:pt idx="6">
                  <c:v>4083</c:v>
                </c:pt>
              </c:numCache>
            </c:numRef>
          </c:val>
          <c:smooth val="0"/>
          <c:extLst>
            <c:ext xmlns:c16="http://schemas.microsoft.com/office/drawing/2014/chart" uri="{C3380CC4-5D6E-409C-BE32-E72D297353CC}">
              <c16:uniqueId val="{00000001-F6B8-4619-AB7E-FFC350F3EADD}"/>
            </c:ext>
          </c:extLst>
        </c:ser>
        <c:dLbls>
          <c:showLegendKey val="0"/>
          <c:showVal val="0"/>
          <c:showCatName val="0"/>
          <c:showSerName val="0"/>
          <c:showPercent val="0"/>
          <c:showBubbleSize val="0"/>
        </c:dLbls>
        <c:marker val="1"/>
        <c:smooth val="0"/>
        <c:axId val="1960407967"/>
        <c:axId val="1127434800"/>
      </c:lineChart>
      <c:catAx>
        <c:axId val="196040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434800"/>
        <c:crosses val="autoZero"/>
        <c:auto val="1"/>
        <c:lblAlgn val="ctr"/>
        <c:lblOffset val="100"/>
        <c:noMultiLvlLbl val="0"/>
      </c:catAx>
      <c:valAx>
        <c:axId val="11274348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407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Alerts.xlsm]Pivot_table!PT_CAT_INVENT</c:name>
    <c:fmtId val="4"/>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Pivot_table!$B$37</c:f>
              <c:strCache>
                <c:ptCount val="1"/>
                <c:pt idx="0">
                  <c:v>Total</c:v>
                </c:pt>
              </c:strCache>
            </c:strRef>
          </c:tx>
          <c:spPr>
            <a:solidFill>
              <a:schemeClr val="accent2">
                <a:lumMod val="75000"/>
              </a:schemeClr>
            </a:solidFill>
            <a:ln w="25400">
              <a:noFill/>
            </a:ln>
            <a:effectLst/>
          </c:spPr>
          <c:cat>
            <c:strRef>
              <c:f>Pivot_table!$A$38:$A$45</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Pivot_table!$B$38:$B$45</c:f>
              <c:numCache>
                <c:formatCode>General</c:formatCode>
                <c:ptCount val="7"/>
                <c:pt idx="0">
                  <c:v>19258.149999999998</c:v>
                </c:pt>
                <c:pt idx="1">
                  <c:v>63707.350000000006</c:v>
                </c:pt>
                <c:pt idx="2">
                  <c:v>49801.15</c:v>
                </c:pt>
                <c:pt idx="3">
                  <c:v>97306.88999999997</c:v>
                </c:pt>
                <c:pt idx="4">
                  <c:v>37580.450000000004</c:v>
                </c:pt>
                <c:pt idx="5">
                  <c:v>28136.949999999997</c:v>
                </c:pt>
                <c:pt idx="6">
                  <c:v>48698.399999999994</c:v>
                </c:pt>
              </c:numCache>
            </c:numRef>
          </c:val>
          <c:extLst>
            <c:ext xmlns:c16="http://schemas.microsoft.com/office/drawing/2014/chart" uri="{C3380CC4-5D6E-409C-BE32-E72D297353CC}">
              <c16:uniqueId val="{00000002-BA0E-4DFF-8031-1DB9ACC53262}"/>
            </c:ext>
          </c:extLst>
        </c:ser>
        <c:dLbls>
          <c:showLegendKey val="0"/>
          <c:showVal val="0"/>
          <c:showCatName val="0"/>
          <c:showSerName val="0"/>
          <c:showPercent val="0"/>
          <c:showBubbleSize val="0"/>
        </c:dLbls>
        <c:axId val="1960339295"/>
        <c:axId val="1127548560"/>
      </c:areaChart>
      <c:catAx>
        <c:axId val="19603392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48560"/>
        <c:crosses val="autoZero"/>
        <c:auto val="1"/>
        <c:lblAlgn val="ctr"/>
        <c:lblOffset val="100"/>
        <c:noMultiLvlLbl val="0"/>
      </c:catAx>
      <c:valAx>
        <c:axId val="11275485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33929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Alerts.xlsm]Pivot_table!PT_CAT_SUPPLIER</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544971012101127"/>
          <c:y val="0.15545445942833472"/>
          <c:w val="0.48361275549599281"/>
          <c:h val="0.57447628297948694"/>
        </c:manualLayout>
      </c:layout>
      <c:radarChart>
        <c:radarStyle val="marker"/>
        <c:varyColors val="0"/>
        <c:ser>
          <c:idx val="0"/>
          <c:order val="0"/>
          <c:tx>
            <c:strRef>
              <c:f>Pivot_table!$L$35</c:f>
              <c:strCache>
                <c:ptCount val="1"/>
                <c:pt idx="0">
                  <c:v>Total</c:v>
                </c:pt>
              </c:strCache>
            </c:strRef>
          </c:tx>
          <c:spPr>
            <a:ln w="28575" cap="rnd">
              <a:solidFill>
                <a:schemeClr val="accent1"/>
              </a:solidFill>
              <a:round/>
            </a:ln>
            <a:effectLst/>
          </c:spPr>
          <c:marker>
            <c:symbol val="none"/>
          </c:marker>
          <c:cat>
            <c:strRef>
              <c:f>Pivot_table!$K$36:$K$43</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Pivot_table!$L$36:$L$43</c:f>
              <c:numCache>
                <c:formatCode>General</c:formatCode>
                <c:ptCount val="7"/>
                <c:pt idx="0">
                  <c:v>71</c:v>
                </c:pt>
                <c:pt idx="1">
                  <c:v>75</c:v>
                </c:pt>
                <c:pt idx="2">
                  <c:v>178</c:v>
                </c:pt>
                <c:pt idx="3">
                  <c:v>333</c:v>
                </c:pt>
                <c:pt idx="4">
                  <c:v>163</c:v>
                </c:pt>
                <c:pt idx="5">
                  <c:v>89</c:v>
                </c:pt>
                <c:pt idx="6">
                  <c:v>82</c:v>
                </c:pt>
              </c:numCache>
            </c:numRef>
          </c:val>
          <c:extLst>
            <c:ext xmlns:c16="http://schemas.microsoft.com/office/drawing/2014/chart" uri="{C3380CC4-5D6E-409C-BE32-E72D297353CC}">
              <c16:uniqueId val="{00000000-7C17-4875-B239-84184713F3D3}"/>
            </c:ext>
          </c:extLst>
        </c:ser>
        <c:dLbls>
          <c:showLegendKey val="0"/>
          <c:showVal val="0"/>
          <c:showCatName val="0"/>
          <c:showSerName val="0"/>
          <c:showPercent val="0"/>
          <c:showBubbleSize val="0"/>
        </c:dLbls>
        <c:axId val="1960580575"/>
        <c:axId val="1127511600"/>
      </c:radarChart>
      <c:catAx>
        <c:axId val="19605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11600"/>
        <c:crosses val="autoZero"/>
        <c:auto val="1"/>
        <c:lblAlgn val="ctr"/>
        <c:lblOffset val="100"/>
        <c:noMultiLvlLbl val="0"/>
      </c:catAx>
      <c:valAx>
        <c:axId val="112751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580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Alerts.xlsm]Pivot_table!PT_PRO_SAL</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8640823743186"/>
          <c:y val="0.13365522018081072"/>
          <c:w val="0.67708976377952756"/>
          <c:h val="0.62968613298337706"/>
        </c:manualLayout>
      </c:layout>
      <c:barChart>
        <c:barDir val="bar"/>
        <c:grouping val="clustered"/>
        <c:varyColors val="0"/>
        <c:ser>
          <c:idx val="0"/>
          <c:order val="0"/>
          <c:tx>
            <c:strRef>
              <c:f>Pivot_table!$B$53</c:f>
              <c:strCache>
                <c:ptCount val="1"/>
                <c:pt idx="0">
                  <c:v>Total</c:v>
                </c:pt>
              </c:strCache>
            </c:strRef>
          </c:tx>
          <c:spPr>
            <a:solidFill>
              <a:schemeClr val="accent2">
                <a:lumMod val="40000"/>
                <a:lumOff val="60000"/>
              </a:schemeClr>
            </a:solidFill>
            <a:ln>
              <a:noFill/>
            </a:ln>
            <a:effectLst/>
          </c:spPr>
          <c:invertIfNegative val="0"/>
          <c:cat>
            <c:strRef>
              <c:f>Pivot_table!$A$54:$A$175</c:f>
              <c:strCache>
                <c:ptCount val="121"/>
                <c:pt idx="0">
                  <c:v>Bread Flour</c:v>
                </c:pt>
                <c:pt idx="1">
                  <c:v>Pomegranate</c:v>
                </c:pt>
                <c:pt idx="2">
                  <c:v>Arabica Coffee</c:v>
                </c:pt>
                <c:pt idx="3">
                  <c:v>Haddock</c:v>
                </c:pt>
                <c:pt idx="4">
                  <c:v>Cauliflower</c:v>
                </c:pt>
                <c:pt idx="5">
                  <c:v>Sesame Oil</c:v>
                </c:pt>
                <c:pt idx="6">
                  <c:v>Orange</c:v>
                </c:pt>
                <c:pt idx="7">
                  <c:v>Broccoli</c:v>
                </c:pt>
                <c:pt idx="8">
                  <c:v>Egg (Goose)</c:v>
                </c:pt>
                <c:pt idx="9">
                  <c:v>Tilapia</c:v>
                </c:pt>
                <c:pt idx="10">
                  <c:v>Grapes</c:v>
                </c:pt>
                <c:pt idx="11">
                  <c:v>Jasmine Rice</c:v>
                </c:pt>
                <c:pt idx="12">
                  <c:v>White Sugar</c:v>
                </c:pt>
                <c:pt idx="13">
                  <c:v>Bell Pepper</c:v>
                </c:pt>
                <c:pt idx="14">
                  <c:v>Anchovies</c:v>
                </c:pt>
                <c:pt idx="15">
                  <c:v>Onion</c:v>
                </c:pt>
                <c:pt idx="16">
                  <c:v>Sourdough Bread</c:v>
                </c:pt>
                <c:pt idx="17">
                  <c:v>Green Tea</c:v>
                </c:pt>
                <c:pt idx="18">
                  <c:v>Black Rice</c:v>
                </c:pt>
                <c:pt idx="19">
                  <c:v>White Tea</c:v>
                </c:pt>
                <c:pt idx="20">
                  <c:v>White Bread</c:v>
                </c:pt>
                <c:pt idx="21">
                  <c:v>Canola Oil</c:v>
                </c:pt>
                <c:pt idx="22">
                  <c:v>Eggplant</c:v>
                </c:pt>
                <c:pt idx="23">
                  <c:v>Swiss Cheese</c:v>
                </c:pt>
                <c:pt idx="24">
                  <c:v>Cheddar Cheese</c:v>
                </c:pt>
                <c:pt idx="25">
                  <c:v>Plum</c:v>
                </c:pt>
                <c:pt idx="26">
                  <c:v>Almond Flour</c:v>
                </c:pt>
                <c:pt idx="27">
                  <c:v>Digestive Biscuit</c:v>
                </c:pt>
                <c:pt idx="28">
                  <c:v>Egg (Turkey)</c:v>
                </c:pt>
                <c:pt idx="29">
                  <c:v>Pineapple</c:v>
                </c:pt>
                <c:pt idx="30">
                  <c:v>Mango</c:v>
                </c:pt>
                <c:pt idx="31">
                  <c:v>Egg (Duck)</c:v>
                </c:pt>
                <c:pt idx="32">
                  <c:v>Chocolate Biscuit</c:v>
                </c:pt>
                <c:pt idx="33">
                  <c:v>Watermelon</c:v>
                </c:pt>
                <c:pt idx="34">
                  <c:v>Powdered Sugar</c:v>
                </c:pt>
                <c:pt idx="35">
                  <c:v>Sushi Rice</c:v>
                </c:pt>
                <c:pt idx="36">
                  <c:v>Black Coffee</c:v>
                </c:pt>
                <c:pt idx="37">
                  <c:v>Yogurt</c:v>
                </c:pt>
                <c:pt idx="38">
                  <c:v>Peanut Oil</c:v>
                </c:pt>
                <c:pt idx="39">
                  <c:v>Cucumber</c:v>
                </c:pt>
                <c:pt idx="40">
                  <c:v>Parmesan Cheese</c:v>
                </c:pt>
                <c:pt idx="41">
                  <c:v>Mushrooms</c:v>
                </c:pt>
                <c:pt idx="42">
                  <c:v>Long Grain Rice</c:v>
                </c:pt>
                <c:pt idx="43">
                  <c:v>Multigrain Bread</c:v>
                </c:pt>
                <c:pt idx="44">
                  <c:v>Trout</c:v>
                </c:pt>
                <c:pt idx="45">
                  <c:v>Wild Rice</c:v>
                </c:pt>
                <c:pt idx="46">
                  <c:v>Ricotta Cheese</c:v>
                </c:pt>
                <c:pt idx="47">
                  <c:v>Robusta Coffee</c:v>
                </c:pt>
                <c:pt idx="48">
                  <c:v>Brown Rice</c:v>
                </c:pt>
                <c:pt idx="49">
                  <c:v>Lemon</c:v>
                </c:pt>
                <c:pt idx="50">
                  <c:v>Sunflower Oil</c:v>
                </c:pt>
                <c:pt idx="51">
                  <c:v>Mozzarella Cheese</c:v>
                </c:pt>
                <c:pt idx="52">
                  <c:v>Egg (Quail)</c:v>
                </c:pt>
                <c:pt idx="53">
                  <c:v>Avocado Oil</c:v>
                </c:pt>
                <c:pt idx="54">
                  <c:v>Tuna</c:v>
                </c:pt>
                <c:pt idx="55">
                  <c:v>Peach</c:v>
                </c:pt>
                <c:pt idx="56">
                  <c:v>Whole Wheat Flour</c:v>
                </c:pt>
                <c:pt idx="57">
                  <c:v>Cod</c:v>
                </c:pt>
                <c:pt idx="58">
                  <c:v>Asparagus</c:v>
                </c:pt>
                <c:pt idx="59">
                  <c:v>Palm Oil</c:v>
                </c:pt>
                <c:pt idx="60">
                  <c:v>Cream</c:v>
                </c:pt>
                <c:pt idx="61">
                  <c:v>Evaporated Milk</c:v>
                </c:pt>
                <c:pt idx="62">
                  <c:v>Corn Oil</c:v>
                </c:pt>
                <c:pt idx="63">
                  <c:v>Rye Bread</c:v>
                </c:pt>
                <c:pt idx="64">
                  <c:v>Blueberries</c:v>
                </c:pt>
                <c:pt idx="65">
                  <c:v>Black Tea</c:v>
                </c:pt>
                <c:pt idx="66">
                  <c:v>Halibut</c:v>
                </c:pt>
                <c:pt idx="67">
                  <c:v>Green Coffee</c:v>
                </c:pt>
                <c:pt idx="68">
                  <c:v>Sardines</c:v>
                </c:pt>
                <c:pt idx="69">
                  <c:v>Papaya</c:v>
                </c:pt>
                <c:pt idx="70">
                  <c:v>Rice Flour</c:v>
                </c:pt>
                <c:pt idx="71">
                  <c:v>Lime</c:v>
                </c:pt>
                <c:pt idx="72">
                  <c:v>Gouda Cheese</c:v>
                </c:pt>
                <c:pt idx="73">
                  <c:v>Heavy Cream</c:v>
                </c:pt>
                <c:pt idx="74">
                  <c:v>Olive Oil</c:v>
                </c:pt>
                <c:pt idx="75">
                  <c:v>Zucchini</c:v>
                </c:pt>
                <c:pt idx="76">
                  <c:v>Whipped Cream</c:v>
                </c:pt>
                <c:pt idx="77">
                  <c:v>Cheese</c:v>
                </c:pt>
                <c:pt idx="78">
                  <c:v>Cabbage</c:v>
                </c:pt>
                <c:pt idx="79">
                  <c:v>Sweet Potato</c:v>
                </c:pt>
                <c:pt idx="80">
                  <c:v>Potato</c:v>
                </c:pt>
                <c:pt idx="81">
                  <c:v>Pear</c:v>
                </c:pt>
                <c:pt idx="82">
                  <c:v>Short Grain Rice</c:v>
                </c:pt>
                <c:pt idx="83">
                  <c:v>Strawberries</c:v>
                </c:pt>
                <c:pt idx="84">
                  <c:v>Green Beans</c:v>
                </c:pt>
                <c:pt idx="85">
                  <c:v>Basmati Rice</c:v>
                </c:pt>
                <c:pt idx="86">
                  <c:v>Coconut</c:v>
                </c:pt>
                <c:pt idx="87">
                  <c:v>Peas</c:v>
                </c:pt>
                <c:pt idx="88">
                  <c:v>Greek Yogurt</c:v>
                </c:pt>
                <c:pt idx="89">
                  <c:v>Mackerel</c:v>
                </c:pt>
                <c:pt idx="90">
                  <c:v>Apricot</c:v>
                </c:pt>
                <c:pt idx="91">
                  <c:v>Egg (Chicken)</c:v>
                </c:pt>
                <c:pt idx="92">
                  <c:v>Carrot</c:v>
                </c:pt>
                <c:pt idx="93">
                  <c:v>Butter Biscuit</c:v>
                </c:pt>
                <c:pt idx="94">
                  <c:v>Vegetable Oil</c:v>
                </c:pt>
                <c:pt idx="95">
                  <c:v>Arborio Rice</c:v>
                </c:pt>
                <c:pt idx="96">
                  <c:v>Spinach</c:v>
                </c:pt>
                <c:pt idx="97">
                  <c:v>Whole Wheat Bread</c:v>
                </c:pt>
                <c:pt idx="98">
                  <c:v>Buttermilk</c:v>
                </c:pt>
                <c:pt idx="99">
                  <c:v>Apple</c:v>
                </c:pt>
                <c:pt idx="100">
                  <c:v>Salmon</c:v>
                </c:pt>
                <c:pt idx="101">
                  <c:v>Tomato</c:v>
                </c:pt>
                <c:pt idx="102">
                  <c:v>Coconut Sugar</c:v>
                </c:pt>
                <c:pt idx="103">
                  <c:v>White Rice</c:v>
                </c:pt>
                <c:pt idx="104">
                  <c:v>Herbal Tea</c:v>
                </c:pt>
                <c:pt idx="105">
                  <c:v>Feta Cheese</c:v>
                </c:pt>
                <c:pt idx="106">
                  <c:v>Cottage Cheese</c:v>
                </c:pt>
                <c:pt idx="107">
                  <c:v>Banana</c:v>
                </c:pt>
                <c:pt idx="108">
                  <c:v>Oatmeal Biscuit</c:v>
                </c:pt>
                <c:pt idx="109">
                  <c:v>Sour Cream</c:v>
                </c:pt>
                <c:pt idx="110">
                  <c:v>Garlic</c:v>
                </c:pt>
                <c:pt idx="111">
                  <c:v>Kiwi</c:v>
                </c:pt>
                <c:pt idx="112">
                  <c:v>Cherry</c:v>
                </c:pt>
                <c:pt idx="113">
                  <c:v>Kale</c:v>
                </c:pt>
                <c:pt idx="114">
                  <c:v>Raw Sugar</c:v>
                </c:pt>
                <c:pt idx="115">
                  <c:v>Milk</c:v>
                </c:pt>
                <c:pt idx="116">
                  <c:v>Butter</c:v>
                </c:pt>
                <c:pt idx="117">
                  <c:v>Lettuce</c:v>
                </c:pt>
                <c:pt idx="118">
                  <c:v>Vanilla Biscuit</c:v>
                </c:pt>
                <c:pt idx="119">
                  <c:v>Coconut Oil</c:v>
                </c:pt>
                <c:pt idx="120">
                  <c:v>All-Purpose Flour</c:v>
                </c:pt>
              </c:strCache>
            </c:strRef>
          </c:cat>
          <c:val>
            <c:numRef>
              <c:f>Pivot_table!$B$54:$B$175</c:f>
              <c:numCache>
                <c:formatCode>General</c:formatCode>
                <c:ptCount val="121"/>
                <c:pt idx="0">
                  <c:v>1154</c:v>
                </c:pt>
                <c:pt idx="1">
                  <c:v>1014</c:v>
                </c:pt>
                <c:pt idx="2">
                  <c:v>938</c:v>
                </c:pt>
                <c:pt idx="3">
                  <c:v>894</c:v>
                </c:pt>
                <c:pt idx="4">
                  <c:v>842</c:v>
                </c:pt>
                <c:pt idx="5">
                  <c:v>825</c:v>
                </c:pt>
                <c:pt idx="6">
                  <c:v>793</c:v>
                </c:pt>
                <c:pt idx="7">
                  <c:v>788</c:v>
                </c:pt>
                <c:pt idx="8">
                  <c:v>777</c:v>
                </c:pt>
                <c:pt idx="9">
                  <c:v>771</c:v>
                </c:pt>
                <c:pt idx="10">
                  <c:v>765</c:v>
                </c:pt>
                <c:pt idx="11">
                  <c:v>726</c:v>
                </c:pt>
                <c:pt idx="12">
                  <c:v>694</c:v>
                </c:pt>
                <c:pt idx="13">
                  <c:v>689</c:v>
                </c:pt>
                <c:pt idx="14">
                  <c:v>688</c:v>
                </c:pt>
                <c:pt idx="15">
                  <c:v>681</c:v>
                </c:pt>
                <c:pt idx="16">
                  <c:v>665</c:v>
                </c:pt>
                <c:pt idx="17">
                  <c:v>663</c:v>
                </c:pt>
                <c:pt idx="18">
                  <c:v>660</c:v>
                </c:pt>
                <c:pt idx="19">
                  <c:v>659</c:v>
                </c:pt>
                <c:pt idx="20">
                  <c:v>645</c:v>
                </c:pt>
                <c:pt idx="21">
                  <c:v>640</c:v>
                </c:pt>
                <c:pt idx="22">
                  <c:v>638</c:v>
                </c:pt>
                <c:pt idx="23">
                  <c:v>636</c:v>
                </c:pt>
                <c:pt idx="24">
                  <c:v>629</c:v>
                </c:pt>
                <c:pt idx="25">
                  <c:v>626</c:v>
                </c:pt>
                <c:pt idx="26">
                  <c:v>617</c:v>
                </c:pt>
                <c:pt idx="27">
                  <c:v>616</c:v>
                </c:pt>
                <c:pt idx="28">
                  <c:v>616</c:v>
                </c:pt>
                <c:pt idx="29">
                  <c:v>602</c:v>
                </c:pt>
                <c:pt idx="30">
                  <c:v>597</c:v>
                </c:pt>
                <c:pt idx="31">
                  <c:v>591</c:v>
                </c:pt>
                <c:pt idx="32">
                  <c:v>567</c:v>
                </c:pt>
                <c:pt idx="33">
                  <c:v>566</c:v>
                </c:pt>
                <c:pt idx="34">
                  <c:v>558</c:v>
                </c:pt>
                <c:pt idx="35">
                  <c:v>555</c:v>
                </c:pt>
                <c:pt idx="36">
                  <c:v>552</c:v>
                </c:pt>
                <c:pt idx="37">
                  <c:v>544</c:v>
                </c:pt>
                <c:pt idx="38">
                  <c:v>540</c:v>
                </c:pt>
                <c:pt idx="39">
                  <c:v>532</c:v>
                </c:pt>
                <c:pt idx="40">
                  <c:v>531</c:v>
                </c:pt>
                <c:pt idx="41">
                  <c:v>526</c:v>
                </c:pt>
                <c:pt idx="42">
                  <c:v>510</c:v>
                </c:pt>
                <c:pt idx="43">
                  <c:v>510</c:v>
                </c:pt>
                <c:pt idx="44">
                  <c:v>506</c:v>
                </c:pt>
                <c:pt idx="45">
                  <c:v>493</c:v>
                </c:pt>
                <c:pt idx="46">
                  <c:v>485</c:v>
                </c:pt>
                <c:pt idx="47">
                  <c:v>480</c:v>
                </c:pt>
                <c:pt idx="48">
                  <c:v>478</c:v>
                </c:pt>
                <c:pt idx="49">
                  <c:v>471</c:v>
                </c:pt>
                <c:pt idx="50">
                  <c:v>469</c:v>
                </c:pt>
                <c:pt idx="51">
                  <c:v>469</c:v>
                </c:pt>
                <c:pt idx="52">
                  <c:v>464</c:v>
                </c:pt>
                <c:pt idx="53">
                  <c:v>464</c:v>
                </c:pt>
                <c:pt idx="54">
                  <c:v>462</c:v>
                </c:pt>
                <c:pt idx="55">
                  <c:v>457</c:v>
                </c:pt>
                <c:pt idx="56">
                  <c:v>456</c:v>
                </c:pt>
                <c:pt idx="57">
                  <c:v>455</c:v>
                </c:pt>
                <c:pt idx="58">
                  <c:v>453</c:v>
                </c:pt>
                <c:pt idx="59">
                  <c:v>453</c:v>
                </c:pt>
                <c:pt idx="60">
                  <c:v>452</c:v>
                </c:pt>
                <c:pt idx="61">
                  <c:v>448</c:v>
                </c:pt>
                <c:pt idx="62">
                  <c:v>446</c:v>
                </c:pt>
                <c:pt idx="63">
                  <c:v>445</c:v>
                </c:pt>
                <c:pt idx="64">
                  <c:v>443</c:v>
                </c:pt>
                <c:pt idx="65">
                  <c:v>441</c:v>
                </c:pt>
                <c:pt idx="66">
                  <c:v>440</c:v>
                </c:pt>
                <c:pt idx="67">
                  <c:v>438</c:v>
                </c:pt>
                <c:pt idx="68">
                  <c:v>436</c:v>
                </c:pt>
                <c:pt idx="69">
                  <c:v>434</c:v>
                </c:pt>
                <c:pt idx="70">
                  <c:v>421</c:v>
                </c:pt>
                <c:pt idx="71">
                  <c:v>420</c:v>
                </c:pt>
                <c:pt idx="72">
                  <c:v>413</c:v>
                </c:pt>
                <c:pt idx="73">
                  <c:v>410</c:v>
                </c:pt>
                <c:pt idx="74">
                  <c:v>409</c:v>
                </c:pt>
                <c:pt idx="75">
                  <c:v>405</c:v>
                </c:pt>
                <c:pt idx="76">
                  <c:v>404</c:v>
                </c:pt>
                <c:pt idx="77">
                  <c:v>404</c:v>
                </c:pt>
                <c:pt idx="78">
                  <c:v>400</c:v>
                </c:pt>
                <c:pt idx="79">
                  <c:v>399</c:v>
                </c:pt>
                <c:pt idx="80">
                  <c:v>398</c:v>
                </c:pt>
                <c:pt idx="81">
                  <c:v>387</c:v>
                </c:pt>
                <c:pt idx="82">
                  <c:v>384</c:v>
                </c:pt>
                <c:pt idx="83">
                  <c:v>382</c:v>
                </c:pt>
                <c:pt idx="84">
                  <c:v>380</c:v>
                </c:pt>
                <c:pt idx="85">
                  <c:v>375</c:v>
                </c:pt>
                <c:pt idx="86">
                  <c:v>373</c:v>
                </c:pt>
                <c:pt idx="87">
                  <c:v>371</c:v>
                </c:pt>
                <c:pt idx="88">
                  <c:v>368</c:v>
                </c:pt>
                <c:pt idx="89">
                  <c:v>368</c:v>
                </c:pt>
                <c:pt idx="90">
                  <c:v>363</c:v>
                </c:pt>
                <c:pt idx="91">
                  <c:v>358</c:v>
                </c:pt>
                <c:pt idx="92">
                  <c:v>356</c:v>
                </c:pt>
                <c:pt idx="93">
                  <c:v>348</c:v>
                </c:pt>
                <c:pt idx="94">
                  <c:v>342</c:v>
                </c:pt>
                <c:pt idx="95">
                  <c:v>340</c:v>
                </c:pt>
                <c:pt idx="96">
                  <c:v>332</c:v>
                </c:pt>
                <c:pt idx="97">
                  <c:v>332</c:v>
                </c:pt>
                <c:pt idx="98">
                  <c:v>332</c:v>
                </c:pt>
                <c:pt idx="99">
                  <c:v>319</c:v>
                </c:pt>
                <c:pt idx="100">
                  <c:v>318</c:v>
                </c:pt>
                <c:pt idx="101">
                  <c:v>313</c:v>
                </c:pt>
                <c:pt idx="102">
                  <c:v>303</c:v>
                </c:pt>
                <c:pt idx="103">
                  <c:v>299</c:v>
                </c:pt>
                <c:pt idx="104">
                  <c:v>295</c:v>
                </c:pt>
                <c:pt idx="105">
                  <c:v>284</c:v>
                </c:pt>
                <c:pt idx="106">
                  <c:v>281</c:v>
                </c:pt>
                <c:pt idx="107">
                  <c:v>276</c:v>
                </c:pt>
                <c:pt idx="108">
                  <c:v>273</c:v>
                </c:pt>
                <c:pt idx="109">
                  <c:v>273</c:v>
                </c:pt>
                <c:pt idx="110">
                  <c:v>262</c:v>
                </c:pt>
                <c:pt idx="111">
                  <c:v>262</c:v>
                </c:pt>
                <c:pt idx="112">
                  <c:v>252</c:v>
                </c:pt>
                <c:pt idx="113">
                  <c:v>249</c:v>
                </c:pt>
                <c:pt idx="114">
                  <c:v>248</c:v>
                </c:pt>
                <c:pt idx="115">
                  <c:v>246</c:v>
                </c:pt>
                <c:pt idx="116">
                  <c:v>245</c:v>
                </c:pt>
                <c:pt idx="117">
                  <c:v>240</c:v>
                </c:pt>
                <c:pt idx="118">
                  <c:v>218</c:v>
                </c:pt>
                <c:pt idx="119">
                  <c:v>202</c:v>
                </c:pt>
                <c:pt idx="120">
                  <c:v>158</c:v>
                </c:pt>
              </c:numCache>
            </c:numRef>
          </c:val>
          <c:extLst>
            <c:ext xmlns:c16="http://schemas.microsoft.com/office/drawing/2014/chart" uri="{C3380CC4-5D6E-409C-BE32-E72D297353CC}">
              <c16:uniqueId val="{00000000-05F2-4142-A826-A284EBEF0ACB}"/>
            </c:ext>
          </c:extLst>
        </c:ser>
        <c:dLbls>
          <c:showLegendKey val="0"/>
          <c:showVal val="0"/>
          <c:showCatName val="0"/>
          <c:showSerName val="0"/>
          <c:showPercent val="0"/>
          <c:showBubbleSize val="0"/>
        </c:dLbls>
        <c:gapWidth val="182"/>
        <c:axId val="1284080624"/>
        <c:axId val="141758800"/>
      </c:barChart>
      <c:catAx>
        <c:axId val="128408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58800"/>
        <c:crosses val="autoZero"/>
        <c:auto val="1"/>
        <c:lblAlgn val="ctr"/>
        <c:lblOffset val="100"/>
        <c:noMultiLvlLbl val="0"/>
      </c:catAx>
      <c:valAx>
        <c:axId val="14175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080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ntents!A1"/><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Stock_Out!A1"/><Relationship Id="rId13" Type="http://schemas.openxmlformats.org/officeDocument/2006/relationships/image" Target="../media/image3.png"/><Relationship Id="rId18" Type="http://schemas.microsoft.com/office/2007/relationships/hdphoto" Target="../media/hdphoto3.wdp"/><Relationship Id="rId3" Type="http://schemas.openxmlformats.org/officeDocument/2006/relationships/hyperlink" Target="#Cleaning_Tasks!A1"/><Relationship Id="rId21" Type="http://schemas.openxmlformats.org/officeDocument/2006/relationships/image" Target="../media/image7.png"/><Relationship Id="rId7" Type="http://schemas.openxmlformats.org/officeDocument/2006/relationships/hyperlink" Target="#Stock_In!A1"/><Relationship Id="rId12" Type="http://schemas.openxmlformats.org/officeDocument/2006/relationships/hyperlink" Target="#Dashboard!A1"/><Relationship Id="rId17" Type="http://schemas.openxmlformats.org/officeDocument/2006/relationships/image" Target="../media/image5.png"/><Relationship Id="rId25" Type="http://schemas.openxmlformats.org/officeDocument/2006/relationships/image" Target="../media/image11.png"/><Relationship Id="rId2" Type="http://schemas.openxmlformats.org/officeDocument/2006/relationships/hyperlink" Target="#Instructions!A1"/><Relationship Id="rId16" Type="http://schemas.microsoft.com/office/2007/relationships/hdphoto" Target="../media/hdphoto2.wdp"/><Relationship Id="rId20" Type="http://schemas.microsoft.com/office/2007/relationships/hdphoto" Target="../media/hdphoto4.wdp"/><Relationship Id="rId1" Type="http://schemas.openxmlformats.org/officeDocument/2006/relationships/hyperlink" Target="#Welcome_Page!A1"/><Relationship Id="rId6" Type="http://schemas.openxmlformats.org/officeDocument/2006/relationships/hyperlink" Target="#Products!A1"/><Relationship Id="rId11" Type="http://schemas.openxmlformats.org/officeDocument/2006/relationships/hyperlink" Target="#Pivot_table!A1"/><Relationship Id="rId24" Type="http://schemas.openxmlformats.org/officeDocument/2006/relationships/image" Target="../media/image10.png"/><Relationship Id="rId5" Type="http://schemas.openxmlformats.org/officeDocument/2006/relationships/hyperlink" Target="#'Clean_Data'!A1"/><Relationship Id="rId15" Type="http://schemas.openxmlformats.org/officeDocument/2006/relationships/image" Target="../media/image4.png"/><Relationship Id="rId23" Type="http://schemas.openxmlformats.org/officeDocument/2006/relationships/image" Target="../media/image9.png"/><Relationship Id="rId10" Type="http://schemas.openxmlformats.org/officeDocument/2006/relationships/hyperlink" Target="#Summary_Analysis!A1"/><Relationship Id="rId19" Type="http://schemas.openxmlformats.org/officeDocument/2006/relationships/image" Target="../media/image6.png"/><Relationship Id="rId4" Type="http://schemas.openxmlformats.org/officeDocument/2006/relationships/hyperlink" Target="#'Raw_Data'!A1"/><Relationship Id="rId9" Type="http://schemas.openxmlformats.org/officeDocument/2006/relationships/hyperlink" Target="#Reorder_Alerts!A1"/><Relationship Id="rId14" Type="http://schemas.microsoft.com/office/2007/relationships/hdphoto" Target="../media/hdphoto1.wdp"/><Relationship Id="rId22"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hyperlink" Target="#Cleaning_Tasks!A1"/><Relationship Id="rId3" Type="http://schemas.openxmlformats.org/officeDocument/2006/relationships/image" Target="../media/image13.png"/><Relationship Id="rId7" Type="http://schemas.openxmlformats.org/officeDocument/2006/relationships/hyperlink" Target="#Contents!A1"/><Relationship Id="rId2" Type="http://schemas.microsoft.com/office/2007/relationships/hdphoto" Target="../media/hdphoto5.wdp"/><Relationship Id="rId1" Type="http://schemas.openxmlformats.org/officeDocument/2006/relationships/image" Target="../media/image12.png"/><Relationship Id="rId6" Type="http://schemas.microsoft.com/office/2007/relationships/hdphoto" Target="../media/hdphoto7.wdp"/><Relationship Id="rId5" Type="http://schemas.openxmlformats.org/officeDocument/2006/relationships/image" Target="../media/image14.png"/><Relationship Id="rId4" Type="http://schemas.microsoft.com/office/2007/relationships/hdphoto" Target="../media/hdphoto6.wdp"/></Relationships>
</file>

<file path=xl/drawings/_rels/drawing4.xml.rels><?xml version="1.0" encoding="UTF-8" standalone="yes"?>
<Relationships xmlns="http://schemas.openxmlformats.org/package/2006/relationships"><Relationship Id="rId8" Type="http://schemas.microsoft.com/office/2007/relationships/hdphoto" Target="../media/hdphoto11.wdp"/><Relationship Id="rId13" Type="http://schemas.openxmlformats.org/officeDocument/2006/relationships/hyperlink" Target="#Contents!A1"/><Relationship Id="rId3" Type="http://schemas.openxmlformats.org/officeDocument/2006/relationships/image" Target="../media/image16.png"/><Relationship Id="rId7" Type="http://schemas.openxmlformats.org/officeDocument/2006/relationships/image" Target="../media/image18.png"/><Relationship Id="rId12" Type="http://schemas.microsoft.com/office/2007/relationships/hdphoto" Target="../media/hdphoto13.wdp"/><Relationship Id="rId2" Type="http://schemas.microsoft.com/office/2007/relationships/hdphoto" Target="../media/hdphoto8.wdp"/><Relationship Id="rId1" Type="http://schemas.openxmlformats.org/officeDocument/2006/relationships/image" Target="../media/image15.png"/><Relationship Id="rId6" Type="http://schemas.microsoft.com/office/2007/relationships/hdphoto" Target="../media/hdphoto10.wdp"/><Relationship Id="rId11" Type="http://schemas.openxmlformats.org/officeDocument/2006/relationships/image" Target="../media/image20.png"/><Relationship Id="rId5" Type="http://schemas.openxmlformats.org/officeDocument/2006/relationships/image" Target="../media/image17.png"/><Relationship Id="rId10" Type="http://schemas.microsoft.com/office/2007/relationships/hdphoto" Target="../media/hdphoto12.wdp"/><Relationship Id="rId4" Type="http://schemas.microsoft.com/office/2007/relationships/hdphoto" Target="../media/hdphoto9.wdp"/><Relationship Id="rId9" Type="http://schemas.openxmlformats.org/officeDocument/2006/relationships/image" Target="../media/image19.png"/><Relationship Id="rId14" Type="http://schemas.openxmlformats.org/officeDocument/2006/relationships/hyperlink" Target="#'Raw_Data'!A1"/></Relationships>
</file>

<file path=xl/drawings/_rels/drawing5.xml.rels><?xml version="1.0" encoding="UTF-8" standalone="yes"?>
<Relationships xmlns="http://schemas.openxmlformats.org/package/2006/relationships"><Relationship Id="rId2" Type="http://schemas.openxmlformats.org/officeDocument/2006/relationships/hyperlink" Target="#'Clean_Data'!A1"/><Relationship Id="rId1" Type="http://schemas.openxmlformats.org/officeDocument/2006/relationships/hyperlink" Target="#Contents!A1"/></Relationships>
</file>

<file path=xl/drawings/_rels/drawing6.xml.rels><?xml version="1.0" encoding="UTF-8" standalone="yes"?>
<Relationships xmlns="http://schemas.openxmlformats.org/package/2006/relationships"><Relationship Id="rId2" Type="http://schemas.openxmlformats.org/officeDocument/2006/relationships/hyperlink" Target="#Products!A1"/><Relationship Id="rId1" Type="http://schemas.openxmlformats.org/officeDocument/2006/relationships/hyperlink" Target="#Contents!A1"/></Relationships>
</file>

<file path=xl/drawings/_rels/drawing7.xml.rels><?xml version="1.0" encoding="UTF-8" standalone="yes"?>
<Relationships xmlns="http://schemas.openxmlformats.org/package/2006/relationships"><Relationship Id="rId8" Type="http://schemas.openxmlformats.org/officeDocument/2006/relationships/hyperlink" Target="#Stock_In!A1"/><Relationship Id="rId3" Type="http://schemas.openxmlformats.org/officeDocument/2006/relationships/image" Target="../media/image23.xlsrvcdf"/><Relationship Id="rId7" Type="http://schemas.openxmlformats.org/officeDocument/2006/relationships/hyperlink" Target="#Contents!A1"/><Relationship Id="rId2" Type="http://schemas.openxmlformats.org/officeDocument/2006/relationships/image" Target="../media/image22.xlsrvcdf"/><Relationship Id="rId1" Type="http://schemas.openxmlformats.org/officeDocument/2006/relationships/image" Target="../media/image21.xlsrvcdf"/><Relationship Id="rId6" Type="http://schemas.openxmlformats.org/officeDocument/2006/relationships/image" Target="../media/image26.xlsrvcdf"/><Relationship Id="rId5" Type="http://schemas.openxmlformats.org/officeDocument/2006/relationships/image" Target="../media/image25.xlsrvcdf"/><Relationship Id="rId4" Type="http://schemas.openxmlformats.org/officeDocument/2006/relationships/image" Target="../media/image24.xlsrvcdf"/></Relationships>
</file>

<file path=xl/drawings/_rels/drawing8.xml.rels><?xml version="1.0" encoding="UTF-8" standalone="yes"?>
<Relationships xmlns="http://schemas.openxmlformats.org/package/2006/relationships"><Relationship Id="rId3" Type="http://schemas.openxmlformats.org/officeDocument/2006/relationships/hyperlink" Target="#Stock_Out!A1"/><Relationship Id="rId2" Type="http://schemas.openxmlformats.org/officeDocument/2006/relationships/hyperlink" Target="#Contents!A1"/><Relationship Id="rId1" Type="http://schemas.openxmlformats.org/officeDocument/2006/relationships/hyperlink" Target="#Reorder_Alerts!A1"/></Relationships>
</file>

<file path=xl/drawings/_rels/drawing9.xml.rels><?xml version="1.0" encoding="UTF-8" standalone="yes"?>
<Relationships xmlns="http://schemas.openxmlformats.org/package/2006/relationships"><Relationship Id="rId2" Type="http://schemas.openxmlformats.org/officeDocument/2006/relationships/hyperlink" Target="#Contents!A1"/><Relationship Id="rId1" Type="http://schemas.openxmlformats.org/officeDocument/2006/relationships/hyperlink" Target="#Reorder_Alerts!A1"/></Relationships>
</file>

<file path=xl/drawings/_rels/drawing10.xml.rels><?xml version="1.0" encoding="UTF-8" standalone="yes"?>
<Relationships xmlns="http://schemas.openxmlformats.org/package/2006/relationships"><Relationship Id="rId2" Type="http://schemas.openxmlformats.org/officeDocument/2006/relationships/hyperlink" Target="#Summary_Analysis!A1"/><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2" Type="http://schemas.openxmlformats.org/officeDocument/2006/relationships/hyperlink" Target="#Pivot_table!A1"/><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hyperlink" Target="#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Contents!A1"/><Relationship Id="rId5" Type="http://schemas.openxmlformats.org/officeDocument/2006/relationships/chart" Target="../charts/chart5.xml"/><Relationship Id="rId4"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13" Type="http://schemas.openxmlformats.org/officeDocument/2006/relationships/image" Target="../media/image39.png"/><Relationship Id="rId18" Type="http://schemas.openxmlformats.org/officeDocument/2006/relationships/image" Target="../media/image43.png"/><Relationship Id="rId26" Type="http://schemas.openxmlformats.org/officeDocument/2006/relationships/chart" Target="../charts/chart12.xml"/><Relationship Id="rId3" Type="http://schemas.openxmlformats.org/officeDocument/2006/relationships/image" Target="../media/image29.png"/><Relationship Id="rId21" Type="http://schemas.openxmlformats.org/officeDocument/2006/relationships/image" Target="../media/image46.svg"/><Relationship Id="rId34" Type="http://schemas.openxmlformats.org/officeDocument/2006/relationships/chart" Target="../charts/chart14.xml"/><Relationship Id="rId7" Type="http://schemas.openxmlformats.org/officeDocument/2006/relationships/image" Target="../media/image33.png"/><Relationship Id="rId12" Type="http://schemas.openxmlformats.org/officeDocument/2006/relationships/image" Target="../media/image38.svg"/><Relationship Id="rId17" Type="http://schemas.openxmlformats.org/officeDocument/2006/relationships/image" Target="../media/image42.svg"/><Relationship Id="rId25" Type="http://schemas.openxmlformats.org/officeDocument/2006/relationships/chart" Target="../charts/chart11.xml"/><Relationship Id="rId33" Type="http://schemas.openxmlformats.org/officeDocument/2006/relationships/hyperlink" Target="#Pivot_table!A1"/><Relationship Id="rId2" Type="http://schemas.openxmlformats.org/officeDocument/2006/relationships/image" Target="../media/image28.svg"/><Relationship Id="rId16" Type="http://schemas.openxmlformats.org/officeDocument/2006/relationships/image" Target="../media/image41.png"/><Relationship Id="rId20" Type="http://schemas.openxmlformats.org/officeDocument/2006/relationships/image" Target="../media/image45.png"/><Relationship Id="rId29" Type="http://schemas.openxmlformats.org/officeDocument/2006/relationships/image" Target="../media/image48.svg"/><Relationship Id="rId1" Type="http://schemas.openxmlformats.org/officeDocument/2006/relationships/image" Target="../media/image27.png"/><Relationship Id="rId6" Type="http://schemas.openxmlformats.org/officeDocument/2006/relationships/image" Target="../media/image32.svg"/><Relationship Id="rId11" Type="http://schemas.openxmlformats.org/officeDocument/2006/relationships/image" Target="../media/image37.png"/><Relationship Id="rId24" Type="http://schemas.openxmlformats.org/officeDocument/2006/relationships/chart" Target="../charts/chart10.xml"/><Relationship Id="rId32" Type="http://schemas.openxmlformats.org/officeDocument/2006/relationships/hyperlink" Target="#Contents!A1"/><Relationship Id="rId5" Type="http://schemas.openxmlformats.org/officeDocument/2006/relationships/image" Target="../media/image31.png"/><Relationship Id="rId15" Type="http://schemas.openxmlformats.org/officeDocument/2006/relationships/chart" Target="../charts/chart7.xml"/><Relationship Id="rId23" Type="http://schemas.openxmlformats.org/officeDocument/2006/relationships/chart" Target="../charts/chart9.xml"/><Relationship Id="rId28" Type="http://schemas.openxmlformats.org/officeDocument/2006/relationships/image" Target="../media/image47.png"/><Relationship Id="rId36" Type="http://schemas.openxmlformats.org/officeDocument/2006/relationships/image" Target="../media/image51.jpeg"/><Relationship Id="rId10" Type="http://schemas.openxmlformats.org/officeDocument/2006/relationships/image" Target="../media/image36.svg"/><Relationship Id="rId19" Type="http://schemas.openxmlformats.org/officeDocument/2006/relationships/image" Target="../media/image44.svg"/><Relationship Id="rId31" Type="http://schemas.openxmlformats.org/officeDocument/2006/relationships/image" Target="../media/image50.svg"/><Relationship Id="rId4" Type="http://schemas.openxmlformats.org/officeDocument/2006/relationships/image" Target="../media/image30.svg"/><Relationship Id="rId9" Type="http://schemas.openxmlformats.org/officeDocument/2006/relationships/image" Target="../media/image35.png"/><Relationship Id="rId14" Type="http://schemas.openxmlformats.org/officeDocument/2006/relationships/image" Target="../media/image40.svg"/><Relationship Id="rId22" Type="http://schemas.openxmlformats.org/officeDocument/2006/relationships/chart" Target="../charts/chart8.xml"/><Relationship Id="rId27" Type="http://schemas.openxmlformats.org/officeDocument/2006/relationships/chart" Target="../charts/chart13.xml"/><Relationship Id="rId30" Type="http://schemas.openxmlformats.org/officeDocument/2006/relationships/image" Target="../media/image49.png"/><Relationship Id="rId35" Type="http://schemas.openxmlformats.org/officeDocument/2006/relationships/image" Target="../media/image8.png"/><Relationship Id="rId8" Type="http://schemas.openxmlformats.org/officeDocument/2006/relationships/image" Target="../media/image34.svg"/></Relationships>
</file>

<file path=xl/drawings/drawing1.xml><?xml version="1.0" encoding="utf-8"?>
<xdr:wsDr xmlns:xdr="http://schemas.openxmlformats.org/drawingml/2006/spreadsheetDrawing" xmlns:a="http://schemas.openxmlformats.org/drawingml/2006/main">
  <xdr:oneCellAnchor>
    <xdr:from>
      <xdr:col>8</xdr:col>
      <xdr:colOff>200025</xdr:colOff>
      <xdr:row>8</xdr:row>
      <xdr:rowOff>76200</xdr:rowOff>
    </xdr:from>
    <xdr:ext cx="184731" cy="264560"/>
    <xdr:sp macro="" textlink="">
      <xdr:nvSpPr>
        <xdr:cNvPr id="14" name="TextBox 2">
          <a:extLst>
            <a:ext uri="{FF2B5EF4-FFF2-40B4-BE49-F238E27FC236}">
              <a16:creationId xmlns:a16="http://schemas.microsoft.com/office/drawing/2014/main" id="{00000000-0008-0000-0000-00000E000000}"/>
            </a:ext>
          </a:extLst>
        </xdr:cNvPr>
        <xdr:cNvSpPr txBox="1"/>
      </xdr:nvSpPr>
      <xdr:spPr>
        <a:xfrm>
          <a:off x="5076825" y="1771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editAs="oneCell">
    <xdr:from>
      <xdr:col>11</xdr:col>
      <xdr:colOff>449664</xdr:colOff>
      <xdr:row>2</xdr:row>
      <xdr:rowOff>178854</xdr:rowOff>
    </xdr:from>
    <xdr:to>
      <xdr:col>22</xdr:col>
      <xdr:colOff>3123</xdr:colOff>
      <xdr:row>24</xdr:row>
      <xdr:rowOff>52388</xdr:rowOff>
    </xdr:to>
    <xdr:pic>
      <xdr:nvPicPr>
        <xdr:cNvPr id="12" name="Picture 3" descr="Products on inventory shelves storag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12289" y="559854"/>
          <a:ext cx="5316084" cy="4064534"/>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114301</xdr:colOff>
      <xdr:row>3</xdr:row>
      <xdr:rowOff>104775</xdr:rowOff>
    </xdr:from>
    <xdr:to>
      <xdr:col>11</xdr:col>
      <xdr:colOff>381001</xdr:colOff>
      <xdr:row>10</xdr:row>
      <xdr:rowOff>171450</xdr:rowOff>
    </xdr:to>
    <xdr:sp macro="" textlink="">
      <xdr:nvSpPr>
        <xdr:cNvPr id="5" name="TextBox 4">
          <a:extLst>
            <a:ext uri="{FF2B5EF4-FFF2-40B4-BE49-F238E27FC236}">
              <a16:creationId xmlns:a16="http://schemas.microsoft.com/office/drawing/2014/main" id="{00000000-0008-0000-0000-000005000000}"/>
            </a:ext>
            <a:ext uri="{147F2762-F138-4A5C-976F-8EAC2B608ADB}">
              <a16:predDERef xmlns:a16="http://schemas.microsoft.com/office/drawing/2014/main" pred="{00000000-0008-0000-0000-000004000000}"/>
            </a:ext>
          </a:extLst>
        </xdr:cNvPr>
        <xdr:cNvSpPr txBox="1"/>
      </xdr:nvSpPr>
      <xdr:spPr>
        <a:xfrm>
          <a:off x="114301" y="676275"/>
          <a:ext cx="6972300" cy="1400175"/>
        </a:xfrm>
        <a:prstGeom prst="rect">
          <a:avLst/>
        </a:prstGeom>
        <a:solidFill>
          <a:srgbClr val="D3E9E8"/>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IN" sz="1600">
              <a:solidFill>
                <a:schemeClr val="bg2">
                  <a:lumMod val="10000"/>
                </a:schemeClr>
              </a:solidFill>
              <a:latin typeface="Calibri" panose="020F0502020204030204" pitchFamily="34" charset="0"/>
              <a:ea typeface="Calibri" panose="020F0502020204030204" pitchFamily="34" charset="0"/>
              <a:cs typeface="Calibri" panose="020F0502020204030204" pitchFamily="34" charset="0"/>
            </a:rPr>
            <a:t>This Inventory &amp; Supply Chain Management System with Reorder Alerts is designed to streamline stock tracking, supplier management, and inventory monitoring through an organized Excel-based solution. The system helps improve operational efficiency by providing real-time stock visibility and automated low-stock alerts to support timely decision-making.</a:t>
          </a:r>
        </a:p>
        <a:p>
          <a:endParaRPr lang="en-IN" sz="11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104777</xdr:colOff>
      <xdr:row>12</xdr:row>
      <xdr:rowOff>85724</xdr:rowOff>
    </xdr:from>
    <xdr:to>
      <xdr:col>11</xdr:col>
      <xdr:colOff>371476</xdr:colOff>
      <xdr:row>19</xdr:row>
      <xdr:rowOff>19049</xdr:rowOff>
    </xdr:to>
    <xdr:sp macro="" textlink="">
      <xdr:nvSpPr>
        <xdr:cNvPr id="11" name="TextBox 5">
          <a:extLst>
            <a:ext uri="{FF2B5EF4-FFF2-40B4-BE49-F238E27FC236}">
              <a16:creationId xmlns:a16="http://schemas.microsoft.com/office/drawing/2014/main" id="{00000000-0008-0000-0000-000006000000}"/>
            </a:ext>
            <a:ext uri="{147F2762-F138-4A5C-976F-8EAC2B608ADB}">
              <a16:predDERef xmlns:a16="http://schemas.microsoft.com/office/drawing/2014/main" pred="{00000000-0008-0000-0000-000005000000}"/>
            </a:ext>
          </a:extLst>
        </xdr:cNvPr>
        <xdr:cNvSpPr txBox="1"/>
      </xdr:nvSpPr>
      <xdr:spPr>
        <a:xfrm>
          <a:off x="104777" y="2371724"/>
          <a:ext cx="6029324" cy="1266825"/>
        </a:xfrm>
        <a:prstGeom prst="rect">
          <a:avLst/>
        </a:prstGeom>
        <a:solidFill>
          <a:srgbClr val="D3E9E8"/>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Key Features:</a:t>
          </a:r>
        </a:p>
        <a:p>
          <a:r>
            <a:rPr lang="en-IN" sz="160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-&gt;</a:t>
          </a:r>
          <a:r>
            <a:rPr lang="en-IN" sz="16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 Stock Tracking</a:t>
          </a:r>
        </a:p>
        <a:p>
          <a:r>
            <a:rPr lang="en-IN" sz="16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-&gt; Reorder Alerts</a:t>
          </a:r>
        </a:p>
        <a:p>
          <a:r>
            <a:rPr lang="en-IN" sz="16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-&gt; Supplier Monitoring</a:t>
          </a:r>
          <a:endParaRPr lang="en-IN" sz="160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endParaRPr>
        </a:p>
        <a:p>
          <a:endParaRPr lang="en-IN" sz="1100"/>
        </a:p>
      </xdr:txBody>
    </xdr:sp>
    <xdr:clientData/>
  </xdr:twoCellAnchor>
  <xdr:twoCellAnchor editAs="oneCell">
    <xdr:from>
      <xdr:col>0</xdr:col>
      <xdr:colOff>1</xdr:colOff>
      <xdr:row>0</xdr:row>
      <xdr:rowOff>0</xdr:rowOff>
    </xdr:from>
    <xdr:to>
      <xdr:col>2</xdr:col>
      <xdr:colOff>285750</xdr:colOff>
      <xdr:row>3</xdr:row>
      <xdr:rowOff>9525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0"/>
          <a:ext cx="1333499" cy="581025"/>
        </a:xfrm>
        <a:prstGeom prst="rect">
          <a:avLst/>
        </a:prstGeom>
      </xdr:spPr>
    </xdr:pic>
    <xdr:clientData/>
  </xdr:twoCellAnchor>
  <xdr:twoCellAnchor>
    <xdr:from>
      <xdr:col>6</xdr:col>
      <xdr:colOff>200025</xdr:colOff>
      <xdr:row>20</xdr:row>
      <xdr:rowOff>171450</xdr:rowOff>
    </xdr:from>
    <xdr:to>
      <xdr:col>8</xdr:col>
      <xdr:colOff>476250</xdr:colOff>
      <xdr:row>26</xdr:row>
      <xdr:rowOff>19050</xdr:rowOff>
    </xdr:to>
    <xdr:sp macro="" textlink="">
      <xdr:nvSpPr>
        <xdr:cNvPr id="3" name="Right Arrow 2">
          <a:extLst>
            <a:ext uri="{FF2B5EF4-FFF2-40B4-BE49-F238E27FC236}">
              <a16:creationId xmlns:a16="http://schemas.microsoft.com/office/drawing/2014/main" id="{10C35651-4B4C-1AEF-E755-E7C36189D55A}"/>
            </a:ext>
            <a:ext uri="{147F2762-F138-4A5C-976F-8EAC2B608ADB}">
              <a16:predDERef xmlns:a16="http://schemas.microsoft.com/office/drawing/2014/main" pred="{00000000-0008-0000-0000-000007000000}"/>
            </a:ext>
          </a:extLst>
        </xdr:cNvPr>
        <xdr:cNvSpPr/>
      </xdr:nvSpPr>
      <xdr:spPr>
        <a:xfrm>
          <a:off x="3400425" y="3819525"/>
          <a:ext cx="1343025" cy="933450"/>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ctr"/>
          <a:endParaRPr lang="en-US" sz="1600">
            <a:solidFill>
              <a:schemeClr val="lt1"/>
            </a:solidFill>
            <a:latin typeface="+mn-lt"/>
            <a:ea typeface="+mn-lt"/>
            <a:cs typeface="+mn-lt"/>
          </a:endParaRPr>
        </a:p>
      </xdr:txBody>
    </xdr:sp>
    <xdr:clientData/>
  </xdr:twoCellAnchor>
  <xdr:twoCellAnchor>
    <xdr:from>
      <xdr:col>6</xdr:col>
      <xdr:colOff>190500</xdr:colOff>
      <xdr:row>22</xdr:row>
      <xdr:rowOff>95250</xdr:rowOff>
    </xdr:from>
    <xdr:to>
      <xdr:col>8</xdr:col>
      <xdr:colOff>396240</xdr:colOff>
      <xdr:row>24</xdr:row>
      <xdr:rowOff>148282</xdr:rowOff>
    </xdr:to>
    <xdr:sp macro="" textlink="">
      <xdr:nvSpPr>
        <xdr:cNvPr id="8" name="TextBox 7">
          <a:hlinkClick xmlns:r="http://schemas.openxmlformats.org/officeDocument/2006/relationships" r:id="rId3"/>
          <a:extLst>
            <a:ext uri="{FF2B5EF4-FFF2-40B4-BE49-F238E27FC236}">
              <a16:creationId xmlns:a16="http://schemas.microsoft.com/office/drawing/2014/main" id="{F8DEB7BE-40C6-4EBE-8A71-5B7B6061207C}"/>
            </a:ext>
            <a:ext uri="{147F2762-F138-4A5C-976F-8EAC2B608ADB}">
              <a16:predDERef xmlns:a16="http://schemas.microsoft.com/office/drawing/2014/main" pred="{10C35651-4B4C-1AEF-E755-E7C36189D55A}"/>
            </a:ext>
          </a:extLst>
        </xdr:cNvPr>
        <xdr:cNvSpPr txBox="1"/>
      </xdr:nvSpPr>
      <xdr:spPr>
        <a:xfrm>
          <a:off x="3390900" y="4105275"/>
          <a:ext cx="1272540" cy="41498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1600">
              <a:solidFill>
                <a:schemeClr val="bg1"/>
              </a:solidFill>
              <a:latin typeface="Algerian" panose="04020705040A02060702" pitchFamily="82" charset="0"/>
            </a:rPr>
            <a:t>Contents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3</xdr:row>
      <xdr:rowOff>9525</xdr:rowOff>
    </xdr:from>
    <xdr:to>
      <xdr:col>2</xdr:col>
      <xdr:colOff>142875</xdr:colOff>
      <xdr:row>6</xdr:row>
      <xdr:rowOff>171450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23825" y="581025"/>
          <a:ext cx="1238250" cy="733425"/>
        </a:xfrm>
        <a:prstGeom prst="rect">
          <a:avLst/>
        </a:prstGeom>
        <a:solidFill>
          <a:srgbClr val="1E767A"/>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latin typeface="Agency FB" panose="020B0503020202020204" pitchFamily="34" charset="0"/>
            </a:rPr>
            <a:t>START</a:t>
          </a:r>
        </a:p>
      </xdr:txBody>
    </xdr:sp>
    <xdr:clientData/>
  </xdr:twoCellAnchor>
  <xdr:twoCellAnchor>
    <xdr:from>
      <xdr:col>4</xdr:col>
      <xdr:colOff>66675</xdr:colOff>
      <xdr:row>5</xdr:row>
      <xdr:rowOff>104775</xdr:rowOff>
    </xdr:from>
    <xdr:to>
      <xdr:col>6</xdr:col>
      <xdr:colOff>457200</xdr:colOff>
      <xdr:row>7</xdr:row>
      <xdr:rowOff>28575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100-000003000000}"/>
            </a:ext>
            <a:ext uri="{147F2762-F138-4A5C-976F-8EAC2B608ADB}">
              <a16:predDERef xmlns:a16="http://schemas.microsoft.com/office/drawing/2014/main" pred="{00000000-0008-0000-0100-000002000000}"/>
            </a:ext>
          </a:extLst>
        </xdr:cNvPr>
        <xdr:cNvSpPr/>
      </xdr:nvSpPr>
      <xdr:spPr>
        <a:xfrm>
          <a:off x="2505075" y="1057275"/>
          <a:ext cx="1609725" cy="304800"/>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Agency FB" panose="020B0503020202020204" pitchFamily="34" charset="0"/>
            </a:rPr>
            <a:t>INSTRUCTIONS</a:t>
          </a:r>
        </a:p>
      </xdr:txBody>
    </xdr:sp>
    <xdr:clientData/>
  </xdr:twoCellAnchor>
  <xdr:twoCellAnchor>
    <xdr:from>
      <xdr:col>8</xdr:col>
      <xdr:colOff>285750</xdr:colOff>
      <xdr:row>3</xdr:row>
      <xdr:rowOff>0</xdr:rowOff>
    </xdr:from>
    <xdr:to>
      <xdr:col>12</xdr:col>
      <xdr:colOff>0</xdr:colOff>
      <xdr:row>9</xdr:row>
      <xdr:rowOff>28575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100-000004000000}"/>
            </a:ext>
            <a:ext uri="{147F2762-F138-4A5C-976F-8EAC2B608ADB}">
              <a16:predDERef xmlns:a16="http://schemas.microsoft.com/office/drawing/2014/main" pred="{00000000-0008-0000-0100-000003000000}"/>
            </a:ext>
          </a:extLst>
        </xdr:cNvPr>
        <xdr:cNvSpPr/>
      </xdr:nvSpPr>
      <xdr:spPr>
        <a:xfrm>
          <a:off x="4476750" y="631031"/>
          <a:ext cx="1809750" cy="1171575"/>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b="1">
            <a:latin typeface="Agency FB" panose="020B0503020202020204" pitchFamily="34" charset="0"/>
          </a:endParaRPr>
        </a:p>
        <a:p>
          <a:pPr algn="ctr"/>
          <a:endParaRPr lang="en-IN" sz="2000" b="1">
            <a:latin typeface="Agency FB" panose="020B0503020202020204" pitchFamily="34" charset="0"/>
          </a:endParaRPr>
        </a:p>
        <a:p>
          <a:pPr algn="ctr"/>
          <a:r>
            <a:rPr lang="en-IN" sz="2000" b="1">
              <a:latin typeface="Agency FB" panose="020B0503020202020204" pitchFamily="34" charset="0"/>
            </a:rPr>
            <a:t>CLEANING TASKS</a:t>
          </a:r>
        </a:p>
      </xdr:txBody>
    </xdr:sp>
    <xdr:clientData/>
  </xdr:twoCellAnchor>
  <xdr:twoCellAnchor>
    <xdr:from>
      <xdr:col>0</xdr:col>
      <xdr:colOff>247650</xdr:colOff>
      <xdr:row>10</xdr:row>
      <xdr:rowOff>85725</xdr:rowOff>
    </xdr:from>
    <xdr:to>
      <xdr:col>2</xdr:col>
      <xdr:colOff>304800</xdr:colOff>
      <xdr:row>15</xdr:row>
      <xdr:rowOff>28575</xdr:rowOff>
    </xdr:to>
    <xdr:sp macro="" textlink="">
      <xdr:nvSpPr>
        <xdr:cNvPr id="5" name="Pentagon 4">
          <a:hlinkClick xmlns:r="http://schemas.openxmlformats.org/officeDocument/2006/relationships" r:id="rId4"/>
          <a:extLst>
            <a:ext uri="{FF2B5EF4-FFF2-40B4-BE49-F238E27FC236}">
              <a16:creationId xmlns:a16="http://schemas.microsoft.com/office/drawing/2014/main" id="{00000000-0008-0000-0100-000005000000}"/>
            </a:ext>
            <a:ext uri="{147F2762-F138-4A5C-976F-8EAC2B608ADB}">
              <a16:predDERef xmlns:a16="http://schemas.microsoft.com/office/drawing/2014/main" pred="{00000000-0008-0000-0100-000004000000}"/>
            </a:ext>
          </a:extLst>
        </xdr:cNvPr>
        <xdr:cNvSpPr/>
      </xdr:nvSpPr>
      <xdr:spPr>
        <a:xfrm>
          <a:off x="247650" y="1971675"/>
          <a:ext cx="1123950" cy="847725"/>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r>
            <a:rPr lang="en-IN" sz="1400" b="1">
              <a:latin typeface="Agency FB" panose="020B0503020202020204" pitchFamily="34" charset="0"/>
            </a:rPr>
            <a:t>RAW</a:t>
          </a:r>
          <a:r>
            <a:rPr lang="en-IN" sz="1400" b="1" baseline="0">
              <a:latin typeface="Agency FB" panose="020B0503020202020204" pitchFamily="34" charset="0"/>
            </a:rPr>
            <a:t> DATA</a:t>
          </a:r>
          <a:endParaRPr lang="en-IN" sz="1400" b="1">
            <a:latin typeface="Agency FB" panose="020B0503020202020204" pitchFamily="34" charset="0"/>
          </a:endParaRPr>
        </a:p>
      </xdr:txBody>
    </xdr:sp>
    <xdr:clientData/>
  </xdr:twoCellAnchor>
  <xdr:twoCellAnchor>
    <xdr:from>
      <xdr:col>3</xdr:col>
      <xdr:colOff>38100</xdr:colOff>
      <xdr:row>10</xdr:row>
      <xdr:rowOff>95250</xdr:rowOff>
    </xdr:from>
    <xdr:to>
      <xdr:col>5</xdr:col>
      <xdr:colOff>152400</xdr:colOff>
      <xdr:row>15</xdr:row>
      <xdr:rowOff>28575</xdr:rowOff>
    </xdr:to>
    <xdr:sp macro="" textlink="">
      <xdr:nvSpPr>
        <xdr:cNvPr id="6" name="Pentagon 5">
          <a:hlinkClick xmlns:r="http://schemas.openxmlformats.org/officeDocument/2006/relationships" r:id="rId5"/>
          <a:extLst>
            <a:ext uri="{FF2B5EF4-FFF2-40B4-BE49-F238E27FC236}">
              <a16:creationId xmlns:a16="http://schemas.microsoft.com/office/drawing/2014/main" id="{00000000-0008-0000-0100-000006000000}"/>
            </a:ext>
            <a:ext uri="{147F2762-F138-4A5C-976F-8EAC2B608ADB}">
              <a16:predDERef xmlns:a16="http://schemas.microsoft.com/office/drawing/2014/main" pred="{00000000-0008-0000-0100-000005000000}"/>
            </a:ext>
          </a:extLst>
        </xdr:cNvPr>
        <xdr:cNvSpPr/>
      </xdr:nvSpPr>
      <xdr:spPr>
        <a:xfrm>
          <a:off x="1638300" y="1981200"/>
          <a:ext cx="1181100" cy="83820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r>
            <a:rPr lang="en-IN" sz="1400" b="1">
              <a:solidFill>
                <a:schemeClr val="lt1"/>
              </a:solidFill>
              <a:latin typeface="Agency FB" panose="020B0503020202020204" pitchFamily="34" charset="0"/>
              <a:ea typeface="+mn-ea"/>
              <a:cs typeface="+mn-cs"/>
            </a:rPr>
            <a:t>CLEAN DATA</a:t>
          </a:r>
        </a:p>
      </xdr:txBody>
    </xdr:sp>
    <xdr:clientData/>
  </xdr:twoCellAnchor>
  <xdr:twoCellAnchor>
    <xdr:from>
      <xdr:col>6</xdr:col>
      <xdr:colOff>23947</xdr:colOff>
      <xdr:row>10</xdr:row>
      <xdr:rowOff>90079</xdr:rowOff>
    </xdr:from>
    <xdr:to>
      <xdr:col>8</xdr:col>
      <xdr:colOff>59531</xdr:colOff>
      <xdr:row>15</xdr:row>
      <xdr:rowOff>51979</xdr:rowOff>
    </xdr:to>
    <xdr:sp macro="" textlink="">
      <xdr:nvSpPr>
        <xdr:cNvPr id="7" name="Pentagon 6">
          <a:hlinkClick xmlns:r="http://schemas.openxmlformats.org/officeDocument/2006/relationships" r:id="rId6"/>
          <a:extLst>
            <a:ext uri="{FF2B5EF4-FFF2-40B4-BE49-F238E27FC236}">
              <a16:creationId xmlns:a16="http://schemas.microsoft.com/office/drawing/2014/main" id="{00000000-0008-0000-0100-000007000000}"/>
            </a:ext>
            <a:ext uri="{147F2762-F138-4A5C-976F-8EAC2B608ADB}">
              <a16:predDERef xmlns:a16="http://schemas.microsoft.com/office/drawing/2014/main" pred="{00000000-0008-0000-0100-000006000000}"/>
            </a:ext>
          </a:extLst>
        </xdr:cNvPr>
        <xdr:cNvSpPr/>
      </xdr:nvSpPr>
      <xdr:spPr>
        <a:xfrm>
          <a:off x="3167197" y="2054610"/>
          <a:ext cx="1083334" cy="91440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r>
            <a:rPr lang="en-IN" sz="1400" b="1">
              <a:solidFill>
                <a:schemeClr val="lt1"/>
              </a:solidFill>
              <a:latin typeface="Agency FB" panose="020B0503020202020204" pitchFamily="34" charset="0"/>
              <a:ea typeface="+mn-ea"/>
              <a:cs typeface="+mn-cs"/>
            </a:rPr>
            <a:t>PRODUCTS</a:t>
          </a:r>
        </a:p>
      </xdr:txBody>
    </xdr:sp>
    <xdr:clientData/>
  </xdr:twoCellAnchor>
  <xdr:twoCellAnchor>
    <xdr:from>
      <xdr:col>8</xdr:col>
      <xdr:colOff>514350</xdr:colOff>
      <xdr:row>10</xdr:row>
      <xdr:rowOff>66674</xdr:rowOff>
    </xdr:from>
    <xdr:to>
      <xdr:col>10</xdr:col>
      <xdr:colOff>488156</xdr:colOff>
      <xdr:row>15</xdr:row>
      <xdr:rowOff>47624</xdr:rowOff>
    </xdr:to>
    <xdr:sp macro="" textlink="">
      <xdr:nvSpPr>
        <xdr:cNvPr id="8" name="Pentagon 7">
          <a:hlinkClick xmlns:r="http://schemas.openxmlformats.org/officeDocument/2006/relationships" r:id="rId7"/>
          <a:extLst>
            <a:ext uri="{FF2B5EF4-FFF2-40B4-BE49-F238E27FC236}">
              <a16:creationId xmlns:a16="http://schemas.microsoft.com/office/drawing/2014/main" id="{00000000-0008-0000-0100-000008000000}"/>
            </a:ext>
            <a:ext uri="{147F2762-F138-4A5C-976F-8EAC2B608ADB}">
              <a16:predDERef xmlns:a16="http://schemas.microsoft.com/office/drawing/2014/main" pred="{00000000-0008-0000-0100-000007000000}"/>
            </a:ext>
          </a:extLst>
        </xdr:cNvPr>
        <xdr:cNvSpPr/>
      </xdr:nvSpPr>
      <xdr:spPr>
        <a:xfrm>
          <a:off x="4705350" y="2031205"/>
          <a:ext cx="1021556" cy="93345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r>
            <a:rPr lang="en-IN" sz="1400" b="1">
              <a:solidFill>
                <a:schemeClr val="lt1"/>
              </a:solidFill>
              <a:latin typeface="Agency FB" panose="020B0503020202020204" pitchFamily="34" charset="0"/>
              <a:ea typeface="+mn-ea"/>
              <a:cs typeface="+mn-cs"/>
            </a:rPr>
            <a:t>STOCK</a:t>
          </a:r>
          <a:r>
            <a:rPr lang="en-IN" sz="1400" b="1" baseline="0">
              <a:solidFill>
                <a:schemeClr val="lt1"/>
              </a:solidFill>
              <a:latin typeface="+mn-lt"/>
              <a:ea typeface="+mn-ea"/>
              <a:cs typeface="+mn-cs"/>
            </a:rPr>
            <a:t> </a:t>
          </a:r>
          <a:r>
            <a:rPr lang="en-IN" sz="1400" b="1">
              <a:latin typeface="Agency FB" panose="020B0503020202020204" pitchFamily="34" charset="0"/>
            </a:rPr>
            <a:t>IN</a:t>
          </a:r>
        </a:p>
      </xdr:txBody>
    </xdr:sp>
    <xdr:clientData/>
  </xdr:twoCellAnchor>
  <xdr:twoCellAnchor>
    <xdr:from>
      <xdr:col>11</xdr:col>
      <xdr:colOff>447675</xdr:colOff>
      <xdr:row>10</xdr:row>
      <xdr:rowOff>76200</xdr:rowOff>
    </xdr:from>
    <xdr:to>
      <xdr:col>13</xdr:col>
      <xdr:colOff>514350</xdr:colOff>
      <xdr:row>15</xdr:row>
      <xdr:rowOff>38100</xdr:rowOff>
    </xdr:to>
    <xdr:sp macro="" textlink="">
      <xdr:nvSpPr>
        <xdr:cNvPr id="9" name="Pentagon 8">
          <a:hlinkClick xmlns:r="http://schemas.openxmlformats.org/officeDocument/2006/relationships" r:id="rId8"/>
          <a:extLst>
            <a:ext uri="{FF2B5EF4-FFF2-40B4-BE49-F238E27FC236}">
              <a16:creationId xmlns:a16="http://schemas.microsoft.com/office/drawing/2014/main" id="{00000000-0008-0000-0100-000009000000}"/>
            </a:ext>
            <a:ext uri="{147F2762-F138-4A5C-976F-8EAC2B608ADB}">
              <a16:predDERef xmlns:a16="http://schemas.microsoft.com/office/drawing/2014/main" pred="{00000000-0008-0000-0100-000008000000}"/>
            </a:ext>
          </a:extLst>
        </xdr:cNvPr>
        <xdr:cNvSpPr/>
      </xdr:nvSpPr>
      <xdr:spPr>
        <a:xfrm>
          <a:off x="6315075" y="1962150"/>
          <a:ext cx="1133475" cy="866775"/>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r>
            <a:rPr lang="en-IN" sz="1400" b="1">
              <a:solidFill>
                <a:schemeClr val="lt1"/>
              </a:solidFill>
              <a:latin typeface="Agency FB" panose="020B0503020202020204" pitchFamily="34" charset="0"/>
              <a:ea typeface="+mn-ea"/>
              <a:cs typeface="+mn-cs"/>
            </a:rPr>
            <a:t>STOCK OUT</a:t>
          </a:r>
        </a:p>
      </xdr:txBody>
    </xdr:sp>
    <xdr:clientData/>
  </xdr:twoCellAnchor>
  <xdr:twoCellAnchor>
    <xdr:from>
      <xdr:col>14</xdr:col>
      <xdr:colOff>523875</xdr:colOff>
      <xdr:row>10</xdr:row>
      <xdr:rowOff>47625</xdr:rowOff>
    </xdr:from>
    <xdr:to>
      <xdr:col>17</xdr:col>
      <xdr:colOff>428625</xdr:colOff>
      <xdr:row>15</xdr:row>
      <xdr:rowOff>76200</xdr:rowOff>
    </xdr:to>
    <xdr:sp macro="" textlink="">
      <xdr:nvSpPr>
        <xdr:cNvPr id="10" name="Pentagon 9">
          <a:hlinkClick xmlns:r="http://schemas.openxmlformats.org/officeDocument/2006/relationships" r:id="rId9"/>
          <a:extLst>
            <a:ext uri="{FF2B5EF4-FFF2-40B4-BE49-F238E27FC236}">
              <a16:creationId xmlns:a16="http://schemas.microsoft.com/office/drawing/2014/main" id="{00000000-0008-0000-0100-00000A000000}"/>
            </a:ext>
            <a:ext uri="{147F2762-F138-4A5C-976F-8EAC2B608ADB}">
              <a16:predDERef xmlns:a16="http://schemas.microsoft.com/office/drawing/2014/main" pred="{00000000-0008-0000-0100-000009000000}"/>
            </a:ext>
          </a:extLst>
        </xdr:cNvPr>
        <xdr:cNvSpPr/>
      </xdr:nvSpPr>
      <xdr:spPr>
        <a:xfrm>
          <a:off x="7991475" y="1933575"/>
          <a:ext cx="1504950" cy="93345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endParaRPr lang="en-IN" sz="1400" b="1">
            <a:solidFill>
              <a:schemeClr val="lt1"/>
            </a:solidFill>
            <a:latin typeface="Agency FB" panose="020B0503020202020204" pitchFamily="34" charset="0"/>
            <a:ea typeface="+mn-ea"/>
            <a:cs typeface="+mn-cs"/>
          </a:endParaRPr>
        </a:p>
        <a:p>
          <a:pPr algn="l"/>
          <a:r>
            <a:rPr lang="en-IN" sz="1400" b="1">
              <a:solidFill>
                <a:schemeClr val="lt1"/>
              </a:solidFill>
              <a:latin typeface="Agency FB" panose="020B0503020202020204" pitchFamily="34" charset="0"/>
              <a:ea typeface="+mn-ea"/>
              <a:cs typeface="+mn-cs"/>
            </a:rPr>
            <a:t>REORDER</a:t>
          </a:r>
          <a:r>
            <a:rPr lang="en-IN" sz="1400" b="1"/>
            <a:t> </a:t>
          </a:r>
          <a:r>
            <a:rPr lang="en-IN" sz="1400" b="1">
              <a:latin typeface="Agency FB" panose="020B0503020202020204" pitchFamily="34" charset="0"/>
            </a:rPr>
            <a:t>ALERTS</a:t>
          </a:r>
        </a:p>
      </xdr:txBody>
    </xdr:sp>
    <xdr:clientData/>
  </xdr:twoCellAnchor>
  <xdr:twoCellAnchor>
    <xdr:from>
      <xdr:col>5</xdr:col>
      <xdr:colOff>0</xdr:colOff>
      <xdr:row>17</xdr:row>
      <xdr:rowOff>161925</xdr:rowOff>
    </xdr:from>
    <xdr:to>
      <xdr:col>8</xdr:col>
      <xdr:colOff>250031</xdr:colOff>
      <xdr:row>23</xdr:row>
      <xdr:rowOff>171450</xdr:rowOff>
    </xdr:to>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0100-00000B000000}"/>
            </a:ext>
            <a:ext uri="{147F2762-F138-4A5C-976F-8EAC2B608ADB}">
              <a16:predDERef xmlns:a16="http://schemas.microsoft.com/office/drawing/2014/main" pred="{00000000-0008-0000-0100-00000A000000}"/>
            </a:ext>
          </a:extLst>
        </xdr:cNvPr>
        <xdr:cNvSpPr/>
      </xdr:nvSpPr>
      <xdr:spPr>
        <a:xfrm>
          <a:off x="2619375" y="3459956"/>
          <a:ext cx="1821656" cy="1152525"/>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r>
            <a:rPr lang="en-IN" sz="1800" b="1">
              <a:latin typeface="Agency FB" panose="020B0503020202020204" pitchFamily="34" charset="0"/>
            </a:rPr>
            <a:t>SUMMARY</a:t>
          </a:r>
          <a:r>
            <a:rPr lang="en-IN" sz="1800" b="1" baseline="0">
              <a:latin typeface="Agency FB" panose="020B0503020202020204" pitchFamily="34" charset="0"/>
            </a:rPr>
            <a:t> ANALYSIS</a:t>
          </a:r>
          <a:endParaRPr lang="en-IN" sz="1800" b="1">
            <a:latin typeface="Agency FB" panose="020B0503020202020204" pitchFamily="34" charset="0"/>
          </a:endParaRPr>
        </a:p>
      </xdr:txBody>
    </xdr:sp>
    <xdr:clientData/>
  </xdr:twoCellAnchor>
  <xdr:twoCellAnchor>
    <xdr:from>
      <xdr:col>10</xdr:col>
      <xdr:colOff>476250</xdr:colOff>
      <xdr:row>17</xdr:row>
      <xdr:rowOff>161925</xdr:rowOff>
    </xdr:from>
    <xdr:to>
      <xdr:col>13</xdr:col>
      <xdr:colOff>352425</xdr:colOff>
      <xdr:row>24</xdr:row>
      <xdr:rowOff>0</xdr:rowOff>
    </xdr:to>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0100-00000C000000}"/>
            </a:ext>
            <a:ext uri="{147F2762-F138-4A5C-976F-8EAC2B608ADB}">
              <a16:predDERef xmlns:a16="http://schemas.microsoft.com/office/drawing/2014/main" pred="{00000000-0008-0000-0100-00000B000000}"/>
            </a:ext>
          </a:extLst>
        </xdr:cNvPr>
        <xdr:cNvSpPr/>
      </xdr:nvSpPr>
      <xdr:spPr>
        <a:xfrm>
          <a:off x="6572250" y="3400425"/>
          <a:ext cx="1704975" cy="1171575"/>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ctr"/>
          <a:r>
            <a:rPr lang="en-IN" sz="1800" b="1">
              <a:latin typeface="Agency FB" panose="020B0503020202020204" pitchFamily="34" charset="0"/>
            </a:rPr>
            <a:t>PIVOT TABLE</a:t>
          </a:r>
        </a:p>
      </xdr:txBody>
    </xdr:sp>
    <xdr:clientData/>
  </xdr:twoCellAnchor>
  <xdr:twoCellAnchor>
    <xdr:from>
      <xdr:col>16</xdr:col>
      <xdr:colOff>276225</xdr:colOff>
      <xdr:row>17</xdr:row>
      <xdr:rowOff>152400</xdr:rowOff>
    </xdr:from>
    <xdr:to>
      <xdr:col>19</xdr:col>
      <xdr:colOff>209550</xdr:colOff>
      <xdr:row>24</xdr:row>
      <xdr:rowOff>38100</xdr:rowOff>
    </xdr:to>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0100-00000D000000}"/>
            </a:ext>
            <a:ext uri="{147F2762-F138-4A5C-976F-8EAC2B608ADB}">
              <a16:predDERef xmlns:a16="http://schemas.microsoft.com/office/drawing/2014/main" pred="{00000000-0008-0000-0100-00000C000000}"/>
            </a:ext>
          </a:extLst>
        </xdr:cNvPr>
        <xdr:cNvSpPr/>
      </xdr:nvSpPr>
      <xdr:spPr>
        <a:xfrm>
          <a:off x="9039225" y="3462338"/>
          <a:ext cx="1576388" cy="1219200"/>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ctr"/>
          <a:r>
            <a:rPr lang="en-IN" sz="1800" b="1">
              <a:latin typeface="Agency FB" panose="020B0503020202020204" pitchFamily="34" charset="0"/>
            </a:rPr>
            <a:t>DASHBOARD</a:t>
          </a:r>
        </a:p>
      </xdr:txBody>
    </xdr:sp>
    <xdr:clientData/>
  </xdr:twoCellAnchor>
  <xdr:twoCellAnchor editAs="oneCell">
    <xdr:from>
      <xdr:col>9</xdr:col>
      <xdr:colOff>323850</xdr:colOff>
      <xdr:row>3</xdr:row>
      <xdr:rowOff>19050</xdr:rowOff>
    </xdr:from>
    <xdr:to>
      <xdr:col>10</xdr:col>
      <xdr:colOff>247650</xdr:colOff>
      <xdr:row>5</xdr:row>
      <xdr:rowOff>142875</xdr:rowOff>
    </xdr:to>
    <xdr:pic>
      <xdr:nvPicPr>
        <xdr:cNvPr id="14" name="Picture 13">
          <a:extLst>
            <a:ext uri="{FF2B5EF4-FFF2-40B4-BE49-F238E27FC236}">
              <a16:creationId xmlns:a16="http://schemas.microsoft.com/office/drawing/2014/main" id="{00000000-0008-0000-0100-00000E000000}"/>
            </a:ext>
            <a:ext uri="{147F2762-F138-4A5C-976F-8EAC2B608ADB}">
              <a16:predDERef xmlns:a16="http://schemas.microsoft.com/office/drawing/2014/main" pred="{00000000-0008-0000-0100-00000D000000}"/>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10000" b="90000" l="10000" r="90000"/>
                  </a14:imgEffect>
                  <a14:imgEffect>
                    <a14:colorTemperature colorTemp="5900"/>
                  </a14:imgEffect>
                  <a14:imgEffect>
                    <a14:saturation sat="66000"/>
                  </a14:imgEffect>
                </a14:imgLayer>
              </a14:imgProps>
            </a:ext>
          </a:extLst>
        </a:blip>
        <a:stretch>
          <a:fillRect/>
        </a:stretch>
      </xdr:blipFill>
      <xdr:spPr>
        <a:xfrm>
          <a:off x="5124450" y="638175"/>
          <a:ext cx="457200" cy="485775"/>
        </a:xfrm>
        <a:prstGeom prst="rect">
          <a:avLst/>
        </a:prstGeom>
      </xdr:spPr>
    </xdr:pic>
    <xdr:clientData/>
  </xdr:twoCellAnchor>
  <xdr:twoCellAnchor editAs="oneCell">
    <xdr:from>
      <xdr:col>3</xdr:col>
      <xdr:colOff>219075</xdr:colOff>
      <xdr:row>10</xdr:row>
      <xdr:rowOff>123825</xdr:rowOff>
    </xdr:from>
    <xdr:to>
      <xdr:col>4</xdr:col>
      <xdr:colOff>142875</xdr:colOff>
      <xdr:row>13</xdr:row>
      <xdr:rowOff>104775</xdr:rowOff>
    </xdr:to>
    <xdr:pic>
      <xdr:nvPicPr>
        <xdr:cNvPr id="16" name="Picture 15">
          <a:extLst>
            <a:ext uri="{FF2B5EF4-FFF2-40B4-BE49-F238E27FC236}">
              <a16:creationId xmlns:a16="http://schemas.microsoft.com/office/drawing/2014/main" id="{00000000-0008-0000-0100-000010000000}"/>
            </a:ext>
            <a:ext uri="{147F2762-F138-4A5C-976F-8EAC2B608ADB}">
              <a16:predDERef xmlns:a16="http://schemas.microsoft.com/office/drawing/2014/main" pred="{00000000-0008-0000-0100-00000F000000}"/>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10000" b="90000" l="10000" r="90000"/>
                  </a14:imgEffect>
                  <a14:imgEffect>
                    <a14:colorTemperature colorTemp="5900"/>
                  </a14:imgEffect>
                  <a14:imgEffect>
                    <a14:saturation sat="66000"/>
                  </a14:imgEffect>
                </a14:imgLayer>
              </a14:imgProps>
            </a:ext>
          </a:extLst>
        </a:blip>
        <a:stretch>
          <a:fillRect/>
        </a:stretch>
      </xdr:blipFill>
      <xdr:spPr>
        <a:xfrm>
          <a:off x="1819275" y="2009775"/>
          <a:ext cx="457200" cy="523875"/>
        </a:xfrm>
        <a:prstGeom prst="rect">
          <a:avLst/>
        </a:prstGeom>
      </xdr:spPr>
    </xdr:pic>
    <xdr:clientData/>
  </xdr:twoCellAnchor>
  <xdr:twoCellAnchor>
    <xdr:from>
      <xdr:col>2</xdr:col>
      <xdr:colOff>142875</xdr:colOff>
      <xdr:row>4</xdr:row>
      <xdr:rowOff>180975</xdr:rowOff>
    </xdr:from>
    <xdr:to>
      <xdr:col>8</xdr:col>
      <xdr:colOff>276225</xdr:colOff>
      <xdr:row>4</xdr:row>
      <xdr:rowOff>185738</xdr:rowOff>
    </xdr:to>
    <xdr:cxnSp macro="">
      <xdr:nvCxnSpPr>
        <xdr:cNvPr id="18" name="Straight Arrow Connector 17">
          <a:extLst>
            <a:ext uri="{FF2B5EF4-FFF2-40B4-BE49-F238E27FC236}">
              <a16:creationId xmlns:a16="http://schemas.microsoft.com/office/drawing/2014/main" id="{00000000-0008-0000-0100-000012000000}"/>
            </a:ext>
            <a:ext uri="{147F2762-F138-4A5C-976F-8EAC2B608ADB}">
              <a16:predDERef xmlns:a16="http://schemas.microsoft.com/office/drawing/2014/main" pred="{00000000-0008-0000-0100-000010000000}"/>
            </a:ext>
          </a:extLst>
        </xdr:cNvPr>
        <xdr:cNvCxnSpPr>
          <a:stCxn id="2" idx="3"/>
          <a:extLst>
            <a:ext uri="{5F17804C-33F3-41E3-A699-7DCFA2EF7971}">
              <a16:cxnDERefs xmlns:a16="http://schemas.microsoft.com/office/drawing/2014/main" st="{00000000-0008-0000-0100-000002000000}" end="{00000000-0000-0000-0000-000000000000}"/>
            </a:ext>
          </a:extLst>
        </xdr:cNvCxnSpPr>
      </xdr:nvCxnSpPr>
      <xdr:spPr>
        <a:xfrm flipV="1">
          <a:off x="1362075" y="942975"/>
          <a:ext cx="3790950" cy="4763"/>
        </a:xfrm>
        <a:prstGeom prst="straightConnector1">
          <a:avLst/>
        </a:prstGeom>
        <a:ln w="38100">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304800</xdr:colOff>
      <xdr:row>12</xdr:row>
      <xdr:rowOff>147638</xdr:rowOff>
    </xdr:from>
    <xdr:to>
      <xdr:col>3</xdr:col>
      <xdr:colOff>38100</xdr:colOff>
      <xdr:row>12</xdr:row>
      <xdr:rowOff>152400</xdr:rowOff>
    </xdr:to>
    <xdr:cxnSp macro="">
      <xdr:nvCxnSpPr>
        <xdr:cNvPr id="19" name="Straight Arrow Connector 18">
          <a:extLst>
            <a:ext uri="{FF2B5EF4-FFF2-40B4-BE49-F238E27FC236}">
              <a16:creationId xmlns:a16="http://schemas.microsoft.com/office/drawing/2014/main" id="{00000000-0008-0000-0100-000013000000}"/>
            </a:ext>
            <a:ext uri="{147F2762-F138-4A5C-976F-8EAC2B608ADB}">
              <a16:predDERef xmlns:a16="http://schemas.microsoft.com/office/drawing/2014/main" pred="{00000000-0008-0000-0100-000012000000}"/>
            </a:ext>
          </a:extLst>
        </xdr:cNvPr>
        <xdr:cNvCxnSpPr>
          <a:stCxn id="5" idx="3"/>
          <a:endCxn id="6" idx="1"/>
          <a:extLst>
            <a:ext uri="{5F17804C-33F3-41E3-A699-7DCFA2EF7971}">
              <a16:cxnDERefs xmlns:a16="http://schemas.microsoft.com/office/drawing/2014/main" st="{00000000-0008-0000-0100-000005000000}" end="{00000000-0008-0000-0100-000006000000}"/>
            </a:ext>
          </a:extLst>
        </xdr:cNvCxnSpPr>
      </xdr:nvCxnSpPr>
      <xdr:spPr>
        <a:xfrm>
          <a:off x="1371600" y="2395538"/>
          <a:ext cx="266700" cy="4762"/>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12</xdr:row>
      <xdr:rowOff>157163</xdr:rowOff>
    </xdr:from>
    <xdr:to>
      <xdr:col>6</xdr:col>
      <xdr:colOff>23947</xdr:colOff>
      <xdr:row>12</xdr:row>
      <xdr:rowOff>166279</xdr:rowOff>
    </xdr:to>
    <xdr:cxnSp macro="">
      <xdr:nvCxnSpPr>
        <xdr:cNvPr id="20" name="Straight Arrow Connector 19">
          <a:extLst>
            <a:ext uri="{FF2B5EF4-FFF2-40B4-BE49-F238E27FC236}">
              <a16:creationId xmlns:a16="http://schemas.microsoft.com/office/drawing/2014/main" id="{00000000-0008-0000-0100-000014000000}"/>
            </a:ext>
            <a:ext uri="{147F2762-F138-4A5C-976F-8EAC2B608ADB}">
              <a16:predDERef xmlns:a16="http://schemas.microsoft.com/office/drawing/2014/main" pred="{00000000-0008-0000-0100-000013000000}"/>
            </a:ext>
          </a:extLst>
        </xdr:cNvPr>
        <xdr:cNvCxnSpPr>
          <a:stCxn id="6" idx="3"/>
          <a:endCxn id="7" idx="1"/>
          <a:extLst>
            <a:ext uri="{5F17804C-33F3-41E3-A699-7DCFA2EF7971}">
              <a16:cxnDERefs xmlns:a16="http://schemas.microsoft.com/office/drawing/2014/main" st="{00000000-0008-0000-0100-000006000000}" end="{00000000-0008-0000-0100-000007000000}"/>
            </a:ext>
          </a:extLst>
        </xdr:cNvCxnSpPr>
      </xdr:nvCxnSpPr>
      <xdr:spPr>
        <a:xfrm>
          <a:off x="2771775" y="2502694"/>
          <a:ext cx="395422" cy="9116"/>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59531</xdr:colOff>
      <xdr:row>12</xdr:row>
      <xdr:rowOff>152399</xdr:rowOff>
    </xdr:from>
    <xdr:to>
      <xdr:col>8</xdr:col>
      <xdr:colOff>514350</xdr:colOff>
      <xdr:row>12</xdr:row>
      <xdr:rowOff>166279</xdr:rowOff>
    </xdr:to>
    <xdr:cxnSp macro="">
      <xdr:nvCxnSpPr>
        <xdr:cNvPr id="21" name="Straight Arrow Connector 20">
          <a:extLst>
            <a:ext uri="{FF2B5EF4-FFF2-40B4-BE49-F238E27FC236}">
              <a16:creationId xmlns:a16="http://schemas.microsoft.com/office/drawing/2014/main" id="{00000000-0008-0000-0100-000015000000}"/>
            </a:ext>
            <a:ext uri="{147F2762-F138-4A5C-976F-8EAC2B608ADB}">
              <a16:predDERef xmlns:a16="http://schemas.microsoft.com/office/drawing/2014/main" pred="{00000000-0008-0000-0100-000014000000}"/>
            </a:ext>
          </a:extLst>
        </xdr:cNvPr>
        <xdr:cNvCxnSpPr>
          <a:stCxn id="7" idx="3"/>
          <a:endCxn id="8" idx="1"/>
          <a:extLst>
            <a:ext uri="{5F17804C-33F3-41E3-A699-7DCFA2EF7971}">
              <a16:cxnDERefs xmlns:a16="http://schemas.microsoft.com/office/drawing/2014/main" st="{00000000-0008-0000-0100-000007000000}" end="{00000000-0008-0000-0100-000008000000}"/>
            </a:ext>
          </a:extLst>
        </xdr:cNvCxnSpPr>
      </xdr:nvCxnSpPr>
      <xdr:spPr>
        <a:xfrm flipV="1">
          <a:off x="4250531" y="2497930"/>
          <a:ext cx="454819" cy="13880"/>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247650</xdr:colOff>
      <xdr:row>6</xdr:row>
      <xdr:rowOff>14288</xdr:rowOff>
    </xdr:from>
    <xdr:to>
      <xdr:col>12</xdr:col>
      <xdr:colOff>0</xdr:colOff>
      <xdr:row>12</xdr:row>
      <xdr:rowOff>152400</xdr:rowOff>
    </xdr:to>
    <xdr:cxnSp macro="">
      <xdr:nvCxnSpPr>
        <xdr:cNvPr id="23" name="Elbow Connector 22">
          <a:extLst>
            <a:ext uri="{FF2B5EF4-FFF2-40B4-BE49-F238E27FC236}">
              <a16:creationId xmlns:a16="http://schemas.microsoft.com/office/drawing/2014/main" id="{00000000-0008-0000-0100-000017000000}"/>
            </a:ext>
            <a:ext uri="{147F2762-F138-4A5C-976F-8EAC2B608ADB}">
              <a16:predDERef xmlns:a16="http://schemas.microsoft.com/office/drawing/2014/main" pred="{00000000-0008-0000-0100-000015000000}"/>
            </a:ext>
          </a:extLst>
        </xdr:cNvPr>
        <xdr:cNvCxnSpPr>
          <a:stCxn id="4" idx="3"/>
          <a:endCxn id="5" idx="1"/>
          <a:extLst>
            <a:ext uri="{5F17804C-33F3-41E3-A699-7DCFA2EF7971}">
              <a16:cxnDERefs xmlns:a16="http://schemas.microsoft.com/office/drawing/2014/main" st="{00000000-0008-0000-0100-000004000000}" end="{00000000-0008-0000-0100-000005000000}"/>
            </a:ext>
          </a:extLst>
        </xdr:cNvCxnSpPr>
      </xdr:nvCxnSpPr>
      <xdr:spPr>
        <a:xfrm flipH="1">
          <a:off x="247650" y="1216819"/>
          <a:ext cx="6038850" cy="1281112"/>
        </a:xfrm>
        <a:prstGeom prst="bentConnector5">
          <a:avLst>
            <a:gd name="adj1" fmla="val -3785"/>
            <a:gd name="adj2" fmla="val 55390"/>
            <a:gd name="adj3" fmla="val 103785"/>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488156</xdr:colOff>
      <xdr:row>12</xdr:row>
      <xdr:rowOff>152399</xdr:rowOff>
    </xdr:from>
    <xdr:to>
      <xdr:col>11</xdr:col>
      <xdr:colOff>447675</xdr:colOff>
      <xdr:row>12</xdr:row>
      <xdr:rowOff>152400</xdr:rowOff>
    </xdr:to>
    <xdr:cxnSp macro="">
      <xdr:nvCxnSpPr>
        <xdr:cNvPr id="24" name="Straight Arrow Connector 23">
          <a:extLst>
            <a:ext uri="{FF2B5EF4-FFF2-40B4-BE49-F238E27FC236}">
              <a16:creationId xmlns:a16="http://schemas.microsoft.com/office/drawing/2014/main" id="{00000000-0008-0000-0100-000018000000}"/>
            </a:ext>
            <a:ext uri="{147F2762-F138-4A5C-976F-8EAC2B608ADB}">
              <a16:predDERef xmlns:a16="http://schemas.microsoft.com/office/drawing/2014/main" pred="{00000000-0008-0000-0100-000017000000}"/>
            </a:ext>
          </a:extLst>
        </xdr:cNvPr>
        <xdr:cNvCxnSpPr>
          <a:stCxn id="8" idx="3"/>
          <a:endCxn id="9" idx="1"/>
          <a:extLst>
            <a:ext uri="{5F17804C-33F3-41E3-A699-7DCFA2EF7971}">
              <a16:cxnDERefs xmlns:a16="http://schemas.microsoft.com/office/drawing/2014/main" st="{00000000-0008-0000-0100-000008000000}" end="{00000000-0008-0000-0100-000009000000}"/>
            </a:ext>
          </a:extLst>
        </xdr:cNvCxnSpPr>
      </xdr:nvCxnSpPr>
      <xdr:spPr>
        <a:xfrm>
          <a:off x="5726906" y="2497930"/>
          <a:ext cx="483394" cy="1"/>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447675</xdr:colOff>
      <xdr:row>10</xdr:row>
      <xdr:rowOff>114300</xdr:rowOff>
    </xdr:from>
    <xdr:to>
      <xdr:col>16</xdr:col>
      <xdr:colOff>381000</xdr:colOff>
      <xdr:row>13</xdr:row>
      <xdr:rowOff>9525</xdr:rowOff>
    </xdr:to>
    <xdr:pic>
      <xdr:nvPicPr>
        <xdr:cNvPr id="26" name="Picture 25">
          <a:extLst>
            <a:ext uri="{FF2B5EF4-FFF2-40B4-BE49-F238E27FC236}">
              <a16:creationId xmlns:a16="http://schemas.microsoft.com/office/drawing/2014/main" id="{00000000-0008-0000-0100-00001A000000}"/>
            </a:ext>
            <a:ext uri="{147F2762-F138-4A5C-976F-8EAC2B608ADB}">
              <a16:predDERef xmlns:a16="http://schemas.microsoft.com/office/drawing/2014/main" pred="{00000000-0008-0000-0100-000018000000}"/>
            </a:ext>
          </a:extLst>
        </xdr:cNvPr>
        <xdr:cNvPicPr>
          <a:picLocks noChangeAspect="1"/>
        </xdr:cNvPicPr>
      </xdr:nvPicPr>
      <xdr:blipFill>
        <a:blip xmlns:r="http://schemas.openxmlformats.org/officeDocument/2006/relationships" r:embed="rId15">
          <a:extLst>
            <a:ext uri="{BEBA8EAE-BF5A-486C-A8C5-ECC9F3942E4B}">
              <a14:imgProps xmlns:a14="http://schemas.microsoft.com/office/drawing/2010/main">
                <a14:imgLayer r:embed="rId16">
                  <a14:imgEffect>
                    <a14:backgroundRemoval t="5556" b="94444" l="7519" r="89474">
                      <a14:foregroundMark x1="18797" y1="35185" x2="18797" y2="35185"/>
                      <a14:foregroundMark x1="20301" y1="25000" x2="20301" y2="25000"/>
                      <a14:foregroundMark x1="27820" y1="20370" x2="27820" y2="20370"/>
                      <a14:foregroundMark x1="21053" y1="12037" x2="21053" y2="12037"/>
                      <a14:foregroundMark x1="72180" y1="22222" x2="72180" y2="22222"/>
                      <a14:foregroundMark x1="84211" y1="19444" x2="84211" y2="19444"/>
                      <a14:foregroundMark x1="55639" y1="87963" x2="55639" y2="87963"/>
                    </a14:backgroundRemoval>
                  </a14:imgEffect>
                </a14:imgLayer>
              </a14:imgProps>
            </a:ext>
          </a:extLst>
        </a:blip>
        <a:stretch>
          <a:fillRect/>
        </a:stretch>
      </xdr:blipFill>
      <xdr:spPr>
        <a:xfrm>
          <a:off x="8448675" y="2000250"/>
          <a:ext cx="466725" cy="438150"/>
        </a:xfrm>
        <a:prstGeom prst="rect">
          <a:avLst/>
        </a:prstGeom>
      </xdr:spPr>
    </xdr:pic>
    <xdr:clientData/>
  </xdr:twoCellAnchor>
  <xdr:twoCellAnchor>
    <xdr:from>
      <xdr:col>13</xdr:col>
      <xdr:colOff>514350</xdr:colOff>
      <xdr:row>12</xdr:row>
      <xdr:rowOff>147638</xdr:rowOff>
    </xdr:from>
    <xdr:to>
      <xdr:col>14</xdr:col>
      <xdr:colOff>523875</xdr:colOff>
      <xdr:row>12</xdr:row>
      <xdr:rowOff>152400</xdr:rowOff>
    </xdr:to>
    <xdr:cxnSp macro="">
      <xdr:nvCxnSpPr>
        <xdr:cNvPr id="27" name="Straight Arrow Connector 26">
          <a:extLst>
            <a:ext uri="{FF2B5EF4-FFF2-40B4-BE49-F238E27FC236}">
              <a16:creationId xmlns:a16="http://schemas.microsoft.com/office/drawing/2014/main" id="{00000000-0008-0000-0100-00001B000000}"/>
            </a:ext>
            <a:ext uri="{147F2762-F138-4A5C-976F-8EAC2B608ADB}">
              <a16:predDERef xmlns:a16="http://schemas.microsoft.com/office/drawing/2014/main" pred="{00000000-0008-0000-0100-00001A000000}"/>
            </a:ext>
          </a:extLst>
        </xdr:cNvPr>
        <xdr:cNvCxnSpPr>
          <a:stCxn id="9" idx="3"/>
          <a:endCxn id="10" idx="1"/>
          <a:extLst>
            <a:ext uri="{5F17804C-33F3-41E3-A699-7DCFA2EF7971}">
              <a16:cxnDERefs xmlns:a16="http://schemas.microsoft.com/office/drawing/2014/main" st="{00000000-0008-0000-0100-000009000000}" end="{00000000-0008-0000-0100-00000A000000}"/>
            </a:ext>
          </a:extLst>
        </xdr:cNvCxnSpPr>
      </xdr:nvCxnSpPr>
      <xdr:spPr>
        <a:xfrm>
          <a:off x="7448550" y="2395538"/>
          <a:ext cx="542925" cy="4762"/>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250031</xdr:colOff>
      <xdr:row>20</xdr:row>
      <xdr:rowOff>166688</xdr:rowOff>
    </xdr:from>
    <xdr:to>
      <xdr:col>10</xdr:col>
      <xdr:colOff>476250</xdr:colOff>
      <xdr:row>20</xdr:row>
      <xdr:rowOff>176213</xdr:rowOff>
    </xdr:to>
    <xdr:cxnSp macro="">
      <xdr:nvCxnSpPr>
        <xdr:cNvPr id="28" name="Straight Arrow Connector 27">
          <a:extLst>
            <a:ext uri="{FF2B5EF4-FFF2-40B4-BE49-F238E27FC236}">
              <a16:creationId xmlns:a16="http://schemas.microsoft.com/office/drawing/2014/main" id="{00000000-0008-0000-0100-00001C000000}"/>
            </a:ext>
            <a:ext uri="{147F2762-F138-4A5C-976F-8EAC2B608ADB}">
              <a16:predDERef xmlns:a16="http://schemas.microsoft.com/office/drawing/2014/main" pred="{00000000-0008-0000-0100-00001B000000}"/>
            </a:ext>
          </a:extLst>
        </xdr:cNvPr>
        <xdr:cNvCxnSpPr>
          <a:stCxn id="11" idx="3"/>
          <a:endCxn id="12" idx="1"/>
          <a:extLst>
            <a:ext uri="{5F17804C-33F3-41E3-A699-7DCFA2EF7971}">
              <a16:cxnDERefs xmlns:a16="http://schemas.microsoft.com/office/drawing/2014/main" st="{00000000-0008-0000-0100-00000B000000}" end="{00000000-0008-0000-0100-00000C000000}"/>
            </a:ext>
          </a:extLst>
        </xdr:cNvCxnSpPr>
      </xdr:nvCxnSpPr>
      <xdr:spPr>
        <a:xfrm>
          <a:off x="4441031" y="4036219"/>
          <a:ext cx="1273969" cy="9525"/>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352425</xdr:colOff>
      <xdr:row>20</xdr:row>
      <xdr:rowOff>176213</xdr:rowOff>
    </xdr:from>
    <xdr:to>
      <xdr:col>16</xdr:col>
      <xdr:colOff>276225</xdr:colOff>
      <xdr:row>21</xdr:row>
      <xdr:rowOff>0</xdr:rowOff>
    </xdr:to>
    <xdr:cxnSp macro="">
      <xdr:nvCxnSpPr>
        <xdr:cNvPr id="29" name="Straight Arrow Connector 28">
          <a:extLst>
            <a:ext uri="{FF2B5EF4-FFF2-40B4-BE49-F238E27FC236}">
              <a16:creationId xmlns:a16="http://schemas.microsoft.com/office/drawing/2014/main" id="{00000000-0008-0000-0100-00001D000000}"/>
            </a:ext>
            <a:ext uri="{147F2762-F138-4A5C-976F-8EAC2B608ADB}">
              <a16:predDERef xmlns:a16="http://schemas.microsoft.com/office/drawing/2014/main" pred="{00000000-0008-0000-0100-00001C000000}"/>
            </a:ext>
          </a:extLst>
        </xdr:cNvPr>
        <xdr:cNvCxnSpPr>
          <a:stCxn id="12" idx="3"/>
          <a:endCxn id="13" idx="1"/>
          <a:extLst>
            <a:ext uri="{5F17804C-33F3-41E3-A699-7DCFA2EF7971}">
              <a16:cxnDERefs xmlns:a16="http://schemas.microsoft.com/office/drawing/2014/main" st="{00000000-0008-0000-0100-00000C000000}" end="{00000000-0008-0000-0100-00000D000000}"/>
            </a:ext>
          </a:extLst>
        </xdr:cNvCxnSpPr>
      </xdr:nvCxnSpPr>
      <xdr:spPr>
        <a:xfrm>
          <a:off x="8277225" y="3986213"/>
          <a:ext cx="1752600" cy="14287"/>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12</xdr:row>
      <xdr:rowOff>157163</xdr:rowOff>
    </xdr:from>
    <xdr:to>
      <xdr:col>17</xdr:col>
      <xdr:colOff>428625</xdr:colOff>
      <xdr:row>20</xdr:row>
      <xdr:rowOff>166688</xdr:rowOff>
    </xdr:to>
    <xdr:cxnSp macro="">
      <xdr:nvCxnSpPr>
        <xdr:cNvPr id="30" name="Elbow Connector 29">
          <a:extLst>
            <a:ext uri="{FF2B5EF4-FFF2-40B4-BE49-F238E27FC236}">
              <a16:creationId xmlns:a16="http://schemas.microsoft.com/office/drawing/2014/main" id="{00000000-0008-0000-0100-00001E000000}"/>
            </a:ext>
            <a:ext uri="{147F2762-F138-4A5C-976F-8EAC2B608ADB}">
              <a16:predDERef xmlns:a16="http://schemas.microsoft.com/office/drawing/2014/main" pred="{00000000-0008-0000-0100-00001D000000}"/>
            </a:ext>
          </a:extLst>
        </xdr:cNvPr>
        <xdr:cNvCxnSpPr>
          <a:stCxn id="10" idx="3"/>
          <a:endCxn id="11" idx="1"/>
          <a:extLst>
            <a:ext uri="{5F17804C-33F3-41E3-A699-7DCFA2EF7971}">
              <a16:cxnDERefs xmlns:a16="http://schemas.microsoft.com/office/drawing/2014/main" st="{00000000-0008-0000-0100-00000A000000}" end="{00000000-0008-0000-0100-00000B000000}"/>
            </a:ext>
          </a:extLst>
        </xdr:cNvCxnSpPr>
      </xdr:nvCxnSpPr>
      <xdr:spPr>
        <a:xfrm flipH="1">
          <a:off x="2619375" y="2502694"/>
          <a:ext cx="6715125" cy="1533525"/>
        </a:xfrm>
        <a:prstGeom prst="bentConnector5">
          <a:avLst>
            <a:gd name="adj1" fmla="val -3404"/>
            <a:gd name="adj2" fmla="val 47205"/>
            <a:gd name="adj3" fmla="val 103404"/>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381000</xdr:colOff>
      <xdr:row>18</xdr:row>
      <xdr:rowOff>19051</xdr:rowOff>
    </xdr:from>
    <xdr:to>
      <xdr:col>12</xdr:col>
      <xdr:colOff>419100</xdr:colOff>
      <xdr:row>21</xdr:row>
      <xdr:rowOff>111386</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ackgroundRemoval t="6395" b="89535" l="9694" r="89796">
                      <a14:foregroundMark x1="27041" y1="17442" x2="27041" y2="17442"/>
                      <a14:foregroundMark x1="40816" y1="6395" x2="40816" y2="6395"/>
                      <a14:foregroundMark x1="25510" y1="66860" x2="25510" y2="66860"/>
                      <a14:foregroundMark x1="28061" y1="84302" x2="28061" y2="84302"/>
                      <a14:foregroundMark x1="48980" y1="66860" x2="48980" y2="66860"/>
                      <a14:foregroundMark x1="53061" y1="84884" x2="53061" y2="84884"/>
                      <a14:foregroundMark x1="43878" y1="69186" x2="43878" y2="69186"/>
                      <a14:foregroundMark x1="73469" y1="66860" x2="73469" y2="66860"/>
                      <a14:foregroundMark x1="74490" y1="82558" x2="74490" y2="82558"/>
                      <a14:backgroundMark x1="67857" y1="11628" x2="67857" y2="11628"/>
                      <a14:backgroundMark x1="59694" y1="19767" x2="59694" y2="19767"/>
                      <a14:backgroundMark x1="68878" y1="26163" x2="68878" y2="26163"/>
                      <a14:backgroundMark x1="59184" y1="37791" x2="59184" y2="37791"/>
                      <a14:backgroundMark x1="44388" y1="15116" x2="44388" y2="15116"/>
                      <a14:backgroundMark x1="47959" y1="36628" x2="47959" y2="36628"/>
                      <a14:backgroundMark x1="38776" y1="37791" x2="38776" y2="37791"/>
                      <a14:backgroundMark x1="25000" y1="41860" x2="25000" y2="41860"/>
                      <a14:backgroundMark x1="48980" y1="54651" x2="48980" y2="54651"/>
                      <a14:backgroundMark x1="47959" y1="56395" x2="47959" y2="56395"/>
                      <a14:backgroundMark x1="42347" y1="17442" x2="42347" y2="17442"/>
                    </a14:backgroundRemoval>
                  </a14:imgEffect>
                </a14:imgLayer>
              </a14:imgProps>
            </a:ext>
            <a:ext uri="{28A0092B-C50C-407E-A947-70E740481C1C}">
              <a14:useLocalDpi xmlns:a14="http://schemas.microsoft.com/office/drawing/2010/main" val="0"/>
            </a:ext>
          </a:extLst>
        </a:blip>
        <a:stretch>
          <a:fillRect/>
        </a:stretch>
      </xdr:blipFill>
      <xdr:spPr>
        <a:xfrm>
          <a:off x="7086600" y="3448051"/>
          <a:ext cx="723900" cy="635260"/>
        </a:xfrm>
        <a:prstGeom prst="rect">
          <a:avLst/>
        </a:prstGeom>
      </xdr:spPr>
    </xdr:pic>
    <xdr:clientData/>
  </xdr:twoCellAnchor>
  <xdr:twoCellAnchor editAs="oneCell">
    <xdr:from>
      <xdr:col>17</xdr:col>
      <xdr:colOff>228600</xdr:colOff>
      <xdr:row>18</xdr:row>
      <xdr:rowOff>57150</xdr:rowOff>
    </xdr:from>
    <xdr:to>
      <xdr:col>18</xdr:col>
      <xdr:colOff>295275</xdr:colOff>
      <xdr:row>21</xdr:row>
      <xdr:rowOff>114300</xdr:rowOff>
    </xdr:to>
    <xdr:pic>
      <xdr:nvPicPr>
        <xdr:cNvPr id="33" name="Picture 32">
          <a:extLst>
            <a:ext uri="{FF2B5EF4-FFF2-40B4-BE49-F238E27FC236}">
              <a16:creationId xmlns:a16="http://schemas.microsoft.com/office/drawing/2014/main" id="{00000000-0008-0000-0100-000021000000}"/>
            </a:ext>
            <a:ext uri="{147F2762-F138-4A5C-976F-8EAC2B608ADB}">
              <a16:predDERef xmlns:a16="http://schemas.microsoft.com/office/drawing/2014/main" pred="{00000000-0008-0000-0100-000020000000}"/>
            </a:ext>
          </a:extLst>
        </xdr:cNvPr>
        <xdr:cNvPicPr>
          <a:picLocks noChangeAspect="1"/>
        </xdr:cNvPicPr>
      </xdr:nvPicPr>
      <xdr:blipFill>
        <a:blip xmlns:r="http://schemas.openxmlformats.org/officeDocument/2006/relationships" r:embed="rId19" cstate="print">
          <a:extLst>
            <a:ext uri="{BEBA8EAE-BF5A-486C-A8C5-ECC9F3942E4B}">
              <a14:imgProps xmlns:a14="http://schemas.microsoft.com/office/drawing/2010/main">
                <a14:imgLayer r:embed="rId20">
                  <a14:imgEffect>
                    <a14:backgroundRemoval t="4372" b="96721" l="1493" r="98010">
                      <a14:foregroundMark x1="18905" y1="24044" x2="18905" y2="24044"/>
                      <a14:foregroundMark x1="30348" y1="19126" x2="30348" y2="19126"/>
                      <a14:foregroundMark x1="34826" y1="29508" x2="34826" y2="29508"/>
                      <a14:foregroundMark x1="63682" y1="14754" x2="63682" y2="14754"/>
                      <a14:foregroundMark x1="68159" y1="20219" x2="68159" y2="20219"/>
                      <a14:foregroundMark x1="53731" y1="20765" x2="53731" y2="20765"/>
                      <a14:foregroundMark x1="56219" y1="26230" x2="56219" y2="26230"/>
                      <a14:foregroundMark x1="52239" y1="31694" x2="52239" y2="31694"/>
                      <a14:foregroundMark x1="33333" y1="49180" x2="33333" y2="49180"/>
                      <a14:foregroundMark x1="17413" y1="48634" x2="17413" y2="48634"/>
                      <a14:foregroundMark x1="30348" y1="54645" x2="30348" y2="54645"/>
                      <a14:foregroundMark x1="31343" y1="60109" x2="31343" y2="60109"/>
                      <a14:foregroundMark x1="36318" y1="60109" x2="36318" y2="60109"/>
                      <a14:foregroundMark x1="49254" y1="25137" x2="49254" y2="25137"/>
                      <a14:foregroundMark x1="83582" y1="40984" x2="83582" y2="40984"/>
                      <a14:foregroundMark x1="73632" y1="51913" x2="73632" y2="51913"/>
                      <a14:foregroundMark x1="64179" y1="48087" x2="64179" y2="48087"/>
                      <a14:foregroundMark x1="57711" y1="51913" x2="57711" y2="51913"/>
                      <a14:foregroundMark x1="46766" y1="56831" x2="46766" y2="56831"/>
                      <a14:foregroundMark x1="46269" y1="29508" x2="46269" y2="29508"/>
                      <a14:foregroundMark x1="34328" y1="4372" x2="34328" y2="4372"/>
                      <a14:foregroundMark x1="60199" y1="5464" x2="60199" y2="5464"/>
                      <a14:foregroundMark x1="77114" y1="5464" x2="77114" y2="5464"/>
                      <a14:foregroundMark x1="48756" y1="84699" x2="48756" y2="84699"/>
                      <a14:backgroundMark x1="17910" y1="12022" x2="17910" y2="12022"/>
                      <a14:backgroundMark x1="38806" y1="13661" x2="38806" y2="13661"/>
                      <a14:backgroundMark x1="42786" y1="38251" x2="42786" y2="38251"/>
                      <a14:backgroundMark x1="49751" y1="44809" x2="49751" y2="44809"/>
                      <a14:backgroundMark x1="54229" y1="40437" x2="54229" y2="40437"/>
                      <a14:backgroundMark x1="69652" y1="30055" x2="69652" y2="30055"/>
                      <a14:backgroundMark x1="87065" y1="12568" x2="87065" y2="12568"/>
                      <a14:backgroundMark x1="88557" y1="39344" x2="88557" y2="39344"/>
                      <a14:backgroundMark x1="87562" y1="54098" x2="87562" y2="54098"/>
                      <a14:backgroundMark x1="85075" y1="65574" x2="85075" y2="65574"/>
                      <a14:backgroundMark x1="78109" y1="50273" x2="78109" y2="50273"/>
                      <a14:backgroundMark x1="77612" y1="18579" x2="77612" y2="18579"/>
                      <a14:backgroundMark x1="60697" y1="19126" x2="60697" y2="19126"/>
                    </a14:backgroundRemoval>
                  </a14:imgEffect>
                </a14:imgLayer>
              </a14:imgProps>
            </a:ext>
            <a:ext uri="{28A0092B-C50C-407E-A947-70E740481C1C}">
              <a14:useLocalDpi xmlns:a14="http://schemas.microsoft.com/office/drawing/2010/main" val="0"/>
            </a:ext>
          </a:extLst>
        </a:blip>
        <a:stretch>
          <a:fillRect/>
        </a:stretch>
      </xdr:blipFill>
      <xdr:spPr>
        <a:xfrm>
          <a:off x="9296400" y="3390900"/>
          <a:ext cx="600075" cy="600075"/>
        </a:xfrm>
        <a:prstGeom prst="rect">
          <a:avLst/>
        </a:prstGeom>
      </xdr:spPr>
    </xdr:pic>
    <xdr:clientData/>
  </xdr:twoCellAnchor>
  <xdr:twoCellAnchor editAs="oneCell">
    <xdr:from>
      <xdr:col>0</xdr:col>
      <xdr:colOff>295275</xdr:colOff>
      <xdr:row>10</xdr:row>
      <xdr:rowOff>142875</xdr:rowOff>
    </xdr:from>
    <xdr:to>
      <xdr:col>1</xdr:col>
      <xdr:colOff>161925</xdr:colOff>
      <xdr:row>12</xdr:row>
      <xdr:rowOff>123825</xdr:rowOff>
    </xdr:to>
    <xdr:pic>
      <xdr:nvPicPr>
        <xdr:cNvPr id="34" name="Picture 33">
          <a:extLst>
            <a:ext uri="{FF2B5EF4-FFF2-40B4-BE49-F238E27FC236}">
              <a16:creationId xmlns:a16="http://schemas.microsoft.com/office/drawing/2014/main" id="{5D6D8A65-F06C-707B-342B-A5825C5C771E}"/>
            </a:ext>
            <a:ext uri="{147F2762-F138-4A5C-976F-8EAC2B608ADB}">
              <a16:predDERef xmlns:a16="http://schemas.microsoft.com/office/drawing/2014/main" pred="{00000000-0008-0000-0100-000021000000}"/>
            </a:ext>
          </a:extLst>
        </xdr:cNvPr>
        <xdr:cNvPicPr>
          <a:picLocks noChangeAspect="1"/>
        </xdr:cNvPicPr>
      </xdr:nvPicPr>
      <xdr:blipFill>
        <a:blip xmlns:r="http://schemas.openxmlformats.org/officeDocument/2006/relationships" r:embed="rId21"/>
        <a:stretch>
          <a:fillRect/>
        </a:stretch>
      </xdr:blipFill>
      <xdr:spPr>
        <a:xfrm>
          <a:off x="295275" y="2028825"/>
          <a:ext cx="400050" cy="342900"/>
        </a:xfrm>
        <a:prstGeom prst="rect">
          <a:avLst/>
        </a:prstGeom>
      </xdr:spPr>
    </xdr:pic>
    <xdr:clientData/>
  </xdr:twoCellAnchor>
  <xdr:twoCellAnchor editAs="oneCell">
    <xdr:from>
      <xdr:col>6</xdr:col>
      <xdr:colOff>114300</xdr:colOff>
      <xdr:row>10</xdr:row>
      <xdr:rowOff>171450</xdr:rowOff>
    </xdr:from>
    <xdr:to>
      <xdr:col>7</xdr:col>
      <xdr:colOff>76200</xdr:colOff>
      <xdr:row>13</xdr:row>
      <xdr:rowOff>38100</xdr:rowOff>
    </xdr:to>
    <xdr:pic>
      <xdr:nvPicPr>
        <xdr:cNvPr id="36" name="Picture 35">
          <a:extLst>
            <a:ext uri="{FF2B5EF4-FFF2-40B4-BE49-F238E27FC236}">
              <a16:creationId xmlns:a16="http://schemas.microsoft.com/office/drawing/2014/main" id="{31948D83-CBE1-DA47-B193-63469A504CEF}"/>
            </a:ext>
            <a:ext uri="{147F2762-F138-4A5C-976F-8EAC2B608ADB}">
              <a16:predDERef xmlns:a16="http://schemas.microsoft.com/office/drawing/2014/main" pred="{5D6D8A65-F06C-707B-342B-A5825C5C771E}"/>
            </a:ext>
          </a:extLst>
        </xdr:cNvPr>
        <xdr:cNvPicPr>
          <a:picLocks noChangeAspect="1"/>
        </xdr:cNvPicPr>
      </xdr:nvPicPr>
      <xdr:blipFill>
        <a:blip xmlns:r="http://schemas.openxmlformats.org/officeDocument/2006/relationships" r:embed="rId22"/>
        <a:stretch>
          <a:fillRect/>
        </a:stretch>
      </xdr:blipFill>
      <xdr:spPr>
        <a:xfrm>
          <a:off x="3314700" y="2057400"/>
          <a:ext cx="495300" cy="409575"/>
        </a:xfrm>
        <a:prstGeom prst="rect">
          <a:avLst/>
        </a:prstGeom>
      </xdr:spPr>
    </xdr:pic>
    <xdr:clientData/>
  </xdr:twoCellAnchor>
  <xdr:twoCellAnchor editAs="oneCell">
    <xdr:from>
      <xdr:col>9</xdr:col>
      <xdr:colOff>114300</xdr:colOff>
      <xdr:row>10</xdr:row>
      <xdr:rowOff>142875</xdr:rowOff>
    </xdr:from>
    <xdr:to>
      <xdr:col>10</xdr:col>
      <xdr:colOff>19050</xdr:colOff>
      <xdr:row>12</xdr:row>
      <xdr:rowOff>161925</xdr:rowOff>
    </xdr:to>
    <xdr:pic>
      <xdr:nvPicPr>
        <xdr:cNvPr id="37" name="Picture 36">
          <a:extLst>
            <a:ext uri="{FF2B5EF4-FFF2-40B4-BE49-F238E27FC236}">
              <a16:creationId xmlns:a16="http://schemas.microsoft.com/office/drawing/2014/main" id="{0ABEABC3-7033-B0F9-D793-11E311A0ECC9}"/>
            </a:ext>
            <a:ext uri="{147F2762-F138-4A5C-976F-8EAC2B608ADB}">
              <a16:predDERef xmlns:a16="http://schemas.microsoft.com/office/drawing/2014/main" pred="{31948D83-CBE1-DA47-B193-63469A504CEF}"/>
            </a:ext>
          </a:extLst>
        </xdr:cNvPr>
        <xdr:cNvPicPr>
          <a:picLocks noChangeAspect="1"/>
        </xdr:cNvPicPr>
      </xdr:nvPicPr>
      <xdr:blipFill>
        <a:blip xmlns:r="http://schemas.openxmlformats.org/officeDocument/2006/relationships" r:embed="rId23"/>
        <a:stretch>
          <a:fillRect/>
        </a:stretch>
      </xdr:blipFill>
      <xdr:spPr>
        <a:xfrm>
          <a:off x="4914900" y="2028825"/>
          <a:ext cx="438150" cy="381000"/>
        </a:xfrm>
        <a:prstGeom prst="rect">
          <a:avLst/>
        </a:prstGeom>
      </xdr:spPr>
    </xdr:pic>
    <xdr:clientData/>
  </xdr:twoCellAnchor>
  <xdr:twoCellAnchor editAs="oneCell">
    <xdr:from>
      <xdr:col>12</xdr:col>
      <xdr:colOff>85725</xdr:colOff>
      <xdr:row>10</xdr:row>
      <xdr:rowOff>133350</xdr:rowOff>
    </xdr:from>
    <xdr:to>
      <xdr:col>13</xdr:col>
      <xdr:colOff>19050</xdr:colOff>
      <xdr:row>13</xdr:row>
      <xdr:rowOff>38100</xdr:rowOff>
    </xdr:to>
    <xdr:pic>
      <xdr:nvPicPr>
        <xdr:cNvPr id="38" name="Picture 37">
          <a:extLst>
            <a:ext uri="{FF2B5EF4-FFF2-40B4-BE49-F238E27FC236}">
              <a16:creationId xmlns:a16="http://schemas.microsoft.com/office/drawing/2014/main" id="{789D07C5-9032-6FB8-EC96-9DFDDF05DC98}"/>
            </a:ext>
            <a:ext uri="{147F2762-F138-4A5C-976F-8EAC2B608ADB}">
              <a16:predDERef xmlns:a16="http://schemas.microsoft.com/office/drawing/2014/main" pred="{0ABEABC3-7033-B0F9-D793-11E311A0ECC9}"/>
            </a:ext>
          </a:extLst>
        </xdr:cNvPr>
        <xdr:cNvPicPr>
          <a:picLocks noChangeAspect="1"/>
        </xdr:cNvPicPr>
      </xdr:nvPicPr>
      <xdr:blipFill>
        <a:blip xmlns:r="http://schemas.openxmlformats.org/officeDocument/2006/relationships" r:embed="rId24"/>
        <a:stretch>
          <a:fillRect/>
        </a:stretch>
      </xdr:blipFill>
      <xdr:spPr>
        <a:xfrm>
          <a:off x="6486525" y="2019300"/>
          <a:ext cx="466725" cy="447675"/>
        </a:xfrm>
        <a:prstGeom prst="rect">
          <a:avLst/>
        </a:prstGeom>
      </xdr:spPr>
    </xdr:pic>
    <xdr:clientData/>
  </xdr:twoCellAnchor>
  <xdr:twoCellAnchor editAs="oneCell">
    <xdr:from>
      <xdr:col>6</xdr:col>
      <xdr:colOff>85725</xdr:colOff>
      <xdr:row>18</xdr:row>
      <xdr:rowOff>123825</xdr:rowOff>
    </xdr:from>
    <xdr:to>
      <xdr:col>7</xdr:col>
      <xdr:colOff>47625</xdr:colOff>
      <xdr:row>20</xdr:row>
      <xdr:rowOff>161925</xdr:rowOff>
    </xdr:to>
    <xdr:pic>
      <xdr:nvPicPr>
        <xdr:cNvPr id="39" name="Picture 38">
          <a:extLst>
            <a:ext uri="{FF2B5EF4-FFF2-40B4-BE49-F238E27FC236}">
              <a16:creationId xmlns:a16="http://schemas.microsoft.com/office/drawing/2014/main" id="{D34163ED-D07E-36AC-B2A7-ABB8D1289C4A}"/>
            </a:ext>
            <a:ext uri="{147F2762-F138-4A5C-976F-8EAC2B608ADB}">
              <a16:predDERef xmlns:a16="http://schemas.microsoft.com/office/drawing/2014/main" pred="{789D07C5-9032-6FB8-EC96-9DFDDF05DC98}"/>
            </a:ext>
          </a:extLst>
        </xdr:cNvPr>
        <xdr:cNvPicPr>
          <a:picLocks noChangeAspect="1"/>
        </xdr:cNvPicPr>
      </xdr:nvPicPr>
      <xdr:blipFill>
        <a:blip xmlns:r="http://schemas.openxmlformats.org/officeDocument/2006/relationships" r:embed="rId25"/>
        <a:stretch>
          <a:fillRect/>
        </a:stretch>
      </xdr:blipFill>
      <xdr:spPr>
        <a:xfrm>
          <a:off x="3286125" y="3457575"/>
          <a:ext cx="495300" cy="400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123827</xdr:colOff>
      <xdr:row>2</xdr:row>
      <xdr:rowOff>95252</xdr:rowOff>
    </xdr:from>
    <xdr:to>
      <xdr:col>1</xdr:col>
      <xdr:colOff>57150</xdr:colOff>
      <xdr:row>4</xdr:row>
      <xdr:rowOff>0</xdr:rowOff>
    </xdr:to>
    <xdr:pic>
      <xdr:nvPicPr>
        <xdr:cNvPr id="3" name="Picture 2" descr="Warning Sign Vector Art, Icons, and Graphics for Free Download">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23827" y="476252"/>
          <a:ext cx="285748" cy="285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285750</xdr:colOff>
      <xdr:row>6</xdr:row>
      <xdr:rowOff>123825</xdr:rowOff>
    </xdr:from>
    <xdr:to>
      <xdr:col>20</xdr:col>
      <xdr:colOff>466725</xdr:colOff>
      <xdr:row>25</xdr:row>
      <xdr:rowOff>123825</xdr:rowOff>
    </xdr:to>
    <xdr:sp macro="" textlink="">
      <xdr:nvSpPr>
        <xdr:cNvPr id="4" name="Rounded Rectangle 3">
          <a:extLst>
            <a:ext uri="{FF2B5EF4-FFF2-40B4-BE49-F238E27FC236}">
              <a16:creationId xmlns:a16="http://schemas.microsoft.com/office/drawing/2014/main" id="{00000000-0008-0000-0200-000004000000}"/>
            </a:ext>
            <a:ext uri="{147F2762-F138-4A5C-976F-8EAC2B608ADB}">
              <a16:predDERef xmlns:a16="http://schemas.microsoft.com/office/drawing/2014/main" pred="{00000000-0008-0000-0200-000003000000}"/>
            </a:ext>
          </a:extLst>
        </xdr:cNvPr>
        <xdr:cNvSpPr/>
      </xdr:nvSpPr>
      <xdr:spPr>
        <a:xfrm>
          <a:off x="6591300" y="1266825"/>
          <a:ext cx="5581650" cy="3524250"/>
        </a:xfrm>
        <a:prstGeom prst="roundRect">
          <a:avLst/>
        </a:prstGeom>
        <a:solidFill>
          <a:srgbClr val="34B69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Calibri" panose="020F0502020204030204" pitchFamily="34" charset="0"/>
              <a:ea typeface="Calibri" panose="020F0502020204030204" pitchFamily="34" charset="0"/>
              <a:cs typeface="Calibri" panose="020F0502020204030204" pitchFamily="34" charset="0"/>
            </a:rPr>
            <a:t>          </a:t>
          </a:r>
          <a:r>
            <a:rPr lang="en-IN" sz="1600" b="1">
              <a:latin typeface="Calibri" panose="020F0502020204030204" pitchFamily="34" charset="0"/>
              <a:ea typeface="Calibri" panose="020F0502020204030204" pitchFamily="34" charset="0"/>
              <a:cs typeface="Calibri" panose="020F0502020204030204" pitchFamily="34" charset="0"/>
            </a:rPr>
            <a:t>QUICK SHEET DIRECTORY:</a:t>
          </a:r>
        </a:p>
        <a:p>
          <a:pPr algn="l"/>
          <a:r>
            <a:rPr lang="en-IN" sz="1600" b="1">
              <a:latin typeface="Calibri" panose="020F0502020204030204" pitchFamily="34" charset="0"/>
              <a:ea typeface="Calibri" panose="020F0502020204030204" pitchFamily="34" charset="0"/>
              <a:cs typeface="Calibri" panose="020F0502020204030204" pitchFamily="34" charset="0"/>
            </a:rPr>
            <a:t>      </a:t>
          </a:r>
        </a:p>
        <a:p>
          <a:pPr algn="l"/>
          <a:r>
            <a:rPr lang="en-IN" sz="1400" b="1">
              <a:latin typeface="Calibri" panose="020F0502020204030204" pitchFamily="34" charset="0"/>
              <a:ea typeface="Calibri" panose="020F0502020204030204" pitchFamily="34" charset="0"/>
              <a:cs typeface="Calibri" panose="020F0502020204030204" pitchFamily="34" charset="0"/>
            </a:rPr>
            <a:t>Sheet</a:t>
          </a:r>
          <a:r>
            <a:rPr lang="en-IN" sz="1400" b="1" baseline="0">
              <a:latin typeface="Calibri" panose="020F0502020204030204" pitchFamily="34" charset="0"/>
              <a:ea typeface="Calibri" panose="020F0502020204030204" pitchFamily="34" charset="0"/>
              <a:cs typeface="Calibri" panose="020F0502020204030204" pitchFamily="34" charset="0"/>
            </a:rPr>
            <a:t> Name	                  Access Level	               Action required</a:t>
          </a:r>
        </a:p>
        <a:p>
          <a:pPr algn="l"/>
          <a:endParaRPr lang="en-IN" sz="1200" b="0" baseline="0">
            <a:latin typeface="Calibri" panose="020F0502020204030204" pitchFamily="34" charset="0"/>
            <a:ea typeface="Calibri" panose="020F0502020204030204" pitchFamily="34" charset="0"/>
            <a:cs typeface="Calibri" panose="020F0502020204030204" pitchFamily="34" charset="0"/>
          </a:endParaRPr>
        </a:p>
        <a:p>
          <a:pPr algn="l"/>
          <a:r>
            <a:rPr lang="en-IN" sz="1200" b="0" baseline="0">
              <a:latin typeface="Calibri" panose="020F0502020204030204" pitchFamily="34" charset="0"/>
              <a:ea typeface="Calibri" panose="020F0502020204030204" pitchFamily="34" charset="0"/>
              <a:cs typeface="Calibri" panose="020F0502020204030204" pitchFamily="34" charset="0"/>
            </a:rPr>
            <a:t>Stock In/Out                          User Input                           Type Product ID and 			              	               Quantity here</a:t>
          </a:r>
        </a:p>
        <a:p>
          <a:pPr algn="l"/>
          <a:endParaRPr lang="en-IN" sz="1200" b="0" baseline="0">
            <a:latin typeface="Calibri" panose="020F0502020204030204" pitchFamily="34" charset="0"/>
            <a:ea typeface="Calibri" panose="020F0502020204030204" pitchFamily="34" charset="0"/>
            <a:cs typeface="Calibri" panose="020F0502020204030204" pitchFamily="34" charset="0"/>
          </a:endParaRPr>
        </a:p>
        <a:p>
          <a:pPr algn="l"/>
          <a:r>
            <a:rPr lang="en-IN" sz="1200">
              <a:latin typeface="Calibri" panose="020F0502020204030204" pitchFamily="34" charset="0"/>
              <a:ea typeface="Calibri" panose="020F0502020204030204" pitchFamily="34" charset="0"/>
              <a:cs typeface="Calibri" panose="020F0502020204030204" pitchFamily="34" charset="0"/>
            </a:rPr>
            <a:t>Reorder Alerts                       Read Only                            Monitor daily for 			</a:t>
          </a:r>
          <a:r>
            <a:rPr lang="en-IN" sz="1200" baseline="0">
              <a:latin typeface="Calibri" panose="020F0502020204030204" pitchFamily="34" charset="0"/>
              <a:ea typeface="Calibri" panose="020F0502020204030204" pitchFamily="34" charset="0"/>
              <a:cs typeface="Calibri" panose="020F0502020204030204" pitchFamily="34" charset="0"/>
            </a:rPr>
            <a:t>              	                </a:t>
          </a:r>
          <a:r>
            <a:rPr lang="en-IN" sz="1200">
              <a:latin typeface="Calibri" panose="020F0502020204030204" pitchFamily="34" charset="0"/>
              <a:ea typeface="Calibri" panose="020F0502020204030204" pitchFamily="34" charset="0"/>
              <a:cs typeface="Calibri" panose="020F0502020204030204" pitchFamily="34" charset="0"/>
            </a:rPr>
            <a:t>low-stock warning 			</a:t>
          </a:r>
          <a:r>
            <a:rPr lang="en-IN" sz="1200" baseline="0">
              <a:latin typeface="Calibri" panose="020F0502020204030204" pitchFamily="34" charset="0"/>
              <a:ea typeface="Calibri" panose="020F0502020204030204" pitchFamily="34" charset="0"/>
              <a:cs typeface="Calibri" panose="020F0502020204030204" pitchFamily="34" charset="0"/>
            </a:rPr>
            <a:t>              	                </a:t>
          </a:r>
          <a:r>
            <a:rPr lang="en-IN" sz="1200">
              <a:latin typeface="Calibri" panose="020F0502020204030204" pitchFamily="34" charset="0"/>
              <a:ea typeface="Calibri" panose="020F0502020204030204" pitchFamily="34" charset="0"/>
              <a:cs typeface="Calibri" panose="020F0502020204030204" pitchFamily="34" charset="0"/>
            </a:rPr>
            <a:t>flags.</a:t>
          </a:r>
        </a:p>
        <a:p>
          <a:pPr algn="l"/>
          <a:endParaRPr lang="en-IN" sz="1200">
            <a:latin typeface="Calibri" panose="020F0502020204030204" pitchFamily="34" charset="0"/>
            <a:ea typeface="Calibri" panose="020F0502020204030204" pitchFamily="34" charset="0"/>
            <a:cs typeface="Calibri" panose="020F0502020204030204" pitchFamily="34" charset="0"/>
          </a:endParaRPr>
        </a:p>
        <a:p>
          <a:pPr algn="l"/>
          <a:r>
            <a:rPr lang="en-IN" sz="1200">
              <a:latin typeface="Calibri" panose="020F0502020204030204" pitchFamily="34" charset="0"/>
              <a:ea typeface="Calibri" panose="020F0502020204030204" pitchFamily="34" charset="0"/>
              <a:cs typeface="Calibri" panose="020F0502020204030204" pitchFamily="34" charset="0"/>
            </a:rPr>
            <a:t>Dashboard / Pivot</a:t>
          </a:r>
          <a:r>
            <a:rPr lang="en-IN" sz="1200" baseline="0">
              <a:latin typeface="Calibri" panose="020F0502020204030204" pitchFamily="34" charset="0"/>
              <a:ea typeface="Calibri" panose="020F0502020204030204" pitchFamily="34" charset="0"/>
              <a:cs typeface="Calibri" panose="020F0502020204030204" pitchFamily="34" charset="0"/>
            </a:rPr>
            <a:t>                Interactive                            </a:t>
          </a:r>
          <a:r>
            <a:rPr lang="en-IN" sz="1200" b="0">
              <a:latin typeface="Calibri" panose="020F0502020204030204" pitchFamily="34" charset="0"/>
              <a:ea typeface="Calibri" panose="020F0502020204030204" pitchFamily="34" charset="0"/>
              <a:cs typeface="Calibri" panose="020F0502020204030204" pitchFamily="34" charset="0"/>
            </a:rPr>
            <a:t>Right-Click ➔ Tables			</a:t>
          </a:r>
          <a:r>
            <a:rPr lang="en-IN" sz="1200" b="0" baseline="0">
              <a:latin typeface="Calibri" panose="020F0502020204030204" pitchFamily="34" charset="0"/>
              <a:ea typeface="Calibri" panose="020F0502020204030204" pitchFamily="34" charset="0"/>
              <a:cs typeface="Calibri" panose="020F0502020204030204" pitchFamily="34" charset="0"/>
            </a:rPr>
            <a:t>              	                </a:t>
          </a:r>
          <a:r>
            <a:rPr lang="en-IN" sz="1200" b="0">
              <a:latin typeface="Calibri" panose="020F0502020204030204" pitchFamily="34" charset="0"/>
              <a:ea typeface="Calibri" panose="020F0502020204030204" pitchFamily="34" charset="0"/>
              <a:cs typeface="Calibri" panose="020F0502020204030204" pitchFamily="34" charset="0"/>
            </a:rPr>
            <a:t>Refresh </a:t>
          </a:r>
          <a:r>
            <a:rPr lang="en-IN" sz="1200">
              <a:latin typeface="Calibri" panose="020F0502020204030204" pitchFamily="34" charset="0"/>
              <a:ea typeface="Calibri" panose="020F0502020204030204" pitchFamily="34" charset="0"/>
              <a:cs typeface="Calibri" panose="020F0502020204030204" pitchFamily="34" charset="0"/>
            </a:rPr>
            <a:t>to update 			</a:t>
          </a:r>
          <a:r>
            <a:rPr lang="en-IN" sz="1200" baseline="0">
              <a:latin typeface="Calibri" panose="020F0502020204030204" pitchFamily="34" charset="0"/>
              <a:ea typeface="Calibri" panose="020F0502020204030204" pitchFamily="34" charset="0"/>
              <a:cs typeface="Calibri" panose="020F0502020204030204" pitchFamily="34" charset="0"/>
            </a:rPr>
            <a:t>              	                </a:t>
          </a:r>
          <a:r>
            <a:rPr lang="en-IN" sz="1200">
              <a:latin typeface="Calibri" panose="020F0502020204030204" pitchFamily="34" charset="0"/>
              <a:ea typeface="Calibri" panose="020F0502020204030204" pitchFamily="34" charset="0"/>
              <a:cs typeface="Calibri" panose="020F0502020204030204" pitchFamily="34" charset="0"/>
            </a:rPr>
            <a:t>visual charts.</a:t>
          </a:r>
          <a:endParaRPr lang="en-IN" sz="1200" b="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11</xdr:col>
      <xdr:colOff>535998</xdr:colOff>
      <xdr:row>7</xdr:row>
      <xdr:rowOff>126422</xdr:rowOff>
    </xdr:from>
    <xdr:to>
      <xdr:col>12</xdr:col>
      <xdr:colOff>200314</xdr:colOff>
      <xdr:row>9</xdr:row>
      <xdr:rowOff>25399</xdr:rowOff>
    </xdr:to>
    <xdr:pic>
      <xdr:nvPicPr>
        <xdr:cNvPr id="5" name="Picture 4" descr="Clipboard Emoji Computer Icons, Emoji, angle, text png | PNGEgg">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3161" b="94253" l="9483" r="89943">
                      <a14:foregroundMark x1="32759" y1="28736" x2="32759" y2="28736"/>
                      <a14:foregroundMark x1="20690" y1="10920" x2="20690" y2="10920"/>
                      <a14:foregroundMark x1="39368" y1="10632" x2="39368" y2="10632"/>
                      <a14:foregroundMark x1="67816" y1="10632" x2="67816" y2="10632"/>
                      <a14:foregroundMark x1="52874" y1="50575" x2="52874" y2="50575"/>
                      <a14:foregroundMark x1="36782" y1="50575" x2="36782" y2="50575"/>
                      <a14:foregroundMark x1="38218" y1="44828" x2="38218" y2="44828"/>
                      <a14:foregroundMark x1="42241" y1="37931" x2="42241" y2="37931"/>
                      <a14:foregroundMark x1="43391" y1="34195" x2="43391" y2="34195"/>
                      <a14:foregroundMark x1="48276" y1="30460" x2="48276" y2="30460"/>
                      <a14:foregroundMark x1="56322" y1="30460" x2="56322" y2="30460"/>
                      <a14:foregroundMark x1="65805" y1="30460" x2="66667" y2="30460"/>
                      <a14:foregroundMark x1="66092" y1="35057" x2="66092" y2="35057"/>
                      <a14:foregroundMark x1="61207" y1="37931" x2="61207" y2="37931"/>
                      <a14:foregroundMark x1="52299" y1="41092" x2="52299" y2="41092"/>
                      <a14:foregroundMark x1="56897" y1="42241" x2="59770" y2="42241"/>
                      <a14:foregroundMark x1="66379" y1="42241" x2="67241" y2="42241"/>
                      <a14:foregroundMark x1="70115" y1="42816" x2="70115" y2="42816"/>
                      <a14:foregroundMark x1="71552" y1="42816" x2="72414" y2="42529"/>
                      <a14:foregroundMark x1="39943" y1="40230" x2="39943" y2="40230"/>
                      <a14:foregroundMark x1="32471" y1="39080" x2="32471" y2="39080"/>
                      <a14:foregroundMark x1="30747" y1="39080" x2="30747" y2="39080"/>
                      <a14:foregroundMark x1="81897" y1="78161" x2="81897" y2="78161"/>
                      <a14:foregroundMark x1="82759" y1="72989" x2="82759" y2="72989"/>
                      <a14:foregroundMark x1="82759" y1="80460" x2="82759" y2="80460"/>
                      <a14:foregroundMark x1="81897" y1="83908" x2="81897" y2="83908"/>
                      <a14:foregroundMark x1="82184" y1="86494" x2="82184" y2="86494"/>
                      <a14:foregroundMark x1="62931" y1="28736" x2="62931" y2="28736"/>
                      <a14:foregroundMark x1="71839" y1="25575" x2="71839" y2="25575"/>
                      <a14:foregroundMark x1="18103" y1="77874" x2="18103" y2="77874"/>
                      <a14:foregroundMark x1="18966" y1="85920" x2="18966" y2="85920"/>
                      <a14:foregroundMark x1="14080" y1="84483" x2="14080" y2="84483"/>
                      <a14:foregroundMark x1="19540" y1="91379" x2="19540" y2="91379"/>
                      <a14:foregroundMark x1="27011" y1="94253" x2="27011" y2="94253"/>
                      <a14:foregroundMark x1="44540" y1="92529" x2="44540" y2="92529"/>
                      <a14:foregroundMark x1="61494" y1="92241" x2="61494" y2="92241"/>
                      <a14:foregroundMark x1="68391" y1="91954" x2="68391" y2="91954"/>
                      <a14:foregroundMark x1="44540" y1="41092" x2="45690" y2="38218"/>
                      <a14:foregroundMark x1="50575" y1="37069" x2="50575" y2="37069"/>
                      <a14:foregroundMark x1="47414" y1="31609" x2="47414" y2="31609"/>
                      <a14:foregroundMark x1="43103" y1="31322" x2="43103" y2="31322"/>
                      <a14:foregroundMark x1="31034" y1="29310" x2="31034" y2="29310"/>
                      <a14:foregroundMark x1="26149" y1="22989" x2="26149" y2="22989"/>
                    </a14:backgroundRemoval>
                  </a14:imgEffect>
                </a14:imgLayer>
              </a14:imgProps>
            </a:ext>
            <a:ext uri="{28A0092B-C50C-407E-A947-70E740481C1C}">
              <a14:useLocalDpi xmlns:a14="http://schemas.microsoft.com/office/drawing/2010/main" val="0"/>
            </a:ext>
          </a:extLst>
        </a:blip>
        <a:srcRect/>
        <a:stretch>
          <a:fillRect/>
        </a:stretch>
      </xdr:blipFill>
      <xdr:spPr bwMode="auto">
        <a:xfrm>
          <a:off x="6966816" y="1500331"/>
          <a:ext cx="276225" cy="291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9</xdr:row>
      <xdr:rowOff>142876</xdr:rowOff>
    </xdr:from>
    <xdr:to>
      <xdr:col>1</xdr:col>
      <xdr:colOff>3591</xdr:colOff>
      <xdr:row>10</xdr:row>
      <xdr:rowOff>180975</xdr:rowOff>
    </xdr:to>
    <xdr:pic>
      <xdr:nvPicPr>
        <xdr:cNvPr id="6" name="Picture 5" descr="4,538 Repeat Emoji Royalty-Free Images, Stock Photos &amp; Pictures |  Shutterstock">
          <a:extLst>
            <a:ext uri="{FF2B5EF4-FFF2-40B4-BE49-F238E27FC236}">
              <a16:creationId xmlns:a16="http://schemas.microsoft.com/office/drawing/2014/main" id="{00000000-0008-0000-0200-000006000000}"/>
            </a:ext>
          </a:extLst>
        </xdr:cNvPr>
        <xdr:cNvPicPr>
          <a:picLocks noChangeAspect="1" noChangeArrowheads="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backgroundRemoval t="13929" b="80357" l="13462" r="86154">
                      <a14:foregroundMark x1="47692" y1="27857" x2="47692" y2="27857"/>
                      <a14:foregroundMark x1="35385" y1="31429" x2="35385" y2="31429"/>
                      <a14:foregroundMark x1="33077" y1="37143" x2="33077" y2="37143"/>
                      <a14:foregroundMark x1="55000" y1="30000" x2="56538" y2="30357"/>
                      <a14:foregroundMark x1="62692" y1="33571" x2="62692" y2="33571"/>
                      <a14:foregroundMark x1="66154" y1="35357" x2="66154" y2="35357"/>
                      <a14:foregroundMark x1="39615" y1="31786" x2="39615" y2="31786"/>
                      <a14:foregroundMark x1="66923" y1="53214" x2="66923" y2="53214"/>
                      <a14:foregroundMark x1="73077" y1="51786" x2="73077" y2="51786"/>
                      <a14:foregroundMark x1="69231" y1="48571" x2="69231" y2="48571"/>
                      <a14:foregroundMark x1="70385" y1="57143" x2="66923" y2="63214"/>
                      <a14:foregroundMark x1="65385" y1="55357" x2="65385" y2="55357"/>
                      <a14:foregroundMark x1="61538" y1="58571" x2="60385" y2="58929"/>
                      <a14:foregroundMark x1="45385" y1="61786" x2="45385" y2="61786"/>
                      <a14:foregroundMark x1="41154" y1="60714" x2="37692" y2="59643"/>
                      <a14:foregroundMark x1="29615" y1="57143" x2="29615" y2="57143"/>
                      <a14:foregroundMark x1="31923" y1="53929" x2="31923" y2="53929"/>
                      <a14:foregroundMark x1="40000" y1="60714" x2="37692" y2="60714"/>
                      <a14:foregroundMark x1="37692" y1="60714" x2="37692" y2="60714"/>
                      <a14:foregroundMark x1="46923" y1="62143" x2="50000" y2="62857"/>
                      <a14:foregroundMark x1="50769" y1="62857" x2="51923" y2="62857"/>
                      <a14:foregroundMark x1="55385" y1="63214" x2="55385" y2="63214"/>
                      <a14:foregroundMark x1="30769" y1="39286" x2="30769" y2="39286"/>
                    </a14:backgroundRemoval>
                  </a14:imgEffect>
                </a14:imgLayer>
              </a14:imgProps>
            </a:ext>
            <a:ext uri="{28A0092B-C50C-407E-A947-70E740481C1C}">
              <a14:useLocalDpi xmlns:a14="http://schemas.microsoft.com/office/drawing/2010/main" val="0"/>
            </a:ext>
          </a:extLst>
        </a:blip>
        <a:srcRect l="13461" t="12857" r="11923" b="18928"/>
        <a:stretch/>
      </xdr:blipFill>
      <xdr:spPr bwMode="auto">
        <a:xfrm>
          <a:off x="114301" y="1857376"/>
          <a:ext cx="232190" cy="228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285750</xdr:colOff>
      <xdr:row>16</xdr:row>
      <xdr:rowOff>66675</xdr:rowOff>
    </xdr:from>
    <xdr:to>
      <xdr:col>3</xdr:col>
      <xdr:colOff>66675</xdr:colOff>
      <xdr:row>22</xdr:row>
      <xdr:rowOff>19051</xdr:rowOff>
    </xdr:to>
    <xdr:sp macro="" textlink="">
      <xdr:nvSpPr>
        <xdr:cNvPr id="7" name="Left Arrow 6">
          <a:hlinkClick xmlns:r="http://schemas.openxmlformats.org/officeDocument/2006/relationships" r:id="rId7"/>
          <a:extLst>
            <a:ext uri="{FF2B5EF4-FFF2-40B4-BE49-F238E27FC236}">
              <a16:creationId xmlns:a16="http://schemas.microsoft.com/office/drawing/2014/main" id="{00000000-0008-0000-0200-000007000000}"/>
            </a:ext>
            <a:ext uri="{147F2762-F138-4A5C-976F-8EAC2B608ADB}">
              <a16:predDERef xmlns:a16="http://schemas.microsoft.com/office/drawing/2014/main" pred="{00000000-0008-0000-0200-000006000000}"/>
            </a:ext>
          </a:extLst>
        </xdr:cNvPr>
        <xdr:cNvSpPr/>
      </xdr:nvSpPr>
      <xdr:spPr>
        <a:xfrm>
          <a:off x="285750" y="3105150"/>
          <a:ext cx="1285875" cy="1038226"/>
        </a:xfrm>
        <a:prstGeom prst="lef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2</xdr:col>
      <xdr:colOff>495300</xdr:colOff>
      <xdr:row>22</xdr:row>
      <xdr:rowOff>161925</xdr:rowOff>
    </xdr:from>
    <xdr:ext cx="184731" cy="252185"/>
    <xdr:sp macro="" textlink="">
      <xdr:nvSpPr>
        <xdr:cNvPr id="8" name="TextBox 7">
          <a:extLst>
            <a:ext uri="{FF2B5EF4-FFF2-40B4-BE49-F238E27FC236}">
              <a16:creationId xmlns:a16="http://schemas.microsoft.com/office/drawing/2014/main" id="{00000000-0008-0000-0200-000008000000}"/>
            </a:ext>
            <a:ext uri="{147F2762-F138-4A5C-976F-8EAC2B608ADB}">
              <a16:predDERef xmlns:a16="http://schemas.microsoft.com/office/drawing/2014/main" pred="{00000000-0008-0000-0200-000007000000}"/>
            </a:ext>
          </a:extLst>
        </xdr:cNvPr>
        <xdr:cNvSpPr txBox="1"/>
      </xdr:nvSpPr>
      <xdr:spPr>
        <a:xfrm>
          <a:off x="1400175" y="4286250"/>
          <a:ext cx="184731" cy="2521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xdr:col>
      <xdr:colOff>160020</xdr:colOff>
      <xdr:row>18</xdr:row>
      <xdr:rowOff>17146</xdr:rowOff>
    </xdr:from>
    <xdr:ext cx="1272540" cy="414982"/>
    <xdr:sp macro="" textlink="">
      <xdr:nvSpPr>
        <xdr:cNvPr id="9" name="TextBox 8">
          <a:hlinkClick xmlns:r="http://schemas.openxmlformats.org/officeDocument/2006/relationships" r:id="rId7"/>
          <a:extLst>
            <a:ext uri="{FF2B5EF4-FFF2-40B4-BE49-F238E27FC236}">
              <a16:creationId xmlns:a16="http://schemas.microsoft.com/office/drawing/2014/main" id="{00000000-0008-0000-0200-000009000000}"/>
            </a:ext>
            <a:ext uri="{147F2762-F138-4A5C-976F-8EAC2B608ADB}">
              <a16:predDERef xmlns:a16="http://schemas.microsoft.com/office/drawing/2014/main" pred="{00000000-0008-0000-0200-000008000000}"/>
            </a:ext>
          </a:extLst>
        </xdr:cNvPr>
        <xdr:cNvSpPr txBox="1"/>
      </xdr:nvSpPr>
      <xdr:spPr>
        <a:xfrm>
          <a:off x="464820" y="3417571"/>
          <a:ext cx="1272540" cy="4149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a:solidFill>
                <a:schemeClr val="bg1"/>
              </a:solidFill>
              <a:latin typeface="Algerian" panose="04020705040A02060702" pitchFamily="82" charset="0"/>
            </a:rPr>
            <a:t>Contents</a:t>
          </a:r>
        </a:p>
      </xdr:txBody>
    </xdr:sp>
    <xdr:clientData/>
  </xdr:oneCellAnchor>
  <xdr:twoCellAnchor>
    <xdr:from>
      <xdr:col>8</xdr:col>
      <xdr:colOff>173831</xdr:colOff>
      <xdr:row>16</xdr:row>
      <xdr:rowOff>57151</xdr:rowOff>
    </xdr:from>
    <xdr:to>
      <xdr:col>10</xdr:col>
      <xdr:colOff>335756</xdr:colOff>
      <xdr:row>21</xdr:row>
      <xdr:rowOff>161926</xdr:rowOff>
    </xdr:to>
    <xdr:sp macro="" textlink="">
      <xdr:nvSpPr>
        <xdr:cNvPr id="2" name="Right Arrow 1">
          <a:hlinkClick xmlns:r="http://schemas.openxmlformats.org/officeDocument/2006/relationships" r:id="rId8"/>
          <a:extLst>
            <a:ext uri="{FF2B5EF4-FFF2-40B4-BE49-F238E27FC236}">
              <a16:creationId xmlns:a16="http://schemas.microsoft.com/office/drawing/2014/main" id="{1256B50D-82D4-4663-9A34-669849BB4C88}"/>
            </a:ext>
            <a:ext uri="{147F2762-F138-4A5C-976F-8EAC2B608ADB}">
              <a16:predDERef xmlns:a16="http://schemas.microsoft.com/office/drawing/2014/main" pred="{00000000-0008-0000-0200-000009000000}"/>
            </a:ext>
          </a:extLst>
        </xdr:cNvPr>
        <xdr:cNvSpPr/>
      </xdr:nvSpPr>
      <xdr:spPr>
        <a:xfrm>
          <a:off x="4831556" y="3133726"/>
          <a:ext cx="1400175" cy="1009650"/>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12</xdr:col>
      <xdr:colOff>228600</xdr:colOff>
      <xdr:row>5</xdr:row>
      <xdr:rowOff>304800</xdr:rowOff>
    </xdr:from>
    <xdr:ext cx="184731" cy="264560"/>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4087475" y="1971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editAs="oneCell">
    <xdr:from>
      <xdr:col>8</xdr:col>
      <xdr:colOff>587806</xdr:colOff>
      <xdr:row>9</xdr:row>
      <xdr:rowOff>73269</xdr:rowOff>
    </xdr:from>
    <xdr:to>
      <xdr:col>9</xdr:col>
      <xdr:colOff>254000</xdr:colOff>
      <xdr:row>9</xdr:row>
      <xdr:rowOff>313481</xdr:rowOff>
    </xdr:to>
    <xdr:pic>
      <xdr:nvPicPr>
        <xdr:cNvPr id="4" name="Picture 3" descr="2,711 Null Set Royalty-Free Images, Stock Photos &amp; Pictures | Shutterstock">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5016931" y="2740269"/>
          <a:ext cx="269444" cy="240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33019</xdr:colOff>
      <xdr:row>4</xdr:row>
      <xdr:rowOff>111906</xdr:rowOff>
    </xdr:from>
    <xdr:to>
      <xdr:col>9</xdr:col>
      <xdr:colOff>238125</xdr:colOff>
      <xdr:row>4</xdr:row>
      <xdr:rowOff>265042</xdr:rowOff>
    </xdr:to>
    <xdr:pic>
      <xdr:nvPicPr>
        <xdr:cNvPr id="5" name="Picture 4" descr="OpenMoji">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rot="10800000" flipV="1">
          <a:off x="5065394" y="873906"/>
          <a:ext cx="205106" cy="153136"/>
        </a:xfrm>
        <a:prstGeom prst="rect">
          <a:avLst/>
        </a:prstGeom>
        <a:solidFill>
          <a:sysClr val="window" lastClr="FFFFFF"/>
        </a:solidFill>
      </xdr:spPr>
    </xdr:pic>
    <xdr:clientData/>
  </xdr:twoCellAnchor>
  <xdr:twoCellAnchor editAs="oneCell">
    <xdr:from>
      <xdr:col>9</xdr:col>
      <xdr:colOff>18734</xdr:colOff>
      <xdr:row>6</xdr:row>
      <xdr:rowOff>135256</xdr:rowOff>
    </xdr:from>
    <xdr:to>
      <xdr:col>9</xdr:col>
      <xdr:colOff>181748</xdr:colOff>
      <xdr:row>6</xdr:row>
      <xdr:rowOff>247650</xdr:rowOff>
    </xdr:to>
    <xdr:pic>
      <xdr:nvPicPr>
        <xdr:cNvPr id="6" name="Picture 5" descr="Broken chain emoji — Emoji Family">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0" b="98667" l="0" r="100000">
                      <a14:foregroundMark x1="55111" y1="66667" x2="55111" y2="66667"/>
                      <a14:foregroundMark x1="75111" y1="55111" x2="75111" y2="55111"/>
                      <a14:foregroundMark x1="59111" y1="38667" x2="59111" y2="38667"/>
                      <a14:foregroundMark x1="52444" y1="43556" x2="52444" y2="43556"/>
                      <a14:foregroundMark x1="63556" y1="39556" x2="63556" y2="39556"/>
                      <a14:foregroundMark x1="55556" y1="22222" x2="55556" y2="22222"/>
                      <a14:foregroundMark x1="55556" y1="27556" x2="55556" y2="27556"/>
                      <a14:foregroundMark x1="56444" y1="31111" x2="56444" y2="31111"/>
                      <a14:foregroundMark x1="56889" y1="33778" x2="56889" y2="33778"/>
                      <a14:foregroundMark x1="63111" y1="36000" x2="63111" y2="36000"/>
                      <a14:foregroundMark x1="53778" y1="36000" x2="53778" y2="36000"/>
                      <a14:foregroundMark x1="58222" y1="43111" x2="58222" y2="43111"/>
                      <a14:foregroundMark x1="76000" y1="42222" x2="76000" y2="42222"/>
                      <a14:foregroundMark x1="72444" y1="42667" x2="72444" y2="42667"/>
                      <a14:foregroundMark x1="67111" y1="45333" x2="67111" y2="45333"/>
                      <a14:foregroundMark x1="81778" y1="39111" x2="81778" y2="39111"/>
                      <a14:foregroundMark x1="81778" y1="36889" x2="81778" y2="36889"/>
                      <a14:foregroundMark x1="87556" y1="32889" x2="87556" y2="32889"/>
                      <a14:foregroundMark x1="88889" y1="32000" x2="88889" y2="32000"/>
                      <a14:foregroundMark x1="90667" y1="30222" x2="90667" y2="30222"/>
                      <a14:foregroundMark x1="92444" y1="26667" x2="92444" y2="26667"/>
                      <a14:foregroundMark x1="93778" y1="21333" x2="93778" y2="21333"/>
                      <a14:foregroundMark x1="29333" y1="30222" x2="29333" y2="30222"/>
                      <a14:foregroundMark x1="42222" y1="25333" x2="42222" y2="25333"/>
                      <a14:foregroundMark x1="28444" y1="43111" x2="28444" y2="43111"/>
                      <a14:foregroundMark x1="70667" y1="69778" x2="70667" y2="69778"/>
                      <a14:foregroundMark x1="41778" y1="56444" x2="41778" y2="56444"/>
                    </a14:backgroundRemoval>
                  </a14:imgEffect>
                </a14:imgLayer>
              </a14:imgProps>
            </a:ext>
            <a:ext uri="{28A0092B-C50C-407E-A947-70E740481C1C}">
              <a14:useLocalDpi xmlns:a14="http://schemas.microsoft.com/office/drawing/2010/main" val="0"/>
            </a:ext>
          </a:extLst>
        </a:blip>
        <a:srcRect/>
        <a:stretch>
          <a:fillRect/>
        </a:stretch>
      </xdr:blipFill>
      <xdr:spPr bwMode="auto">
        <a:xfrm>
          <a:off x="5051109" y="1659256"/>
          <a:ext cx="163014" cy="1123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592773</xdr:colOff>
      <xdr:row>7</xdr:row>
      <xdr:rowOff>136527</xdr:rowOff>
    </xdr:from>
    <xdr:to>
      <xdr:col>9</xdr:col>
      <xdr:colOff>174626</xdr:colOff>
      <xdr:row>7</xdr:row>
      <xdr:rowOff>247165</xdr:rowOff>
    </xdr:to>
    <xdr:pic>
      <xdr:nvPicPr>
        <xdr:cNvPr id="7" name="Picture 6" descr="Uppercase To Lowercase Icon SVG Vector &amp; PNG Free Download | UXWing">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ackgroundRemoval t="0" b="100000" l="3309" r="98529">
                      <a14:foregroundMark x1="35294" y1="48925" x2="35294" y2="48925"/>
                      <a14:foregroundMark x1="36397" y1="49462" x2="37500" y2="51075"/>
                      <a14:foregroundMark x1="38603" y1="55914" x2="40809" y2="61828"/>
                      <a14:foregroundMark x1="41176" y1="63978" x2="41176" y2="63978"/>
                      <a14:foregroundMark x1="41176" y1="63978" x2="41176" y2="63978"/>
                      <a14:foregroundMark x1="40441" y1="74731" x2="40441" y2="74731"/>
                      <a14:foregroundMark x1="40074" y1="75269" x2="39706" y2="84946"/>
                      <a14:foregroundMark x1="40809" y1="84409" x2="41544" y2="82796"/>
                      <a14:foregroundMark x1="43382" y1="79570" x2="43382" y2="79570"/>
                      <a14:foregroundMark x1="44118" y1="79570" x2="44118" y2="79570"/>
                      <a14:foregroundMark x1="44485" y1="77957" x2="44485" y2="77957"/>
                      <a14:foregroundMark x1="44853" y1="72043" x2="44853" y2="70430"/>
                      <a14:foregroundMark x1="44853" y1="69892" x2="44853" y2="69892"/>
                      <a14:foregroundMark x1="43015" y1="66667" x2="43015" y2="66667"/>
                      <a14:foregroundMark x1="29412" y1="75806" x2="29412" y2="75806"/>
                      <a14:foregroundMark x1="29412" y1="75806" x2="31250" y2="74194"/>
                      <a14:foregroundMark x1="31985" y1="73118" x2="31985" y2="73118"/>
                      <a14:foregroundMark x1="33824" y1="70968" x2="33824" y2="70968"/>
                      <a14:foregroundMark x1="34559" y1="69892" x2="34559" y2="69892"/>
                      <a14:foregroundMark x1="35662" y1="70430" x2="35662" y2="70430"/>
                      <a14:foregroundMark x1="36029" y1="72043" x2="36029" y2="72043"/>
                      <a14:foregroundMark x1="36029" y1="73656" x2="36029" y2="73656"/>
                      <a14:foregroundMark x1="35662" y1="74731" x2="35662" y2="74731"/>
                      <a14:foregroundMark x1="33824" y1="76344" x2="33824" y2="76344"/>
                      <a14:foregroundMark x1="33824" y1="76344" x2="33824" y2="76344"/>
                      <a14:foregroundMark x1="36765" y1="64516" x2="36765" y2="64516"/>
                      <a14:foregroundMark x1="35294" y1="61828" x2="35294" y2="61828"/>
                      <a14:foregroundMark x1="33456" y1="57527" x2="33456" y2="55914"/>
                      <a14:foregroundMark x1="32721" y1="51613" x2="32721" y2="51613"/>
                      <a14:foregroundMark x1="31250" y1="45699" x2="31250" y2="45699"/>
                      <a14:foregroundMark x1="30515" y1="43548" x2="30515" y2="43548"/>
                      <a14:foregroundMark x1="30515" y1="39247" x2="30515" y2="39247"/>
                      <a14:foregroundMark x1="30515" y1="38710" x2="30515" y2="38710"/>
                      <a14:foregroundMark x1="30515" y1="38710" x2="33088" y2="40860"/>
                      <a14:foregroundMark x1="33456" y1="41398" x2="33456" y2="41398"/>
                      <a14:foregroundMark x1="35294" y1="39247" x2="35294" y2="39247"/>
                      <a14:foregroundMark x1="35294" y1="38172" x2="35294" y2="38172"/>
                      <a14:foregroundMark x1="36029" y1="37634" x2="36029" y2="37634"/>
                      <a14:foregroundMark x1="36029" y1="35484" x2="36029" y2="35484"/>
                      <a14:foregroundMark x1="34559" y1="31183" x2="34559" y2="31183"/>
                      <a14:foregroundMark x1="34191" y1="30108" x2="34191" y2="30108"/>
                      <a14:foregroundMark x1="31618" y1="27957" x2="31618" y2="27957"/>
                      <a14:foregroundMark x1="29779" y1="27957" x2="29779" y2="27957"/>
                      <a14:foregroundMark x1="28309" y1="27957" x2="28309" y2="27957"/>
                      <a14:foregroundMark x1="25000" y1="27419" x2="25000" y2="27419"/>
                      <a14:foregroundMark x1="23897" y1="27419" x2="10294" y2="83871"/>
                      <a14:foregroundMark x1="7721" y1="77419" x2="4779" y2="95699"/>
                      <a14:foregroundMark x1="45588" y1="25269" x2="66912" y2="10753"/>
                      <a14:foregroundMark x1="67647" y1="18817" x2="75000" y2="21505"/>
                      <a14:foregroundMark x1="91176" y1="67742" x2="91176" y2="67742"/>
                      <a14:foregroundMark x1="89338" y1="55914" x2="89338" y2="55914"/>
                      <a14:foregroundMark x1="89338" y1="52688" x2="89338" y2="52688"/>
                      <a14:foregroundMark x1="89338" y1="52688" x2="89338" y2="52688"/>
                      <a14:foregroundMark x1="91912" y1="53763" x2="91912" y2="53763"/>
                      <a14:foregroundMark x1="91912" y1="55914" x2="91912" y2="55914"/>
                      <a14:foregroundMark x1="93015" y1="59140" x2="93015" y2="59140"/>
                      <a14:foregroundMark x1="93015" y1="61290" x2="93015" y2="61290"/>
                      <a14:foregroundMark x1="93015" y1="68280" x2="93015" y2="68280"/>
                      <a14:foregroundMark x1="93015" y1="68280" x2="93015" y2="68280"/>
                      <a14:foregroundMark x1="93015" y1="68817" x2="93015" y2="68817"/>
                      <a14:foregroundMark x1="91544" y1="75269" x2="91544" y2="77419"/>
                      <a14:foregroundMark x1="90809" y1="81183" x2="90809" y2="81183"/>
                      <a14:foregroundMark x1="91544" y1="81183" x2="91544" y2="81183"/>
                      <a14:foregroundMark x1="91912" y1="80645" x2="91912" y2="80645"/>
                      <a14:foregroundMark x1="93015" y1="80645" x2="93015" y2="80645"/>
                      <a14:foregroundMark x1="94118" y1="81720" x2="94118" y2="81720"/>
                      <a14:foregroundMark x1="94853" y1="87097" x2="94853" y2="87097"/>
                      <a14:foregroundMark x1="94853" y1="87634" x2="94853" y2="87634"/>
                    </a14:backgroundRemoval>
                  </a14:imgEffect>
                </a14:imgLayer>
              </a14:imgProps>
            </a:ext>
            <a:ext uri="{28A0092B-C50C-407E-A947-70E740481C1C}">
              <a14:useLocalDpi xmlns:a14="http://schemas.microsoft.com/office/drawing/2010/main" val="0"/>
            </a:ext>
          </a:extLst>
        </a:blip>
        <a:srcRect/>
        <a:stretch>
          <a:fillRect/>
        </a:stretch>
      </xdr:blipFill>
      <xdr:spPr bwMode="auto">
        <a:xfrm>
          <a:off x="5021898" y="2041527"/>
          <a:ext cx="185103" cy="11063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591241</xdr:colOff>
      <xdr:row>8</xdr:row>
      <xdr:rowOff>90416</xdr:rowOff>
    </xdr:from>
    <xdr:to>
      <xdr:col>9</xdr:col>
      <xdr:colOff>230188</xdr:colOff>
      <xdr:row>8</xdr:row>
      <xdr:rowOff>293243</xdr:rowOff>
    </xdr:to>
    <xdr:pic>
      <xdr:nvPicPr>
        <xdr:cNvPr id="8" name="Picture 7" descr="Broken Calendar Icon Symbolizing Deadline Missed or Schedule Changes  73369972 Vector Art at Vecteezy">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ackgroundRemoval t="10000" b="90000" l="10000" r="90000">
                      <a14:foregroundMark x1="73593" y1="25408" x2="73593" y2="25408"/>
                      <a14:foregroundMark x1="82702" y1="29286" x2="82702" y2="29286"/>
                      <a14:foregroundMark x1="36029" y1="27755" x2="36029" y2="27755"/>
                      <a14:foregroundMark x1="26919" y1="21122" x2="26919" y2="21122"/>
                      <a14:foregroundMark x1="31730" y1="42143" x2="31730" y2="42143"/>
                    </a14:backgroundRemoval>
                  </a14:imgEffect>
                </a14:imgLayer>
              </a14:imgProps>
            </a:ext>
            <a:ext uri="{28A0092B-C50C-407E-A947-70E740481C1C}">
              <a14:useLocalDpi xmlns:a14="http://schemas.microsoft.com/office/drawing/2010/main" val="0"/>
            </a:ext>
          </a:extLst>
        </a:blip>
        <a:srcRect/>
        <a:stretch>
          <a:fillRect/>
        </a:stretch>
      </xdr:blipFill>
      <xdr:spPr bwMode="auto">
        <a:xfrm>
          <a:off x="5020366" y="2376416"/>
          <a:ext cx="242197" cy="202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15824</xdr:colOff>
      <xdr:row>10</xdr:row>
      <xdr:rowOff>81613</xdr:rowOff>
    </xdr:from>
    <xdr:to>
      <xdr:col>9</xdr:col>
      <xdr:colOff>196610</xdr:colOff>
      <xdr:row>10</xdr:row>
      <xdr:rowOff>254000</xdr:rowOff>
    </xdr:to>
    <xdr:pic>
      <xdr:nvPicPr>
        <xdr:cNvPr id="9" name="Picture 8" descr="Delete Emoji: Over 311 Royalty-Free Licensable Stock Illustrations &amp;  Drawings | Shutterstock">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0" b="100000" l="0" r="100000">
                      <a14:foregroundMark x1="24167" y1="25667" x2="24167" y2="25667"/>
                      <a14:foregroundMark x1="24333" y1="25000" x2="25333" y2="24667"/>
                      <a14:foregroundMark x1="30667" y1="22000" x2="31500" y2="22000"/>
                      <a14:foregroundMark x1="41333" y1="19333" x2="42333" y2="19000"/>
                      <a14:foregroundMark x1="43167" y1="18833" x2="43167" y2="18833"/>
                      <a14:foregroundMark x1="47333" y1="17500" x2="47333" y2="17500"/>
                      <a14:foregroundMark x1="48000" y1="17000" x2="48000" y2="17000"/>
                      <a14:foregroundMark x1="31000" y1="14000" x2="31000" y2="14000"/>
                      <a14:foregroundMark x1="31000" y1="14000" x2="31000" y2="14000"/>
                      <a14:foregroundMark x1="22333" y1="14667" x2="22333" y2="14667"/>
                      <a14:foregroundMark x1="15167" y1="22333" x2="14333" y2="23000"/>
                      <a14:foregroundMark x1="14333" y1="23000" x2="14333" y2="23000"/>
                      <a14:foregroundMark x1="17833" y1="29833" x2="18167" y2="32167"/>
                      <a14:foregroundMark x1="17833" y1="34000" x2="17833" y2="36667"/>
                      <a14:foregroundMark x1="18500" y1="40833" x2="18500" y2="40833"/>
                    </a14:backgroundRemoval>
                  </a14:imgEffect>
                </a14:imgLayer>
              </a14:imgProps>
            </a:ext>
            <a:ext uri="{28A0092B-C50C-407E-A947-70E740481C1C}">
              <a14:useLocalDpi xmlns:a14="http://schemas.microsoft.com/office/drawing/2010/main" val="0"/>
            </a:ext>
          </a:extLst>
        </a:blip>
        <a:srcRect/>
        <a:stretch>
          <a:fillRect/>
        </a:stretch>
      </xdr:blipFill>
      <xdr:spPr bwMode="auto">
        <a:xfrm>
          <a:off x="5048199" y="3129613"/>
          <a:ext cx="180786" cy="172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114301</xdr:colOff>
      <xdr:row>5</xdr:row>
      <xdr:rowOff>180975</xdr:rowOff>
    </xdr:from>
    <xdr:to>
      <xdr:col>8</xdr:col>
      <xdr:colOff>361951</xdr:colOff>
      <xdr:row>8</xdr:row>
      <xdr:rowOff>247650</xdr:rowOff>
    </xdr:to>
    <xdr:sp macro="" textlink="">
      <xdr:nvSpPr>
        <xdr:cNvPr id="10" name="Rounded Rectangle 9">
          <a:extLst>
            <a:ext uri="{FF2B5EF4-FFF2-40B4-BE49-F238E27FC236}">
              <a16:creationId xmlns:a16="http://schemas.microsoft.com/office/drawing/2014/main" id="{00000000-0008-0000-0300-00000A000000}"/>
            </a:ext>
          </a:extLst>
        </xdr:cNvPr>
        <xdr:cNvSpPr/>
      </xdr:nvSpPr>
      <xdr:spPr>
        <a:xfrm>
          <a:off x="352426" y="1304925"/>
          <a:ext cx="4514850" cy="1828800"/>
        </a:xfrm>
        <a:prstGeom prst="roundRect">
          <a:avLst/>
        </a:prstGeom>
        <a:solidFill>
          <a:srgbClr val="EBEAF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rgbClr val="1C1C1C"/>
              </a:solidFill>
              <a:latin typeface="Calibri" panose="020F0502020204030204" pitchFamily="34" charset="0"/>
              <a:ea typeface="Calibri" panose="020F0502020204030204" pitchFamily="34" charset="0"/>
              <a:cs typeface="Calibri" panose="020F0502020204030204" pitchFamily="34" charset="0"/>
            </a:rPr>
            <a:t>Before routing data to the live dashboard, the raw supply chain dataset underwent a strict multi-step validation pipeline. This ensures formula stability, eliminates calculation errors, and standardizes data format integrity across all automated lookup sheets.</a:t>
          </a:r>
        </a:p>
      </xdr:txBody>
    </xdr:sp>
    <xdr:clientData/>
  </xdr:twoCellAnchor>
  <xdr:twoCellAnchor>
    <xdr:from>
      <xdr:col>1</xdr:col>
      <xdr:colOff>219075</xdr:colOff>
      <xdr:row>10</xdr:row>
      <xdr:rowOff>171451</xdr:rowOff>
    </xdr:from>
    <xdr:to>
      <xdr:col>3</xdr:col>
      <xdr:colOff>352425</xdr:colOff>
      <xdr:row>14</xdr:row>
      <xdr:rowOff>158751</xdr:rowOff>
    </xdr:to>
    <xdr:sp macro="" textlink="">
      <xdr:nvSpPr>
        <xdr:cNvPr id="11" name="Left Arrow 10">
          <a:hlinkClick xmlns:r="http://schemas.openxmlformats.org/officeDocument/2006/relationships" r:id="rId13"/>
          <a:extLst>
            <a:ext uri="{FF2B5EF4-FFF2-40B4-BE49-F238E27FC236}">
              <a16:creationId xmlns:a16="http://schemas.microsoft.com/office/drawing/2014/main" id="{00000000-0008-0000-0300-00000B000000}"/>
            </a:ext>
            <a:ext uri="{147F2762-F138-4A5C-976F-8EAC2B608ADB}">
              <a16:predDERef xmlns:a16="http://schemas.microsoft.com/office/drawing/2014/main" pred="{00000000-0008-0000-0300-00000A000000}"/>
            </a:ext>
          </a:extLst>
        </xdr:cNvPr>
        <xdr:cNvSpPr/>
      </xdr:nvSpPr>
      <xdr:spPr>
        <a:xfrm>
          <a:off x="425450" y="3219451"/>
          <a:ext cx="1339850" cy="939800"/>
        </a:xfrm>
        <a:prstGeom prst="lef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xdr:col>
      <xdr:colOff>457200</xdr:colOff>
      <xdr:row>11</xdr:row>
      <xdr:rowOff>87314</xdr:rowOff>
    </xdr:from>
    <xdr:ext cx="1209675" cy="309562"/>
    <xdr:sp macro="" textlink="">
      <xdr:nvSpPr>
        <xdr:cNvPr id="12" name="TextBox 11">
          <a:extLst>
            <a:ext uri="{FF2B5EF4-FFF2-40B4-BE49-F238E27FC236}">
              <a16:creationId xmlns:a16="http://schemas.microsoft.com/office/drawing/2014/main" id="{00000000-0008-0000-0300-00000C000000}"/>
            </a:ext>
            <a:ext uri="{147F2762-F138-4A5C-976F-8EAC2B608ADB}">
              <a16:predDERef xmlns:a16="http://schemas.microsoft.com/office/drawing/2014/main" pred="{00000000-0008-0000-0300-00000B000000}"/>
            </a:ext>
          </a:extLst>
        </xdr:cNvPr>
        <xdr:cNvSpPr txBox="1"/>
      </xdr:nvSpPr>
      <xdr:spPr>
        <a:xfrm>
          <a:off x="663575" y="3516314"/>
          <a:ext cx="1209675" cy="30956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IN" sz="1600">
              <a:solidFill>
                <a:schemeClr val="bg1"/>
              </a:solidFill>
              <a:effectLst/>
              <a:latin typeface="Algerian" panose="04020705040A02060702" pitchFamily="82" charset="0"/>
              <a:ea typeface="+mn-ea"/>
              <a:cs typeface="+mn-cs"/>
            </a:rPr>
            <a:t>Contents</a:t>
          </a:r>
          <a:endParaRPr lang="en-IN">
            <a:solidFill>
              <a:schemeClr val="bg1"/>
            </a:solidFill>
            <a:effectLst/>
            <a:latin typeface="Algerian" panose="04020705040A02060702" pitchFamily="82" charset="0"/>
          </a:endParaRPr>
        </a:p>
        <a:p>
          <a:endParaRPr lang="en-IN" sz="1100"/>
        </a:p>
      </xdr:txBody>
    </xdr:sp>
    <xdr:clientData/>
  </xdr:oneCellAnchor>
  <xdr:twoCellAnchor>
    <xdr:from>
      <xdr:col>6</xdr:col>
      <xdr:colOff>84138</xdr:colOff>
      <xdr:row>10</xdr:row>
      <xdr:rowOff>182563</xdr:rowOff>
    </xdr:from>
    <xdr:to>
      <xdr:col>8</xdr:col>
      <xdr:colOff>227013</xdr:colOff>
      <xdr:row>14</xdr:row>
      <xdr:rowOff>147637</xdr:rowOff>
    </xdr:to>
    <xdr:sp macro="" textlink="">
      <xdr:nvSpPr>
        <xdr:cNvPr id="2" name="Right Arrow 1">
          <a:hlinkClick xmlns:r="http://schemas.openxmlformats.org/officeDocument/2006/relationships" r:id="rId14"/>
          <a:extLst>
            <a:ext uri="{FF2B5EF4-FFF2-40B4-BE49-F238E27FC236}">
              <a16:creationId xmlns:a16="http://schemas.microsoft.com/office/drawing/2014/main" id="{E4D9B701-ECC8-433E-B5F0-89ADBE06610E}"/>
            </a:ext>
            <a:ext uri="{147F2762-F138-4A5C-976F-8EAC2B608ADB}">
              <a16:predDERef xmlns:a16="http://schemas.microsoft.com/office/drawing/2014/main" pred="{00000000-0008-0000-0300-00000C000000}"/>
            </a:ext>
          </a:extLst>
        </xdr:cNvPr>
        <xdr:cNvSpPr/>
      </xdr:nvSpPr>
      <xdr:spPr>
        <a:xfrm>
          <a:off x="3306763" y="3230563"/>
          <a:ext cx="1349375" cy="917574"/>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104775</xdr:colOff>
      <xdr:row>5</xdr:row>
      <xdr:rowOff>0</xdr:rowOff>
    </xdr:from>
    <xdr:to>
      <xdr:col>20</xdr:col>
      <xdr:colOff>209550</xdr:colOff>
      <xdr:row>10</xdr:row>
      <xdr:rowOff>66676</xdr:rowOff>
    </xdr:to>
    <xdr:sp macro="" textlink="">
      <xdr:nvSpPr>
        <xdr:cNvPr id="4" name="Left Arrow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23040975" y="981075"/>
          <a:ext cx="1323975" cy="1104901"/>
        </a:xfrm>
        <a:prstGeom prst="leftArrow">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18</xdr:col>
      <xdr:colOff>367014</xdr:colOff>
      <xdr:row>6</xdr:row>
      <xdr:rowOff>105891</xdr:rowOff>
    </xdr:from>
    <xdr:ext cx="1362932" cy="363176"/>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400-000002000000}"/>
            </a:ext>
          </a:extLst>
        </xdr:cNvPr>
        <xdr:cNvSpPr txBox="1"/>
      </xdr:nvSpPr>
      <xdr:spPr>
        <a:xfrm>
          <a:off x="23947825" y="1231729"/>
          <a:ext cx="1362932"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18</xdr:col>
      <xdr:colOff>231689</xdr:colOff>
      <xdr:row>11</xdr:row>
      <xdr:rowOff>64702</xdr:rowOff>
    </xdr:from>
    <xdr:to>
      <xdr:col>20</xdr:col>
      <xdr:colOff>355514</xdr:colOff>
      <xdr:row>15</xdr:row>
      <xdr:rowOff>183378</xdr:rowOff>
    </xdr:to>
    <xdr:sp macro="" textlink="">
      <xdr:nvSpPr>
        <xdr:cNvPr id="3" name="Right Arrow 2">
          <a:extLst>
            <a:ext uri="{FF2B5EF4-FFF2-40B4-BE49-F238E27FC236}">
              <a16:creationId xmlns:a16="http://schemas.microsoft.com/office/drawing/2014/main" id="{D0DFCA39-6DF0-41E2-9B0F-50736B7729EC}"/>
            </a:ext>
            <a:ext uri="{147F2762-F138-4A5C-976F-8EAC2B608ADB}">
              <a16:predDERef xmlns:a16="http://schemas.microsoft.com/office/drawing/2014/main" pred="{00000000-0008-0000-0400-000002000000}"/>
            </a:ext>
          </a:extLst>
        </xdr:cNvPr>
        <xdr:cNvSpPr/>
      </xdr:nvSpPr>
      <xdr:spPr>
        <a:xfrm>
          <a:off x="23812500" y="2117297"/>
          <a:ext cx="1373230" cy="860081"/>
        </a:xfrm>
        <a:prstGeom prst="rightArrow">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endParaRPr lang="en-US" sz="1600">
            <a:solidFill>
              <a:schemeClr val="lt1"/>
            </a:solidFill>
            <a:latin typeface="+mn-lt"/>
            <a:ea typeface="+mn-lt"/>
            <a:cs typeface="+mn-lt"/>
          </a:endParaRPr>
        </a:p>
      </xdr:txBody>
    </xdr:sp>
    <xdr:clientData/>
  </xdr:twoCellAnchor>
  <xdr:oneCellAnchor>
    <xdr:from>
      <xdr:col>18</xdr:col>
      <xdr:colOff>244819</xdr:colOff>
      <xdr:row>12</xdr:row>
      <xdr:rowOff>100400</xdr:rowOff>
    </xdr:from>
    <xdr:ext cx="1362932" cy="363176"/>
    <xdr:sp macro="" textlink="">
      <xdr:nvSpPr>
        <xdr:cNvPr id="5" name="TextBox 4">
          <a:hlinkClick xmlns:r="http://schemas.openxmlformats.org/officeDocument/2006/relationships" r:id="rId2"/>
          <a:extLst>
            <a:ext uri="{FF2B5EF4-FFF2-40B4-BE49-F238E27FC236}">
              <a16:creationId xmlns:a16="http://schemas.microsoft.com/office/drawing/2014/main" id="{AE2E181A-F058-4796-B6A1-00B9C970FD50}"/>
            </a:ext>
          </a:extLst>
        </xdr:cNvPr>
        <xdr:cNvSpPr txBox="1"/>
      </xdr:nvSpPr>
      <xdr:spPr>
        <a:xfrm>
          <a:off x="23825630" y="2338346"/>
          <a:ext cx="1362932"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next</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19</xdr:col>
      <xdr:colOff>104775</xdr:colOff>
      <xdr:row>6</xdr:row>
      <xdr:rowOff>35768</xdr:rowOff>
    </xdr:from>
    <xdr:to>
      <xdr:col>21</xdr:col>
      <xdr:colOff>264368</xdr:colOff>
      <xdr:row>11</xdr:row>
      <xdr:rowOff>7776</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24302163" y="1419809"/>
          <a:ext cx="1403674" cy="905069"/>
        </a:xfrm>
        <a:prstGeom prst="leftArrow">
          <a:avLst/>
        </a:prstGeom>
        <a:solidFill>
          <a:schemeClr val="accent6">
            <a:lumMod val="5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19</xdr:col>
      <xdr:colOff>390331</xdr:colOff>
      <xdr:row>7</xdr:row>
      <xdr:rowOff>102248</xdr:rowOff>
    </xdr:from>
    <xdr:ext cx="1214646" cy="363176"/>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500-000004000000}"/>
            </a:ext>
          </a:extLst>
        </xdr:cNvPr>
        <xdr:cNvSpPr txBox="1"/>
      </xdr:nvSpPr>
      <xdr:spPr>
        <a:xfrm>
          <a:off x="24587719" y="1672901"/>
          <a:ext cx="1214646"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ea typeface="Calibri" panose="020F0502020204030204" pitchFamily="34" charset="0"/>
              <a:cs typeface="Calibri" panose="020F0502020204030204" pitchFamily="34" charset="0"/>
            </a:rPr>
            <a:t>contents</a:t>
          </a:r>
        </a:p>
      </xdr:txBody>
    </xdr:sp>
    <xdr:clientData/>
  </xdr:oneCellAnchor>
  <xdr:twoCellAnchor>
    <xdr:from>
      <xdr:col>19</xdr:col>
      <xdr:colOff>371474</xdr:colOff>
      <xdr:row>12</xdr:row>
      <xdr:rowOff>0</xdr:rowOff>
    </xdr:from>
    <xdr:to>
      <xdr:col>21</xdr:col>
      <xdr:colOff>559836</xdr:colOff>
      <xdr:row>16</xdr:row>
      <xdr:rowOff>182880</xdr:rowOff>
    </xdr:to>
    <xdr:sp macro="" textlink="">
      <xdr:nvSpPr>
        <xdr:cNvPr id="6" name="Right Arrow 1">
          <a:hlinkClick xmlns:r="http://schemas.openxmlformats.org/officeDocument/2006/relationships" r:id="rId2"/>
          <a:extLst>
            <a:ext uri="{FF2B5EF4-FFF2-40B4-BE49-F238E27FC236}">
              <a16:creationId xmlns:a16="http://schemas.microsoft.com/office/drawing/2014/main" id="{B5877132-9999-4734-8CAB-041F2773C019}"/>
            </a:ext>
            <a:ext uri="{147F2762-F138-4A5C-976F-8EAC2B608ADB}">
              <a16:predDERef xmlns:a16="http://schemas.microsoft.com/office/drawing/2014/main" pred="{00000000-0008-0000-0500-000004000000}"/>
            </a:ext>
          </a:extLst>
        </xdr:cNvPr>
        <xdr:cNvSpPr/>
      </xdr:nvSpPr>
      <xdr:spPr>
        <a:xfrm>
          <a:off x="24568862" y="2503714"/>
          <a:ext cx="1432443" cy="929329"/>
        </a:xfrm>
        <a:prstGeom prst="rightArrow">
          <a:avLst/>
        </a:prstGeom>
        <a:solidFill>
          <a:schemeClr val="accent6">
            <a:lumMod val="5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endParaRPr lang="en-US" sz="1600">
            <a:solidFill>
              <a:schemeClr val="lt1"/>
            </a:solidFill>
            <a:latin typeface="+mn-lt"/>
            <a:ea typeface="+mn-lt"/>
            <a:cs typeface="+mn-lt"/>
          </a:endParaRPr>
        </a:p>
      </xdr:txBody>
    </xdr:sp>
    <xdr:clientData/>
  </xdr:twoCellAnchor>
  <xdr:oneCellAnchor>
    <xdr:from>
      <xdr:col>19</xdr:col>
      <xdr:colOff>407048</xdr:colOff>
      <xdr:row>13</xdr:row>
      <xdr:rowOff>80089</xdr:rowOff>
    </xdr:from>
    <xdr:ext cx="774829" cy="363176"/>
    <xdr:sp macro="" textlink="">
      <xdr:nvSpPr>
        <xdr:cNvPr id="5" name="TextBox 4">
          <a:hlinkClick xmlns:r="http://schemas.openxmlformats.org/officeDocument/2006/relationships" r:id="rId2"/>
          <a:extLst>
            <a:ext uri="{FF2B5EF4-FFF2-40B4-BE49-F238E27FC236}">
              <a16:creationId xmlns:a16="http://schemas.microsoft.com/office/drawing/2014/main" id="{E8842B16-050B-473D-A971-F50B9A121A3D}"/>
            </a:ext>
          </a:extLst>
        </xdr:cNvPr>
        <xdr:cNvSpPr txBox="1"/>
      </xdr:nvSpPr>
      <xdr:spPr>
        <a:xfrm>
          <a:off x="24604436" y="2770416"/>
          <a:ext cx="774829"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next</a:t>
          </a: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4</xdr:col>
      <xdr:colOff>171450</xdr:colOff>
      <xdr:row>82</xdr:row>
      <xdr:rowOff>123825</xdr:rowOff>
    </xdr:from>
    <xdr:to>
      <xdr:col>10</xdr:col>
      <xdr:colOff>590629</xdr:colOff>
      <xdr:row>101</xdr:row>
      <xdr:rowOff>994</xdr:rowOff>
    </xdr:to>
    <xdr:pic>
      <xdr:nvPicPr>
        <xdr:cNvPr id="61" name="Picture 8">
          <a:extLst>
            <a:ext uri="{FF2B5EF4-FFF2-40B4-BE49-F238E27FC236}">
              <a16:creationId xmlns:a16="http://schemas.microsoft.com/office/drawing/2014/main" id="{00000000-0008-0000-0600-00003D000000}"/>
            </a:ext>
            <a:ext uri="{147F2762-F138-4A5C-976F-8EAC2B608ADB}">
              <a16:predDERef xmlns:a16="http://schemas.microsoft.com/office/drawing/2014/main" pred="{DD561BE7-D27D-0339-A4CE-F139D96F1F77}"/>
            </a:ext>
          </a:extLst>
        </xdr:cNvPr>
        <xdr:cNvPicPr>
          <a:picLocks noChangeAspect="1"/>
        </xdr:cNvPicPr>
      </xdr:nvPicPr>
      <xdr:blipFill>
        <a:blip xmlns:r="http://schemas.openxmlformats.org/officeDocument/2006/relationships" r:embed="rId1"/>
        <a:stretch>
          <a:fillRect/>
        </a:stretch>
      </xdr:blipFill>
      <xdr:spPr>
        <a:xfrm>
          <a:off x="6019800" y="15725775"/>
          <a:ext cx="4533980" cy="3867150"/>
        </a:xfrm>
        <a:prstGeom prst="rect">
          <a:avLst/>
        </a:prstGeom>
      </xdr:spPr>
    </xdr:pic>
    <xdr:clientData/>
  </xdr:twoCellAnchor>
  <xdr:twoCellAnchor editAs="oneCell">
    <xdr:from>
      <xdr:col>4</xdr:col>
      <xdr:colOff>57150</xdr:colOff>
      <xdr:row>34</xdr:row>
      <xdr:rowOff>38099</xdr:rowOff>
    </xdr:from>
    <xdr:to>
      <xdr:col>11</xdr:col>
      <xdr:colOff>119785</xdr:colOff>
      <xdr:row>47</xdr:row>
      <xdr:rowOff>66675</xdr:rowOff>
    </xdr:to>
    <xdr:pic>
      <xdr:nvPicPr>
        <xdr:cNvPr id="71" name="Picture 11">
          <a:extLst>
            <a:ext uri="{FF2B5EF4-FFF2-40B4-BE49-F238E27FC236}">
              <a16:creationId xmlns:a16="http://schemas.microsoft.com/office/drawing/2014/main" id="{00000000-0008-0000-0600-000047000000}"/>
            </a:ext>
            <a:ext uri="{147F2762-F138-4A5C-976F-8EAC2B608ADB}">
              <a16:predDERef xmlns:a16="http://schemas.microsoft.com/office/drawing/2014/main" pred="{9801E696-CCF7-B7D2-D567-F686F1ACAB5F}"/>
            </a:ext>
          </a:extLst>
        </xdr:cNvPr>
        <xdr:cNvPicPr>
          <a:picLocks noChangeAspect="1"/>
        </xdr:cNvPicPr>
      </xdr:nvPicPr>
      <xdr:blipFill>
        <a:blip xmlns:r="http://schemas.openxmlformats.org/officeDocument/2006/relationships" r:embed="rId2"/>
        <a:stretch>
          <a:fillRect/>
        </a:stretch>
      </xdr:blipFill>
      <xdr:spPr>
        <a:xfrm>
          <a:off x="6477000" y="6496049"/>
          <a:ext cx="4863235" cy="2762251"/>
        </a:xfrm>
        <a:prstGeom prst="rect">
          <a:avLst/>
        </a:prstGeom>
      </xdr:spPr>
    </xdr:pic>
    <xdr:clientData/>
  </xdr:twoCellAnchor>
  <xdr:twoCellAnchor editAs="oneCell">
    <xdr:from>
      <xdr:col>4</xdr:col>
      <xdr:colOff>76201</xdr:colOff>
      <xdr:row>19</xdr:row>
      <xdr:rowOff>57151</xdr:rowOff>
    </xdr:from>
    <xdr:to>
      <xdr:col>11</xdr:col>
      <xdr:colOff>87029</xdr:colOff>
      <xdr:row>32</xdr:row>
      <xdr:rowOff>1</xdr:rowOff>
    </xdr:to>
    <xdr:pic>
      <xdr:nvPicPr>
        <xdr:cNvPr id="43" name="Picture 3">
          <a:extLst>
            <a:ext uri="{FF2B5EF4-FFF2-40B4-BE49-F238E27FC236}">
              <a16:creationId xmlns:a16="http://schemas.microsoft.com/office/drawing/2014/main" id="{00000000-0008-0000-0600-00002B000000}"/>
            </a:ext>
            <a:ext uri="{147F2762-F138-4A5C-976F-8EAC2B608ADB}">
              <a16:predDERef xmlns:a16="http://schemas.microsoft.com/office/drawing/2014/main" pred="{5037C5FB-05AC-A0A6-B04E-792F3FBBBBD8}"/>
            </a:ext>
          </a:extLst>
        </xdr:cNvPr>
        <xdr:cNvPicPr>
          <a:picLocks noChangeAspect="1"/>
        </xdr:cNvPicPr>
      </xdr:nvPicPr>
      <xdr:blipFill>
        <a:blip xmlns:r="http://schemas.openxmlformats.org/officeDocument/2006/relationships" r:embed="rId3"/>
        <a:stretch>
          <a:fillRect/>
        </a:stretch>
      </xdr:blipFill>
      <xdr:spPr>
        <a:xfrm>
          <a:off x="6496051" y="3657601"/>
          <a:ext cx="4811428" cy="2657474"/>
        </a:xfrm>
        <a:prstGeom prst="rect">
          <a:avLst/>
        </a:prstGeom>
      </xdr:spPr>
    </xdr:pic>
    <xdr:clientData/>
  </xdr:twoCellAnchor>
  <xdr:twoCellAnchor editAs="oneCell">
    <xdr:from>
      <xdr:col>4</xdr:col>
      <xdr:colOff>19049</xdr:colOff>
      <xdr:row>49</xdr:row>
      <xdr:rowOff>171450</xdr:rowOff>
    </xdr:from>
    <xdr:to>
      <xdr:col>11</xdr:col>
      <xdr:colOff>133350</xdr:colOff>
      <xdr:row>63</xdr:row>
      <xdr:rowOff>10999</xdr:rowOff>
    </xdr:to>
    <xdr:pic>
      <xdr:nvPicPr>
        <xdr:cNvPr id="21" name="Picture 2">
          <a:extLst>
            <a:ext uri="{FF2B5EF4-FFF2-40B4-BE49-F238E27FC236}">
              <a16:creationId xmlns:a16="http://schemas.microsoft.com/office/drawing/2014/main" id="{00000000-0008-0000-0600-000015000000}"/>
            </a:ext>
            <a:ext uri="{147F2762-F138-4A5C-976F-8EAC2B608ADB}">
              <a16:predDERef xmlns:a16="http://schemas.microsoft.com/office/drawing/2014/main" pred="{06D1B1BC-CAC6-17A6-6BA1-F74DA0F263DC}"/>
            </a:ext>
          </a:extLst>
        </xdr:cNvPr>
        <xdr:cNvPicPr>
          <a:picLocks noChangeAspect="1"/>
        </xdr:cNvPicPr>
      </xdr:nvPicPr>
      <xdr:blipFill>
        <a:blip xmlns:r="http://schemas.openxmlformats.org/officeDocument/2006/relationships" r:embed="rId4"/>
        <a:stretch>
          <a:fillRect/>
        </a:stretch>
      </xdr:blipFill>
      <xdr:spPr>
        <a:xfrm>
          <a:off x="6438899" y="9486900"/>
          <a:ext cx="4914901" cy="2782774"/>
        </a:xfrm>
        <a:prstGeom prst="rect">
          <a:avLst/>
        </a:prstGeom>
      </xdr:spPr>
    </xdr:pic>
    <xdr:clientData/>
  </xdr:twoCellAnchor>
  <xdr:twoCellAnchor editAs="oneCell">
    <xdr:from>
      <xdr:col>4</xdr:col>
      <xdr:colOff>123825</xdr:colOff>
      <xdr:row>3</xdr:row>
      <xdr:rowOff>9525</xdr:rowOff>
    </xdr:from>
    <xdr:to>
      <xdr:col>11</xdr:col>
      <xdr:colOff>47625</xdr:colOff>
      <xdr:row>16</xdr:row>
      <xdr:rowOff>125621</xdr:rowOff>
    </xdr:to>
    <xdr:pic>
      <xdr:nvPicPr>
        <xdr:cNvPr id="22" name="Picture 1">
          <a:extLst>
            <a:ext uri="{FF2B5EF4-FFF2-40B4-BE49-F238E27FC236}">
              <a16:creationId xmlns:a16="http://schemas.microsoft.com/office/drawing/2014/main" id="{00000000-0008-0000-0600-000016000000}"/>
            </a:ext>
            <a:ext uri="{147F2762-F138-4A5C-976F-8EAC2B608ADB}">
              <a16:predDERef xmlns:a16="http://schemas.microsoft.com/office/drawing/2014/main" pred="{5037C5FB-05AC-A0A6-B04E-792F3FBBBBD8}"/>
            </a:ext>
          </a:extLst>
        </xdr:cNvPr>
        <xdr:cNvPicPr>
          <a:picLocks noChangeAspect="1"/>
        </xdr:cNvPicPr>
      </xdr:nvPicPr>
      <xdr:blipFill>
        <a:blip xmlns:r="http://schemas.openxmlformats.org/officeDocument/2006/relationships" r:embed="rId5"/>
        <a:stretch>
          <a:fillRect/>
        </a:stretch>
      </xdr:blipFill>
      <xdr:spPr>
        <a:xfrm>
          <a:off x="6543675" y="571500"/>
          <a:ext cx="4724400" cy="2895263"/>
        </a:xfrm>
        <a:prstGeom prst="rect">
          <a:avLst/>
        </a:prstGeom>
      </xdr:spPr>
    </xdr:pic>
    <xdr:clientData/>
  </xdr:twoCellAnchor>
  <xdr:twoCellAnchor editAs="oneCell">
    <xdr:from>
      <xdr:col>4</xdr:col>
      <xdr:colOff>50121</xdr:colOff>
      <xdr:row>65</xdr:row>
      <xdr:rowOff>142878</xdr:rowOff>
    </xdr:from>
    <xdr:to>
      <xdr:col>11</xdr:col>
      <xdr:colOff>190500</xdr:colOff>
      <xdr:row>80</xdr:row>
      <xdr:rowOff>1</xdr:rowOff>
    </xdr:to>
    <xdr:pic>
      <xdr:nvPicPr>
        <xdr:cNvPr id="44" name="Picture 5">
          <a:extLst>
            <a:ext uri="{FF2B5EF4-FFF2-40B4-BE49-F238E27FC236}">
              <a16:creationId xmlns:a16="http://schemas.microsoft.com/office/drawing/2014/main" id="{00000000-0008-0000-0600-00002C000000}"/>
            </a:ext>
            <a:ext uri="{147F2762-F138-4A5C-976F-8EAC2B608ADB}">
              <a16:predDERef xmlns:a16="http://schemas.microsoft.com/office/drawing/2014/main" pred="{9DC49E00-BF8C-E25E-9AA0-50ABDE2FDA0B}"/>
            </a:ext>
          </a:extLst>
        </xdr:cNvPr>
        <xdr:cNvPicPr>
          <a:picLocks noChangeAspect="1"/>
        </xdr:cNvPicPr>
      </xdr:nvPicPr>
      <xdr:blipFill>
        <a:blip xmlns:r="http://schemas.openxmlformats.org/officeDocument/2006/relationships" r:embed="rId6"/>
        <a:stretch>
          <a:fillRect/>
        </a:stretch>
      </xdr:blipFill>
      <xdr:spPr>
        <a:xfrm>
          <a:off x="6469971" y="12506328"/>
          <a:ext cx="4940979" cy="3009898"/>
        </a:xfrm>
        <a:prstGeom prst="rect">
          <a:avLst/>
        </a:prstGeom>
      </xdr:spPr>
    </xdr:pic>
    <xdr:clientData/>
  </xdr:twoCellAnchor>
  <xdr:twoCellAnchor>
    <xdr:from>
      <xdr:col>12</xdr:col>
      <xdr:colOff>161925</xdr:colOff>
      <xdr:row>6</xdr:row>
      <xdr:rowOff>161925</xdr:rowOff>
    </xdr:from>
    <xdr:to>
      <xdr:col>14</xdr:col>
      <xdr:colOff>295275</xdr:colOff>
      <xdr:row>12</xdr:row>
      <xdr:rowOff>47626</xdr:rowOff>
    </xdr:to>
    <xdr:sp macro="" textlink="">
      <xdr:nvSpPr>
        <xdr:cNvPr id="9" name="Left Arrow 8">
          <a:hlinkClick xmlns:r="http://schemas.openxmlformats.org/officeDocument/2006/relationships" r:id="rId7"/>
          <a:extLst>
            <a:ext uri="{FF2B5EF4-FFF2-40B4-BE49-F238E27FC236}">
              <a16:creationId xmlns:a16="http://schemas.microsoft.com/office/drawing/2014/main" id="{00000000-0008-0000-0600-000009000000}"/>
            </a:ext>
            <a:ext uri="{147F2762-F138-4A5C-976F-8EAC2B608ADB}">
              <a16:predDERef xmlns:a16="http://schemas.microsoft.com/office/drawing/2014/main" pred="{00000000-0008-0000-0600-00002C000000}"/>
            </a:ext>
          </a:extLst>
        </xdr:cNvPr>
        <xdr:cNvSpPr/>
      </xdr:nvSpPr>
      <xdr:spPr>
        <a:xfrm>
          <a:off x="10086975" y="1323975"/>
          <a:ext cx="1333500" cy="1085851"/>
        </a:xfrm>
        <a:prstGeom prst="lef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12</xdr:col>
      <xdr:colOff>404878</xdr:colOff>
      <xdr:row>8</xdr:row>
      <xdr:rowOff>56889</xdr:rowOff>
    </xdr:from>
    <xdr:ext cx="1195596" cy="363176"/>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0582275" y="1539136"/>
          <a:ext cx="1195596"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12</xdr:col>
      <xdr:colOff>333375</xdr:colOff>
      <xdr:row>13</xdr:row>
      <xdr:rowOff>142875</xdr:rowOff>
    </xdr:from>
    <xdr:to>
      <xdr:col>14</xdr:col>
      <xdr:colOff>476250</xdr:colOff>
      <xdr:row>18</xdr:row>
      <xdr:rowOff>76200</xdr:rowOff>
    </xdr:to>
    <xdr:sp macro="" textlink="">
      <xdr:nvSpPr>
        <xdr:cNvPr id="2" name="Right Arrow 1">
          <a:extLst>
            <a:ext uri="{FF2B5EF4-FFF2-40B4-BE49-F238E27FC236}">
              <a16:creationId xmlns:a16="http://schemas.microsoft.com/office/drawing/2014/main" id="{22037CCA-842E-4295-992B-D25D60CC7DAA}"/>
            </a:ext>
            <a:ext uri="{147F2762-F138-4A5C-976F-8EAC2B608ADB}">
              <a16:predDERef xmlns:a16="http://schemas.microsoft.com/office/drawing/2014/main" pred="{00000000-0008-0000-0600-000003000000}"/>
            </a:ext>
          </a:extLst>
        </xdr:cNvPr>
        <xdr:cNvSpPr/>
      </xdr:nvSpPr>
      <xdr:spPr>
        <a:xfrm>
          <a:off x="10258425" y="2705100"/>
          <a:ext cx="1343025" cy="933450"/>
        </a:xfrm>
        <a:prstGeom prst="righ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bg1"/>
            </a:solidFill>
            <a:latin typeface="Algerian" panose="04020705040A02060702" pitchFamily="82" charset="0"/>
            <a:ea typeface="Calibri" panose="020F0502020204030204" pitchFamily="34" charset="0"/>
            <a:cs typeface="Calibri" panose="020F0502020204030204" pitchFamily="34" charset="0"/>
          </a:endParaRPr>
        </a:p>
      </xdr:txBody>
    </xdr:sp>
    <xdr:clientData/>
  </xdr:twoCellAnchor>
  <xdr:oneCellAnchor>
    <xdr:from>
      <xdr:col>12</xdr:col>
      <xdr:colOff>343292</xdr:colOff>
      <xdr:row>14</xdr:row>
      <xdr:rowOff>167536</xdr:rowOff>
    </xdr:from>
    <xdr:ext cx="1195596" cy="363176"/>
    <xdr:sp macro="" textlink="">
      <xdr:nvSpPr>
        <xdr:cNvPr id="4" name="TextBox 3">
          <a:hlinkClick xmlns:r="http://schemas.openxmlformats.org/officeDocument/2006/relationships" r:id="rId8"/>
          <a:extLst>
            <a:ext uri="{FF2B5EF4-FFF2-40B4-BE49-F238E27FC236}">
              <a16:creationId xmlns:a16="http://schemas.microsoft.com/office/drawing/2014/main" id="{7EE8B2CF-8B22-4AA1-9444-BFE228C35DD8}"/>
            </a:ext>
          </a:extLst>
        </xdr:cNvPr>
        <xdr:cNvSpPr txBox="1"/>
      </xdr:nvSpPr>
      <xdr:spPr>
        <a:xfrm>
          <a:off x="10520689" y="2745810"/>
          <a:ext cx="1195596"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next</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6</xdr:col>
      <xdr:colOff>320316</xdr:colOff>
      <xdr:row>4</xdr:row>
      <xdr:rowOff>53811</xdr:rowOff>
    </xdr:from>
    <xdr:to>
      <xdr:col>8</xdr:col>
      <xdr:colOff>219959</xdr:colOff>
      <xdr:row>8</xdr:row>
      <xdr:rowOff>164969</xdr:rowOff>
    </xdr:to>
    <xdr:sp macro="[0]!FetchProductDetails" textlink="">
      <xdr:nvSpPr>
        <xdr:cNvPr id="2" name="Rounded Rectangle 1">
          <a:extLst>
            <a:ext uri="{FF2B5EF4-FFF2-40B4-BE49-F238E27FC236}">
              <a16:creationId xmlns:a16="http://schemas.microsoft.com/office/drawing/2014/main" id="{F4ACB759-752F-ACCE-3159-5B50FE6BAF55}"/>
            </a:ext>
            <a:ext uri="{147F2762-F138-4A5C-976F-8EAC2B608ADB}">
              <a16:predDERef xmlns:a16="http://schemas.microsoft.com/office/drawing/2014/main" pred="{00000000-0008-0000-0700-000003000000}"/>
            </a:ext>
          </a:extLst>
        </xdr:cNvPr>
        <xdr:cNvSpPr/>
      </xdr:nvSpPr>
      <xdr:spPr>
        <a:xfrm>
          <a:off x="8238831" y="784388"/>
          <a:ext cx="1125128" cy="833880"/>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l"/>
          <a:r>
            <a:rPr lang="en-US" sz="1400" b="1">
              <a:solidFill>
                <a:schemeClr val="bg1"/>
              </a:solidFill>
              <a:latin typeface="+mn-lt"/>
              <a:ea typeface="+mn-lt"/>
              <a:cs typeface="+mn-lt"/>
            </a:rPr>
            <a:t>ENTER THE PRODUCT DETAILS</a:t>
          </a:r>
        </a:p>
      </xdr:txBody>
    </xdr:sp>
    <xdr:clientData/>
  </xdr:twoCellAnchor>
  <xdr:twoCellAnchor>
    <xdr:from>
      <xdr:col>6</xdr:col>
      <xdr:colOff>62370</xdr:colOff>
      <xdr:row>9</xdr:row>
      <xdr:rowOff>129481</xdr:rowOff>
    </xdr:from>
    <xdr:to>
      <xdr:col>8</xdr:col>
      <xdr:colOff>371475</xdr:colOff>
      <xdr:row>12</xdr:row>
      <xdr:rowOff>152400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EF893ABB-331C-CC6D-5FF2-A6F1146D1C87}"/>
            </a:ext>
            <a:ext uri="{147F2762-F138-4A5C-976F-8EAC2B608ADB}">
              <a16:predDERef xmlns:a16="http://schemas.microsoft.com/office/drawing/2014/main" pred="{F4ACB759-752F-ACCE-3159-5B50FE6BAF55}"/>
            </a:ext>
          </a:extLst>
        </xdr:cNvPr>
        <xdr:cNvSpPr/>
      </xdr:nvSpPr>
      <xdr:spPr>
        <a:xfrm>
          <a:off x="8091945" y="1929706"/>
          <a:ext cx="1528305" cy="613469"/>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a:solidFill>
                <a:schemeClr val="bg1"/>
              </a:solidFill>
              <a:latin typeface="+mn-lt"/>
              <a:ea typeface="+mn-lt"/>
              <a:cs typeface="+mn-lt"/>
            </a:rPr>
            <a:t>REORDER ALERTS</a:t>
          </a:r>
        </a:p>
      </xdr:txBody>
    </xdr:sp>
    <xdr:clientData/>
  </xdr:twoCellAnchor>
  <xdr:twoCellAnchor>
    <xdr:from>
      <xdr:col>8</xdr:col>
      <xdr:colOff>778693</xdr:colOff>
      <xdr:row>3</xdr:row>
      <xdr:rowOff>155738</xdr:rowOff>
    </xdr:from>
    <xdr:to>
      <xdr:col>10</xdr:col>
      <xdr:colOff>569929</xdr:colOff>
      <xdr:row>8</xdr:row>
      <xdr:rowOff>143562</xdr:rowOff>
    </xdr:to>
    <xdr:sp macro="" textlink="">
      <xdr:nvSpPr>
        <xdr:cNvPr id="5" name="Left Arrow 4">
          <a:hlinkClick xmlns:r="http://schemas.openxmlformats.org/officeDocument/2006/relationships" r:id="rId2"/>
          <a:extLst>
            <a:ext uri="{FF2B5EF4-FFF2-40B4-BE49-F238E27FC236}">
              <a16:creationId xmlns:a16="http://schemas.microsoft.com/office/drawing/2014/main" id="{92A635BC-FAF1-41BC-9821-320B844243A2}"/>
            </a:ext>
            <a:ext uri="{147F2762-F138-4A5C-976F-8EAC2B608ADB}">
              <a16:predDERef xmlns:a16="http://schemas.microsoft.com/office/drawing/2014/main" pred="{EF893ABB-331C-CC6D-5FF2-A6F1146D1C87}"/>
            </a:ext>
          </a:extLst>
        </xdr:cNvPr>
        <xdr:cNvSpPr/>
      </xdr:nvSpPr>
      <xdr:spPr>
        <a:xfrm>
          <a:off x="9922693" y="705635"/>
          <a:ext cx="1244535" cy="891226"/>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9</xdr:col>
      <xdr:colOff>61961</xdr:colOff>
      <xdr:row>5</xdr:row>
      <xdr:rowOff>58131</xdr:rowOff>
    </xdr:from>
    <xdr:to>
      <xdr:col>10</xdr:col>
      <xdr:colOff>608029</xdr:colOff>
      <xdr:row>7</xdr:row>
      <xdr:rowOff>48606</xdr:rowOff>
    </xdr:to>
    <xdr:sp macro="" textlink="">
      <xdr:nvSpPr>
        <xdr:cNvPr id="6" name="TextBox 5">
          <a:hlinkClick xmlns:r="http://schemas.openxmlformats.org/officeDocument/2006/relationships" r:id="rId2"/>
          <a:extLst>
            <a:ext uri="{FF2B5EF4-FFF2-40B4-BE49-F238E27FC236}">
              <a16:creationId xmlns:a16="http://schemas.microsoft.com/office/drawing/2014/main" id="{0DAA4361-385E-43C9-936B-673839B3F304}"/>
            </a:ext>
            <a:ext uri="{147F2762-F138-4A5C-976F-8EAC2B608ADB}">
              <a16:predDERef xmlns:a16="http://schemas.microsoft.com/office/drawing/2014/main" pred="{92A635BC-FAF1-41BC-9821-320B844243A2}"/>
            </a:ext>
          </a:extLst>
        </xdr:cNvPr>
        <xdr:cNvSpPr txBox="1"/>
      </xdr:nvSpPr>
      <xdr:spPr>
        <a:xfrm>
          <a:off x="10046518" y="969389"/>
          <a:ext cx="1158810" cy="35183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1600">
              <a:solidFill>
                <a:schemeClr val="bg1"/>
              </a:solidFill>
              <a:latin typeface="Algerian" panose="04020705040A02060702" pitchFamily="82" charset="0"/>
            </a:rPr>
            <a:t>contents</a:t>
          </a:r>
        </a:p>
      </xdr:txBody>
    </xdr:sp>
    <xdr:clientData/>
  </xdr:twoCellAnchor>
  <xdr:twoCellAnchor>
    <xdr:from>
      <xdr:col>9</xdr:col>
      <xdr:colOff>126398</xdr:colOff>
      <xdr:row>9</xdr:row>
      <xdr:rowOff>16733</xdr:rowOff>
    </xdr:from>
    <xdr:to>
      <xdr:col>11</xdr:col>
      <xdr:colOff>250223</xdr:colOff>
      <xdr:row>13</xdr:row>
      <xdr:rowOff>230659</xdr:rowOff>
    </xdr:to>
    <xdr:sp macro="" textlink="">
      <xdr:nvSpPr>
        <xdr:cNvPr id="7" name="Right Arrow 6">
          <a:hlinkClick xmlns:r="http://schemas.openxmlformats.org/officeDocument/2006/relationships" r:id="rId3"/>
          <a:extLst>
            <a:ext uri="{FF2B5EF4-FFF2-40B4-BE49-F238E27FC236}">
              <a16:creationId xmlns:a16="http://schemas.microsoft.com/office/drawing/2014/main" id="{30068AFC-67F6-4CAD-A98C-F04E4C1A57AF}"/>
            </a:ext>
            <a:ext uri="{147F2762-F138-4A5C-976F-8EAC2B608ADB}">
              <a16:predDERef xmlns:a16="http://schemas.microsoft.com/office/drawing/2014/main" pred="{0DAA4361-385E-43C9-936B-673839B3F304}"/>
            </a:ext>
          </a:extLst>
        </xdr:cNvPr>
        <xdr:cNvSpPr/>
      </xdr:nvSpPr>
      <xdr:spPr>
        <a:xfrm>
          <a:off x="10094182" y="1695192"/>
          <a:ext cx="1338906" cy="955332"/>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endParaRPr lang="en-US" sz="1600">
            <a:solidFill>
              <a:schemeClr val="lt1"/>
            </a:solidFill>
            <a:latin typeface="+mn-lt"/>
            <a:ea typeface="+mn-lt"/>
            <a:cs typeface="+mn-lt"/>
          </a:endParaRPr>
        </a:p>
      </xdr:txBody>
    </xdr:sp>
    <xdr:clientData/>
  </xdr:twoCellAnchor>
  <xdr:twoCellAnchor>
    <xdr:from>
      <xdr:col>9</xdr:col>
      <xdr:colOff>89031</xdr:colOff>
      <xdr:row>10</xdr:row>
      <xdr:rowOff>104416</xdr:rowOff>
    </xdr:from>
    <xdr:to>
      <xdr:col>11</xdr:col>
      <xdr:colOff>27558</xdr:colOff>
      <xdr:row>12</xdr:row>
      <xdr:rowOff>94891</xdr:rowOff>
    </xdr:to>
    <xdr:sp macro="" textlink="">
      <xdr:nvSpPr>
        <xdr:cNvPr id="10" name="TextBox 7">
          <a:hlinkClick xmlns:r="http://schemas.openxmlformats.org/officeDocument/2006/relationships" r:id="rId3"/>
          <a:extLst>
            <a:ext uri="{FF2B5EF4-FFF2-40B4-BE49-F238E27FC236}">
              <a16:creationId xmlns:a16="http://schemas.microsoft.com/office/drawing/2014/main" id="{55E9724E-853F-4280-8313-8F582163AD6B}"/>
            </a:ext>
            <a:ext uri="{147F2762-F138-4A5C-976F-8EAC2B608ADB}">
              <a16:predDERef xmlns:a16="http://schemas.microsoft.com/office/drawing/2014/main" pred="{92A635BC-FAF1-41BC-9821-320B844243A2}"/>
            </a:ext>
          </a:extLst>
        </xdr:cNvPr>
        <xdr:cNvSpPr txBox="1"/>
      </xdr:nvSpPr>
      <xdr:spPr>
        <a:xfrm>
          <a:off x="10056815" y="1968227"/>
          <a:ext cx="1153608" cy="361178"/>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1600">
              <a:solidFill>
                <a:schemeClr val="bg1"/>
              </a:solidFill>
              <a:latin typeface="Algerian" panose="04020705040A02060702" pitchFamily="82" charset="0"/>
            </a:rPr>
            <a:t>nEXt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363241</xdr:colOff>
      <xdr:row>8</xdr:row>
      <xdr:rowOff>72649</xdr:rowOff>
    </xdr:from>
    <xdr:to>
      <xdr:col>8</xdr:col>
      <xdr:colOff>552450</xdr:colOff>
      <xdr:row>11</xdr:row>
      <xdr:rowOff>104775</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892713B-2E8E-46D7-88A2-A8355FAAB9CA}"/>
            </a:ext>
            <a:ext uri="{147F2762-F138-4A5C-976F-8EAC2B608ADB}">
              <a16:predDERef xmlns:a16="http://schemas.microsoft.com/office/drawing/2014/main" pred="{F4ACB759-752F-ACCE-3159-5B50FE6BAF55}"/>
            </a:ext>
          </a:extLst>
        </xdr:cNvPr>
        <xdr:cNvSpPr/>
      </xdr:nvSpPr>
      <xdr:spPr>
        <a:xfrm>
          <a:off x="8249941" y="1672849"/>
          <a:ext cx="1408409" cy="603626"/>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a:solidFill>
                <a:schemeClr val="bg1"/>
              </a:solidFill>
              <a:latin typeface="+mn-lt"/>
              <a:ea typeface="+mn-lt"/>
              <a:cs typeface="+mn-lt"/>
            </a:rPr>
            <a:t>REORDER ALERTS</a:t>
          </a:r>
        </a:p>
      </xdr:txBody>
    </xdr:sp>
    <xdr:clientData/>
  </xdr:twoCellAnchor>
  <xdr:twoCellAnchor>
    <xdr:from>
      <xdr:col>6</xdr:col>
      <xdr:colOff>484321</xdr:colOff>
      <xdr:row>3</xdr:row>
      <xdr:rowOff>185657</xdr:rowOff>
    </xdr:from>
    <xdr:to>
      <xdr:col>8</xdr:col>
      <xdr:colOff>495300</xdr:colOff>
      <xdr:row>7</xdr:row>
      <xdr:rowOff>123825</xdr:rowOff>
    </xdr:to>
    <xdr:sp macro="[0]!FetchProductDetails" textlink="">
      <xdr:nvSpPr>
        <xdr:cNvPr id="7" name="Rectangle: Rounded Corners 6">
          <a:extLst>
            <a:ext uri="{FF2B5EF4-FFF2-40B4-BE49-F238E27FC236}">
              <a16:creationId xmlns:a16="http://schemas.microsoft.com/office/drawing/2014/main" id="{AE388DC7-4C6B-020D-9916-1585E05EAE1C}"/>
            </a:ext>
          </a:extLst>
        </xdr:cNvPr>
        <xdr:cNvSpPr/>
      </xdr:nvSpPr>
      <xdr:spPr>
        <a:xfrm>
          <a:off x="8371021" y="757157"/>
          <a:ext cx="1230179" cy="776368"/>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t>ENTER THE PRODUCT</a:t>
          </a:r>
          <a:r>
            <a:rPr lang="en-IN" sz="1200" b="1" baseline="0"/>
            <a:t> DETAILS</a:t>
          </a:r>
          <a:endParaRPr lang="en-IN" sz="1200" b="1"/>
        </a:p>
      </xdr:txBody>
    </xdr:sp>
    <xdr:clientData/>
  </xdr:twoCellAnchor>
  <xdr:twoCellAnchor>
    <xdr:from>
      <xdr:col>9</xdr:col>
      <xdr:colOff>533400</xdr:colOff>
      <xdr:row>3</xdr:row>
      <xdr:rowOff>0</xdr:rowOff>
    </xdr:from>
    <xdr:to>
      <xdr:col>11</xdr:col>
      <xdr:colOff>534186</xdr:colOff>
      <xdr:row>7</xdr:row>
      <xdr:rowOff>187849</xdr:rowOff>
    </xdr:to>
    <xdr:sp macro="" textlink="">
      <xdr:nvSpPr>
        <xdr:cNvPr id="9" name="Left Arrow 4">
          <a:hlinkClick xmlns:r="http://schemas.openxmlformats.org/officeDocument/2006/relationships" r:id="rId2"/>
          <a:extLst>
            <a:ext uri="{FF2B5EF4-FFF2-40B4-BE49-F238E27FC236}">
              <a16:creationId xmlns:a16="http://schemas.microsoft.com/office/drawing/2014/main" id="{A6199273-FA06-4B76-99D4-9831BF00EB0D}"/>
            </a:ext>
            <a:ext uri="{147F2762-F138-4A5C-976F-8EAC2B608ADB}">
              <a16:predDERef xmlns:a16="http://schemas.microsoft.com/office/drawing/2014/main" pred="{EF893ABB-331C-CC6D-5FF2-A6F1146D1C87}"/>
            </a:ext>
          </a:extLst>
        </xdr:cNvPr>
        <xdr:cNvSpPr/>
      </xdr:nvSpPr>
      <xdr:spPr>
        <a:xfrm>
          <a:off x="10248900" y="571500"/>
          <a:ext cx="1219986" cy="1026049"/>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10</xdr:col>
      <xdr:colOff>76200</xdr:colOff>
      <xdr:row>8</xdr:row>
      <xdr:rowOff>38100</xdr:rowOff>
    </xdr:from>
    <xdr:to>
      <xdr:col>12</xdr:col>
      <xdr:colOff>200025</xdr:colOff>
      <xdr:row>13</xdr:row>
      <xdr:rowOff>80576</xdr:rowOff>
    </xdr:to>
    <xdr:sp macro="" textlink="">
      <xdr:nvSpPr>
        <xdr:cNvPr id="12" name="Right Arrow 6">
          <a:hlinkClick xmlns:r="http://schemas.openxmlformats.org/officeDocument/2006/relationships" r:id="rId1"/>
          <a:extLst>
            <a:ext uri="{FF2B5EF4-FFF2-40B4-BE49-F238E27FC236}">
              <a16:creationId xmlns:a16="http://schemas.microsoft.com/office/drawing/2014/main" id="{DE04934B-D1B4-4CA1-80A4-1CA45C214B2A}"/>
            </a:ext>
            <a:ext uri="{147F2762-F138-4A5C-976F-8EAC2B608ADB}">
              <a16:predDERef xmlns:a16="http://schemas.microsoft.com/office/drawing/2014/main" pred="{0DAA4361-385E-43C9-936B-673839B3F304}"/>
            </a:ext>
          </a:extLst>
        </xdr:cNvPr>
        <xdr:cNvSpPr/>
      </xdr:nvSpPr>
      <xdr:spPr>
        <a:xfrm>
          <a:off x="10401300" y="1638300"/>
          <a:ext cx="1343025" cy="994976"/>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oneCellAnchor>
    <xdr:from>
      <xdr:col>9</xdr:col>
      <xdr:colOff>590550</xdr:colOff>
      <xdr:row>4</xdr:row>
      <xdr:rowOff>38100</xdr:rowOff>
    </xdr:from>
    <xdr:ext cx="1247775" cy="390525"/>
    <xdr:sp macro="" textlink="">
      <xdr:nvSpPr>
        <xdr:cNvPr id="15" name="TextBox 14">
          <a:extLst>
            <a:ext uri="{FF2B5EF4-FFF2-40B4-BE49-F238E27FC236}">
              <a16:creationId xmlns:a16="http://schemas.microsoft.com/office/drawing/2014/main" id="{E6D3C0A6-72A7-54E0-D422-B5FE72C5EE27}"/>
            </a:ext>
          </a:extLst>
        </xdr:cNvPr>
        <xdr:cNvSpPr txBox="1"/>
      </xdr:nvSpPr>
      <xdr:spPr>
        <a:xfrm>
          <a:off x="10306050" y="876300"/>
          <a:ext cx="1247775"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latin typeface="Algerian" panose="04020705040A02060702" pitchFamily="82" charset="0"/>
            </a:rPr>
            <a:t>CONTENTS</a:t>
          </a: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8</xdr:row>
      <xdr:rowOff>0</xdr:rowOff>
    </xdr:from>
    <xdr:to>
      <xdr:col>8</xdr:col>
      <xdr:colOff>786</xdr:colOff>
      <xdr:row>13</xdr:row>
      <xdr:rowOff>73549</xdr:rowOff>
    </xdr:to>
    <xdr:sp macro="" textlink="">
      <xdr:nvSpPr>
        <xdr:cNvPr id="2" name="Left Arrow 4">
          <a:hlinkClick xmlns:r="http://schemas.openxmlformats.org/officeDocument/2006/relationships" r:id="rId1"/>
          <a:extLst>
            <a:ext uri="{FF2B5EF4-FFF2-40B4-BE49-F238E27FC236}">
              <a16:creationId xmlns:a16="http://schemas.microsoft.com/office/drawing/2014/main" id="{9335E467-3C9D-4ADE-AFC2-0FCF99467F89}"/>
            </a:ext>
            <a:ext uri="{147F2762-F138-4A5C-976F-8EAC2B608ADB}">
              <a16:predDERef xmlns:a16="http://schemas.microsoft.com/office/drawing/2014/main" pred="{EF893ABB-331C-CC6D-5FF2-A6F1146D1C87}"/>
            </a:ext>
          </a:extLst>
        </xdr:cNvPr>
        <xdr:cNvSpPr/>
      </xdr:nvSpPr>
      <xdr:spPr>
        <a:xfrm>
          <a:off x="6181725" y="1600200"/>
          <a:ext cx="1219986" cy="1026049"/>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6</xdr:col>
      <xdr:colOff>116816</xdr:colOff>
      <xdr:row>9</xdr:row>
      <xdr:rowOff>115020</xdr:rowOff>
    </xdr:from>
    <xdr:to>
      <xdr:col>8</xdr:col>
      <xdr:colOff>65776</xdr:colOff>
      <xdr:row>11</xdr:row>
      <xdr:rowOff>129399</xdr:rowOff>
    </xdr:to>
    <xdr:sp macro="" textlink="">
      <xdr:nvSpPr>
        <xdr:cNvPr id="5" name="TextBox 3">
          <a:hlinkClick xmlns:r="http://schemas.openxmlformats.org/officeDocument/2006/relationships" r:id="rId1"/>
          <a:extLst>
            <a:ext uri="{FF2B5EF4-FFF2-40B4-BE49-F238E27FC236}">
              <a16:creationId xmlns:a16="http://schemas.microsoft.com/office/drawing/2014/main" id="{7A6655E4-0E3E-400B-A4F8-26CF52CE6B5C}"/>
            </a:ext>
          </a:extLst>
        </xdr:cNvPr>
        <xdr:cNvSpPr txBox="1"/>
      </xdr:nvSpPr>
      <xdr:spPr>
        <a:xfrm>
          <a:off x="6298541" y="1905720"/>
          <a:ext cx="1168160" cy="395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chemeClr val="bg1"/>
              </a:solidFill>
              <a:latin typeface="Algerian" panose="04020705040A02060702" pitchFamily="82" charset="0"/>
            </a:rPr>
            <a:t>contents</a:t>
          </a:r>
        </a:p>
      </xdr:txBody>
    </xdr:sp>
    <xdr:clientData/>
  </xdr:twoCellAnchor>
  <xdr:twoCellAnchor>
    <xdr:from>
      <xdr:col>6</xdr:col>
      <xdr:colOff>0</xdr:colOff>
      <xdr:row>15</xdr:row>
      <xdr:rowOff>0</xdr:rowOff>
    </xdr:from>
    <xdr:to>
      <xdr:col>8</xdr:col>
      <xdr:colOff>128689</xdr:colOff>
      <xdr:row>20</xdr:row>
      <xdr:rowOff>51462</xdr:rowOff>
    </xdr:to>
    <xdr:sp macro="" textlink="">
      <xdr:nvSpPr>
        <xdr:cNvPr id="4" name="Right Arrow 6">
          <a:hlinkClick xmlns:r="http://schemas.openxmlformats.org/officeDocument/2006/relationships" r:id="rId2"/>
          <a:extLst>
            <a:ext uri="{FF2B5EF4-FFF2-40B4-BE49-F238E27FC236}">
              <a16:creationId xmlns:a16="http://schemas.microsoft.com/office/drawing/2014/main" id="{F3E39973-A9C6-4CA8-B389-BD6B20A4AE09}"/>
            </a:ext>
            <a:ext uri="{147F2762-F138-4A5C-976F-8EAC2B608ADB}">
              <a16:predDERef xmlns:a16="http://schemas.microsoft.com/office/drawing/2014/main" pred="{0DAA4361-385E-43C9-936B-673839B3F304}"/>
            </a:ext>
          </a:extLst>
        </xdr:cNvPr>
        <xdr:cNvSpPr/>
      </xdr:nvSpPr>
      <xdr:spPr>
        <a:xfrm>
          <a:off x="6181725" y="2933700"/>
          <a:ext cx="1347889" cy="1003962"/>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276225</xdr:colOff>
      <xdr:row>3</xdr:row>
      <xdr:rowOff>142876</xdr:rowOff>
    </xdr:from>
    <xdr:to>
      <xdr:col>7</xdr:col>
      <xdr:colOff>277011</xdr:colOff>
      <xdr:row>8</xdr:row>
      <xdr:rowOff>92600</xdr:rowOff>
    </xdr:to>
    <xdr:sp macro="" textlink="">
      <xdr:nvSpPr>
        <xdr:cNvPr id="4" name="Left Arrow 4">
          <a:hlinkClick xmlns:r="http://schemas.openxmlformats.org/officeDocument/2006/relationships" r:id="rId1"/>
          <a:extLst>
            <a:ext uri="{FF2B5EF4-FFF2-40B4-BE49-F238E27FC236}">
              <a16:creationId xmlns:a16="http://schemas.microsoft.com/office/drawing/2014/main" id="{C5CCC726-6910-4927-AC61-0C670B190710}"/>
            </a:ext>
            <a:ext uri="{147F2762-F138-4A5C-976F-8EAC2B608ADB}">
              <a16:predDERef xmlns:a16="http://schemas.microsoft.com/office/drawing/2014/main" pred="{EF893ABB-331C-CC6D-5FF2-A6F1146D1C87}"/>
            </a:ext>
          </a:extLst>
        </xdr:cNvPr>
        <xdr:cNvSpPr/>
      </xdr:nvSpPr>
      <xdr:spPr>
        <a:xfrm>
          <a:off x="6715125" y="714376"/>
          <a:ext cx="1219986" cy="978424"/>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5</xdr:col>
      <xdr:colOff>409575</xdr:colOff>
      <xdr:row>9</xdr:row>
      <xdr:rowOff>38100</xdr:rowOff>
    </xdr:from>
    <xdr:to>
      <xdr:col>7</xdr:col>
      <xdr:colOff>533400</xdr:colOff>
      <xdr:row>14</xdr:row>
      <xdr:rowOff>80576</xdr:rowOff>
    </xdr:to>
    <xdr:sp macro="" textlink="">
      <xdr:nvSpPr>
        <xdr:cNvPr id="5" name="Right Arrow 6">
          <a:hlinkClick xmlns:r="http://schemas.openxmlformats.org/officeDocument/2006/relationships" r:id="rId2"/>
          <a:extLst>
            <a:ext uri="{FF2B5EF4-FFF2-40B4-BE49-F238E27FC236}">
              <a16:creationId xmlns:a16="http://schemas.microsoft.com/office/drawing/2014/main" id="{88B83952-70E7-4F78-A9FA-376C7C2371D8}"/>
            </a:ext>
            <a:ext uri="{147F2762-F138-4A5C-976F-8EAC2B608ADB}">
              <a16:predDERef xmlns:a16="http://schemas.microsoft.com/office/drawing/2014/main" pred="{0DAA4361-385E-43C9-936B-673839B3F304}"/>
            </a:ext>
          </a:extLst>
        </xdr:cNvPr>
        <xdr:cNvSpPr/>
      </xdr:nvSpPr>
      <xdr:spPr>
        <a:xfrm>
          <a:off x="6848475" y="1828800"/>
          <a:ext cx="1343025" cy="994976"/>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oneCellAnchor>
    <xdr:from>
      <xdr:col>5</xdr:col>
      <xdr:colOff>409575</xdr:colOff>
      <xdr:row>4</xdr:row>
      <xdr:rowOff>171450</xdr:rowOff>
    </xdr:from>
    <xdr:ext cx="1181100" cy="363176"/>
    <xdr:sp macro="" textlink="">
      <xdr:nvSpPr>
        <xdr:cNvPr id="21" name="TextBox 6">
          <a:extLst>
            <a:ext uri="{FF2B5EF4-FFF2-40B4-BE49-F238E27FC236}">
              <a16:creationId xmlns:a16="http://schemas.microsoft.com/office/drawing/2014/main" id="{DE630DE3-B8B6-C09A-765D-C3D5764A79BA}"/>
            </a:ext>
          </a:extLst>
        </xdr:cNvPr>
        <xdr:cNvSpPr txBox="1"/>
      </xdr:nvSpPr>
      <xdr:spPr>
        <a:xfrm>
          <a:off x="6848475" y="1009650"/>
          <a:ext cx="1181100"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2</xdr:col>
      <xdr:colOff>47625</xdr:colOff>
      <xdr:row>3</xdr:row>
      <xdr:rowOff>0</xdr:rowOff>
    </xdr:from>
    <xdr:to>
      <xdr:col>9</xdr:col>
      <xdr:colOff>352425</xdr:colOff>
      <xdr:row>17</xdr:row>
      <xdr:rowOff>76200</xdr:rowOff>
    </xdr:to>
    <xdr:graphicFrame macro="">
      <xdr:nvGraphicFramePr>
        <xdr:cNvPr id="2" name="Chart 1">
          <a:extLst>
            <a:ext uri="{FF2B5EF4-FFF2-40B4-BE49-F238E27FC236}">
              <a16:creationId xmlns:a16="http://schemas.microsoft.com/office/drawing/2014/main" id="{0BCDF734-FE7E-7965-DB13-079EDA4237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316366</xdr:colOff>
      <xdr:row>3</xdr:row>
      <xdr:rowOff>0</xdr:rowOff>
    </xdr:from>
    <xdr:to>
      <xdr:col>19</xdr:col>
      <xdr:colOff>602116</xdr:colOff>
      <xdr:row>17</xdr:row>
      <xdr:rowOff>44450</xdr:rowOff>
    </xdr:to>
    <xdr:graphicFrame macro="">
      <xdr:nvGraphicFramePr>
        <xdr:cNvPr id="5" name="Chart 4">
          <a:extLst>
            <a:ext uri="{FF2B5EF4-FFF2-40B4-BE49-F238E27FC236}">
              <a16:creationId xmlns:a16="http://schemas.microsoft.com/office/drawing/2014/main" id="{13C5C58B-0580-5962-EDF6-0E9838BF26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136071</xdr:colOff>
      <xdr:row>17</xdr:row>
      <xdr:rowOff>187551</xdr:rowOff>
    </xdr:from>
    <xdr:to>
      <xdr:col>9</xdr:col>
      <xdr:colOff>352652</xdr:colOff>
      <xdr:row>32</xdr:row>
      <xdr:rowOff>39233</xdr:rowOff>
    </xdr:to>
    <xdr:graphicFrame macro="">
      <xdr:nvGraphicFramePr>
        <xdr:cNvPr id="6" name="Chart 5">
          <a:extLst>
            <a:ext uri="{FF2B5EF4-FFF2-40B4-BE49-F238E27FC236}">
              <a16:creationId xmlns:a16="http://schemas.microsoft.com/office/drawing/2014/main" id="{4CD954DE-1F9B-B462-BD88-9E7DD50864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207963</xdr:colOff>
      <xdr:row>33</xdr:row>
      <xdr:rowOff>179932</xdr:rowOff>
    </xdr:from>
    <xdr:to>
      <xdr:col>9</xdr:col>
      <xdr:colOff>493713</xdr:colOff>
      <xdr:row>48</xdr:row>
      <xdr:rowOff>39234</xdr:rowOff>
    </xdr:to>
    <xdr:graphicFrame macro="">
      <xdr:nvGraphicFramePr>
        <xdr:cNvPr id="7" name="Chart 6">
          <a:extLst>
            <a:ext uri="{FF2B5EF4-FFF2-40B4-BE49-F238E27FC236}">
              <a16:creationId xmlns:a16="http://schemas.microsoft.com/office/drawing/2014/main" id="{89145333-CF88-8265-47C0-39EB16902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407080</xdr:colOff>
      <xdr:row>33</xdr:row>
      <xdr:rowOff>17463</xdr:rowOff>
    </xdr:from>
    <xdr:to>
      <xdr:col>18</xdr:col>
      <xdr:colOff>522741</xdr:colOff>
      <xdr:row>47</xdr:row>
      <xdr:rowOff>61913</xdr:rowOff>
    </xdr:to>
    <xdr:graphicFrame macro="">
      <xdr:nvGraphicFramePr>
        <xdr:cNvPr id="8" name="Chart 7">
          <a:extLst>
            <a:ext uri="{FF2B5EF4-FFF2-40B4-BE49-F238E27FC236}">
              <a16:creationId xmlns:a16="http://schemas.microsoft.com/office/drawing/2014/main" id="{E1AECE31-1F5E-368F-5762-DD9EDA3737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7</xdr:row>
      <xdr:rowOff>0</xdr:rowOff>
    </xdr:from>
    <xdr:to>
      <xdr:col>22</xdr:col>
      <xdr:colOff>607665</xdr:colOff>
      <xdr:row>11</xdr:row>
      <xdr:rowOff>178777</xdr:rowOff>
    </xdr:to>
    <xdr:sp macro="" textlink="">
      <xdr:nvSpPr>
        <xdr:cNvPr id="4" name="Left Arrow 4">
          <a:hlinkClick xmlns:r="http://schemas.openxmlformats.org/officeDocument/2006/relationships" r:id="rId6"/>
          <a:extLst>
            <a:ext uri="{FF2B5EF4-FFF2-40B4-BE49-F238E27FC236}">
              <a16:creationId xmlns:a16="http://schemas.microsoft.com/office/drawing/2014/main" id="{0D59AD40-1002-4FA2-B95D-4BFD46E903BF}"/>
            </a:ext>
            <a:ext uri="{147F2762-F138-4A5C-976F-8EAC2B608ADB}">
              <a16:predDERef xmlns:a16="http://schemas.microsoft.com/office/drawing/2014/main" pred="{EF893ABB-331C-CC6D-5FF2-A6F1146D1C87}"/>
            </a:ext>
          </a:extLst>
        </xdr:cNvPr>
        <xdr:cNvSpPr/>
      </xdr:nvSpPr>
      <xdr:spPr>
        <a:xfrm>
          <a:off x="15943036" y="771071"/>
          <a:ext cx="1219986" cy="949849"/>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22</xdr:col>
      <xdr:colOff>0</xdr:colOff>
      <xdr:row>14</xdr:row>
      <xdr:rowOff>0</xdr:rowOff>
    </xdr:from>
    <xdr:to>
      <xdr:col>24</xdr:col>
      <xdr:colOff>118382</xdr:colOff>
      <xdr:row>19</xdr:row>
      <xdr:rowOff>31136</xdr:rowOff>
    </xdr:to>
    <xdr:sp macro="" textlink="">
      <xdr:nvSpPr>
        <xdr:cNvPr id="9" name="Right Arrow 6">
          <a:hlinkClick xmlns:r="http://schemas.openxmlformats.org/officeDocument/2006/relationships" r:id="rId7"/>
          <a:extLst>
            <a:ext uri="{FF2B5EF4-FFF2-40B4-BE49-F238E27FC236}">
              <a16:creationId xmlns:a16="http://schemas.microsoft.com/office/drawing/2014/main" id="{BBE149CF-8EA2-46D8-9364-F7EA7381E880}"/>
            </a:ext>
            <a:ext uri="{147F2762-F138-4A5C-976F-8EAC2B608ADB}">
              <a16:predDERef xmlns:a16="http://schemas.microsoft.com/office/drawing/2014/main" pred="{0DAA4361-385E-43C9-936B-673839B3F304}"/>
            </a:ext>
          </a:extLst>
        </xdr:cNvPr>
        <xdr:cNvSpPr/>
      </xdr:nvSpPr>
      <xdr:spPr>
        <a:xfrm>
          <a:off x="16555357" y="2120446"/>
          <a:ext cx="1343025" cy="994976"/>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oneCellAnchor>
    <xdr:from>
      <xdr:col>21</xdr:col>
      <xdr:colOff>68035</xdr:colOff>
      <xdr:row>8</xdr:row>
      <xdr:rowOff>90715</xdr:rowOff>
    </xdr:from>
    <xdr:ext cx="1167947" cy="363176"/>
    <xdr:sp macro="" textlink="">
      <xdr:nvSpPr>
        <xdr:cNvPr id="10" name="TextBox 9">
          <a:extLst>
            <a:ext uri="{FF2B5EF4-FFF2-40B4-BE49-F238E27FC236}">
              <a16:creationId xmlns:a16="http://schemas.microsoft.com/office/drawing/2014/main" id="{BE7DD605-471A-99F2-2B09-BFA2D1296E06}"/>
            </a:ext>
          </a:extLst>
        </xdr:cNvPr>
        <xdr:cNvSpPr txBox="1"/>
      </xdr:nvSpPr>
      <xdr:spPr>
        <a:xfrm>
          <a:off x="16011071" y="1054554"/>
          <a:ext cx="1167947"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2</xdr:col>
      <xdr:colOff>429759</xdr:colOff>
      <xdr:row>51</xdr:row>
      <xdr:rowOff>164872</xdr:rowOff>
    </xdr:from>
    <xdr:to>
      <xdr:col>8</xdr:col>
      <xdr:colOff>261937</xdr:colOff>
      <xdr:row>66</xdr:row>
      <xdr:rowOff>16554</xdr:rowOff>
    </xdr:to>
    <xdr:graphicFrame macro="">
      <xdr:nvGraphicFramePr>
        <xdr:cNvPr id="12" name="Chart 11">
          <a:extLst>
            <a:ext uri="{FF2B5EF4-FFF2-40B4-BE49-F238E27FC236}">
              <a16:creationId xmlns:a16="http://schemas.microsoft.com/office/drawing/2014/main" id="{9CF0CFE3-ADB0-4B2E-7148-392642F783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145676</xdr:colOff>
      <xdr:row>48</xdr:row>
      <xdr:rowOff>38840</xdr:rowOff>
    </xdr:to>
    <xdr:grpSp>
      <xdr:nvGrpSpPr>
        <xdr:cNvPr id="2" name="Group 1">
          <a:extLst>
            <a:ext uri="{FF2B5EF4-FFF2-40B4-BE49-F238E27FC236}">
              <a16:creationId xmlns:a16="http://schemas.microsoft.com/office/drawing/2014/main" id="{FF6B89A7-00AC-4F20-A057-79D7B1107315}"/>
            </a:ext>
          </a:extLst>
        </xdr:cNvPr>
        <xdr:cNvGrpSpPr/>
      </xdr:nvGrpSpPr>
      <xdr:grpSpPr>
        <a:xfrm>
          <a:off x="0" y="0"/>
          <a:ext cx="12813926" cy="9182840"/>
          <a:chOff x="0" y="0"/>
          <a:chExt cx="12192000" cy="6938554"/>
        </a:xfrm>
        <a:gradFill flip="none" rotWithShape="1">
          <a:gsLst>
            <a:gs pos="0">
              <a:srgbClr val="34B697">
                <a:lumMod val="60000"/>
                <a:lumOff val="40000"/>
              </a:srgbClr>
            </a:gs>
            <a:gs pos="50000">
              <a:srgbClr val="44A69A"/>
            </a:gs>
            <a:gs pos="100000">
              <a:srgbClr val="48A28F"/>
            </a:gs>
          </a:gsLst>
          <a:path path="circle">
            <a:fillToRect l="100000" t="100000"/>
          </a:path>
          <a:tileRect r="-100000" b="-100000"/>
        </a:gradFill>
      </xdr:grpSpPr>
      <xdr:sp macro="" textlink="">
        <xdr:nvSpPr>
          <xdr:cNvPr id="3" name="Rectangle: Rounded Corners 2">
            <a:extLst>
              <a:ext uri="{FF2B5EF4-FFF2-40B4-BE49-F238E27FC236}">
                <a16:creationId xmlns:a16="http://schemas.microsoft.com/office/drawing/2014/main" id="{6237EF51-923C-8656-4898-B8A6C843990B}"/>
              </a:ext>
            </a:extLst>
          </xdr:cNvPr>
          <xdr:cNvSpPr/>
        </xdr:nvSpPr>
        <xdr:spPr>
          <a:xfrm>
            <a:off x="0" y="0"/>
            <a:ext cx="12192000" cy="6938554"/>
          </a:xfrm>
          <a:prstGeom prst="roundRect">
            <a:avLst>
              <a:gd name="adj" fmla="val 2361"/>
            </a:avLst>
          </a:prstGeom>
          <a:gradFill flip="none" rotWithShape="1">
            <a:gsLst>
              <a:gs pos="0">
                <a:srgbClr val="34B697">
                  <a:lumMod val="60000"/>
                  <a:lumOff val="40000"/>
                </a:srgbClr>
              </a:gs>
              <a:gs pos="50000">
                <a:srgbClr val="44A69A"/>
              </a:gs>
              <a:gs pos="100000">
                <a:srgbClr val="48A28F"/>
              </a:gs>
            </a:gsLst>
            <a:path path="rect">
              <a:fillToRect l="100000" t="100000"/>
            </a:path>
            <a:tileRect r="-100000" b="-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4" name="Trapezoid 3">
            <a:extLst>
              <a:ext uri="{FF2B5EF4-FFF2-40B4-BE49-F238E27FC236}">
                <a16:creationId xmlns:a16="http://schemas.microsoft.com/office/drawing/2014/main" id="{B9F9454E-103D-EFD8-52CF-B07B37965A90}"/>
              </a:ext>
            </a:extLst>
          </xdr:cNvPr>
          <xdr:cNvSpPr/>
        </xdr:nvSpPr>
        <xdr:spPr>
          <a:xfrm>
            <a:off x="10654873" y="1107461"/>
            <a:ext cx="1473076" cy="288904"/>
          </a:xfrm>
          <a:prstGeom prst="trapezoid">
            <a:avLst>
              <a:gd name="adj" fmla="val 57254"/>
            </a:avLst>
          </a:prstGeom>
          <a:grpFill/>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5" name="Trapezoid 4">
            <a:extLst>
              <a:ext uri="{FF2B5EF4-FFF2-40B4-BE49-F238E27FC236}">
                <a16:creationId xmlns:a16="http://schemas.microsoft.com/office/drawing/2014/main" id="{63B70BE4-2C7B-02CD-C60D-C5F470BE244C}"/>
              </a:ext>
            </a:extLst>
          </xdr:cNvPr>
          <xdr:cNvSpPr/>
        </xdr:nvSpPr>
        <xdr:spPr>
          <a:xfrm>
            <a:off x="9118724" y="1119163"/>
            <a:ext cx="1473076" cy="286727"/>
          </a:xfrm>
          <a:prstGeom prst="trapezoid">
            <a:avLst>
              <a:gd name="adj" fmla="val 57254"/>
            </a:avLst>
          </a:prstGeom>
          <a:grpFill/>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6" name="Rectangle: Rounded Corners 5">
            <a:extLst>
              <a:ext uri="{FF2B5EF4-FFF2-40B4-BE49-F238E27FC236}">
                <a16:creationId xmlns:a16="http://schemas.microsoft.com/office/drawing/2014/main" id="{9BA7FCDA-9698-1702-58AC-B83337268301}"/>
              </a:ext>
            </a:extLst>
          </xdr:cNvPr>
          <xdr:cNvSpPr/>
        </xdr:nvSpPr>
        <xdr:spPr>
          <a:xfrm>
            <a:off x="180000" y="180000"/>
            <a:ext cx="4830150" cy="714534"/>
          </a:xfrm>
          <a:prstGeom prst="roundRect">
            <a:avLst/>
          </a:prstGeom>
          <a:gradFill flip="none" rotWithShape="1">
            <a:gsLst>
              <a:gs pos="0">
                <a:srgbClr val="34B697">
                  <a:lumMod val="60000"/>
                  <a:lumOff val="40000"/>
                </a:srgbClr>
              </a:gs>
              <a:gs pos="50000">
                <a:srgbClr val="44A69A"/>
              </a:gs>
              <a:gs pos="100000">
                <a:srgbClr val="48A28F"/>
              </a:gs>
            </a:gsLst>
            <a:path path="circle">
              <a:fillToRect r="100000" b="100000"/>
            </a:path>
            <a:tileRect l="-100000" t="-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7" name="Rectangle: Rounded Corners 6">
            <a:extLst>
              <a:ext uri="{FF2B5EF4-FFF2-40B4-BE49-F238E27FC236}">
                <a16:creationId xmlns:a16="http://schemas.microsoft.com/office/drawing/2014/main" id="{CA5C16F7-050F-9693-333F-A0F7038C2248}"/>
              </a:ext>
            </a:extLst>
          </xdr:cNvPr>
          <xdr:cNvSpPr/>
        </xdr:nvSpPr>
        <xdr:spPr>
          <a:xfrm>
            <a:off x="5105400" y="180000"/>
            <a:ext cx="6906599" cy="714534"/>
          </a:xfrm>
          <a:prstGeom prst="roundRect">
            <a:avLst/>
          </a:prstGeom>
          <a:gradFill flip="none" rotWithShape="1">
            <a:gsLst>
              <a:gs pos="0">
                <a:srgbClr val="34B697">
                  <a:lumMod val="60000"/>
                  <a:lumOff val="40000"/>
                </a:srgbClr>
              </a:gs>
              <a:gs pos="50000">
                <a:srgbClr val="44A69A"/>
              </a:gs>
              <a:gs pos="100000">
                <a:srgbClr val="48A28F"/>
              </a:gs>
            </a:gsLst>
            <a:path path="circle">
              <a:fillToRect r="100000" b="100000"/>
            </a:path>
            <a:tileRect l="-100000" t="-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8" name="Rectangle: Rounded Corners 7">
            <a:extLst>
              <a:ext uri="{FF2B5EF4-FFF2-40B4-BE49-F238E27FC236}">
                <a16:creationId xmlns:a16="http://schemas.microsoft.com/office/drawing/2014/main" id="{61297548-C0D0-CF73-309E-95128BB3BF02}"/>
              </a:ext>
            </a:extLst>
          </xdr:cNvPr>
          <xdr:cNvSpPr/>
        </xdr:nvSpPr>
        <xdr:spPr>
          <a:xfrm>
            <a:off x="180000" y="1090886"/>
            <a:ext cx="1143975" cy="1076188"/>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9" name="Rectangle: Rounded Corners 8">
            <a:extLst>
              <a:ext uri="{FF2B5EF4-FFF2-40B4-BE49-F238E27FC236}">
                <a16:creationId xmlns:a16="http://schemas.microsoft.com/office/drawing/2014/main" id="{7E94981D-9C14-5AD6-F7EA-135678254F41}"/>
              </a:ext>
            </a:extLst>
          </xdr:cNvPr>
          <xdr:cNvSpPr/>
        </xdr:nvSpPr>
        <xdr:spPr>
          <a:xfrm>
            <a:off x="180000" y="2330126"/>
            <a:ext cx="1143975" cy="3335888"/>
          </a:xfrm>
          <a:prstGeom prst="roundRect">
            <a:avLst>
              <a:gd name="adj" fmla="val 13979"/>
            </a:avLst>
          </a:prstGeom>
          <a:gradFill flip="none" rotWithShape="1">
            <a:gsLst>
              <a:gs pos="0">
                <a:srgbClr val="34B697">
                  <a:lumMod val="60000"/>
                  <a:lumOff val="40000"/>
                </a:srgbClr>
              </a:gs>
              <a:gs pos="50000">
                <a:srgbClr val="44A69A"/>
              </a:gs>
              <a:gs pos="100000">
                <a:srgbClr val="48A28F"/>
              </a:gs>
            </a:gsLst>
            <a:path path="circle">
              <a:fillToRect r="100000" b="100000"/>
            </a:path>
            <a:tileRect l="-100000" t="-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0" name="Rectangle: Rounded Corners 9">
            <a:extLst>
              <a:ext uri="{FF2B5EF4-FFF2-40B4-BE49-F238E27FC236}">
                <a16:creationId xmlns:a16="http://schemas.microsoft.com/office/drawing/2014/main" id="{C46DA1FA-F721-24FD-34C8-1AE5B8FCDCE4}"/>
              </a:ext>
            </a:extLst>
          </xdr:cNvPr>
          <xdr:cNvSpPr/>
        </xdr:nvSpPr>
        <xdr:spPr>
          <a:xfrm>
            <a:off x="180000" y="5862366"/>
            <a:ext cx="1143975" cy="894011"/>
          </a:xfrm>
          <a:prstGeom prst="roundRect">
            <a:avLst>
              <a:gd name="adj" fmla="val 50000"/>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1" name="Rectangle: Rounded Corners 10">
            <a:extLst>
              <a:ext uri="{FF2B5EF4-FFF2-40B4-BE49-F238E27FC236}">
                <a16:creationId xmlns:a16="http://schemas.microsoft.com/office/drawing/2014/main" id="{D5E0DF5C-54C2-142F-A5A1-68D359ED442C}"/>
              </a:ext>
            </a:extLst>
          </xdr:cNvPr>
          <xdr:cNvSpPr/>
        </xdr:nvSpPr>
        <xdr:spPr>
          <a:xfrm>
            <a:off x="1451100" y="1107461"/>
            <a:ext cx="2444625" cy="714533"/>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2" name="Rectangle: Rounded Corners 11">
            <a:extLst>
              <a:ext uri="{FF2B5EF4-FFF2-40B4-BE49-F238E27FC236}">
                <a16:creationId xmlns:a16="http://schemas.microsoft.com/office/drawing/2014/main" id="{EDBDAF9E-CEA2-2070-F1FF-487BD5632BF9}"/>
              </a:ext>
            </a:extLst>
          </xdr:cNvPr>
          <xdr:cNvSpPr/>
        </xdr:nvSpPr>
        <xdr:spPr>
          <a:xfrm>
            <a:off x="4022850" y="1107461"/>
            <a:ext cx="2444625" cy="714533"/>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3" name="Rectangle: Rounded Corners 12">
            <a:extLst>
              <a:ext uri="{FF2B5EF4-FFF2-40B4-BE49-F238E27FC236}">
                <a16:creationId xmlns:a16="http://schemas.microsoft.com/office/drawing/2014/main" id="{5816AE5D-664F-A03A-9A45-98C0F022E4E3}"/>
              </a:ext>
            </a:extLst>
          </xdr:cNvPr>
          <xdr:cNvSpPr/>
        </xdr:nvSpPr>
        <xdr:spPr>
          <a:xfrm>
            <a:off x="6594600" y="1107461"/>
            <a:ext cx="2444625" cy="714533"/>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4" name="Rectangle: Rounded Corners 13">
            <a:extLst>
              <a:ext uri="{FF2B5EF4-FFF2-40B4-BE49-F238E27FC236}">
                <a16:creationId xmlns:a16="http://schemas.microsoft.com/office/drawing/2014/main" id="{06BDA52D-B820-F0AE-8A1A-2B6D3B7F9068}"/>
              </a:ext>
            </a:extLst>
          </xdr:cNvPr>
          <xdr:cNvSpPr/>
        </xdr:nvSpPr>
        <xdr:spPr>
          <a:xfrm>
            <a:off x="1451100" y="1955346"/>
            <a:ext cx="3368550" cy="2497455"/>
          </a:xfrm>
          <a:prstGeom prst="roundRect">
            <a:avLst>
              <a:gd name="adj" fmla="val 4404"/>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5" name="Rectangle: Rounded Corners 14">
            <a:extLst>
              <a:ext uri="{FF2B5EF4-FFF2-40B4-BE49-F238E27FC236}">
                <a16:creationId xmlns:a16="http://schemas.microsoft.com/office/drawing/2014/main" id="{55F1D844-CF99-FD49-F997-3D0AA73C4F58}"/>
              </a:ext>
            </a:extLst>
          </xdr:cNvPr>
          <xdr:cNvSpPr/>
        </xdr:nvSpPr>
        <xdr:spPr>
          <a:xfrm>
            <a:off x="4955325" y="1955346"/>
            <a:ext cx="2169375" cy="2497455"/>
          </a:xfrm>
          <a:prstGeom prst="roundRect">
            <a:avLst>
              <a:gd name="adj" fmla="val 4404"/>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6" name="Rectangle: Rounded Corners 15">
            <a:extLst>
              <a:ext uri="{FF2B5EF4-FFF2-40B4-BE49-F238E27FC236}">
                <a16:creationId xmlns:a16="http://schemas.microsoft.com/office/drawing/2014/main" id="{5DA92592-DD0E-FC2C-436C-27C7DD98DF7E}"/>
              </a:ext>
            </a:extLst>
          </xdr:cNvPr>
          <xdr:cNvSpPr/>
        </xdr:nvSpPr>
        <xdr:spPr>
          <a:xfrm>
            <a:off x="7260376" y="1955346"/>
            <a:ext cx="1778850" cy="2497455"/>
          </a:xfrm>
          <a:prstGeom prst="roundRect">
            <a:avLst>
              <a:gd name="adj" fmla="val 4404"/>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7" name="Rectangle: Rounded Corners 16">
            <a:extLst>
              <a:ext uri="{FF2B5EF4-FFF2-40B4-BE49-F238E27FC236}">
                <a16:creationId xmlns:a16="http://schemas.microsoft.com/office/drawing/2014/main" id="{7151DEA3-7363-C8AD-D4D5-9577DBC8948B}"/>
              </a:ext>
            </a:extLst>
          </xdr:cNvPr>
          <xdr:cNvSpPr/>
        </xdr:nvSpPr>
        <xdr:spPr>
          <a:xfrm>
            <a:off x="7260375" y="4583976"/>
            <a:ext cx="1778850" cy="2172401"/>
          </a:xfrm>
          <a:prstGeom prst="roundRect">
            <a:avLst>
              <a:gd name="adj" fmla="val 4404"/>
            </a:avLst>
          </a:prstGeom>
          <a:gradFill>
            <a:gsLst>
              <a:gs pos="0">
                <a:srgbClr val="34B697">
                  <a:lumMod val="60000"/>
                  <a:lumOff val="40000"/>
                </a:srgbClr>
              </a:gs>
              <a:gs pos="50000">
                <a:srgbClr val="44A69A"/>
              </a:gs>
              <a:gs pos="100000">
                <a:srgbClr val="48A28F"/>
              </a:gs>
            </a:gsLst>
            <a:lin ang="2700000" scaled="1"/>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8" name="Rectangle: Rounded Corners 17">
            <a:extLst>
              <a:ext uri="{FF2B5EF4-FFF2-40B4-BE49-F238E27FC236}">
                <a16:creationId xmlns:a16="http://schemas.microsoft.com/office/drawing/2014/main" id="{93744E44-EF92-7CFE-74B5-AD838523BB8E}"/>
              </a:ext>
            </a:extLst>
          </xdr:cNvPr>
          <xdr:cNvSpPr/>
        </xdr:nvSpPr>
        <xdr:spPr>
          <a:xfrm>
            <a:off x="1451100" y="4579813"/>
            <a:ext cx="5673600" cy="2172401"/>
          </a:xfrm>
          <a:prstGeom prst="roundRect">
            <a:avLst>
              <a:gd name="adj" fmla="val 4404"/>
            </a:avLst>
          </a:prstGeom>
          <a:gradFill>
            <a:gsLst>
              <a:gs pos="0">
                <a:srgbClr val="34B697">
                  <a:lumMod val="60000"/>
                  <a:lumOff val="40000"/>
                </a:srgbClr>
              </a:gs>
              <a:gs pos="50000">
                <a:srgbClr val="44A69A"/>
              </a:gs>
              <a:gs pos="100000">
                <a:srgbClr val="48A28F"/>
              </a:gs>
            </a:gsLst>
            <a:lin ang="2700000" scaled="1"/>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9" name="Flowchart: Off-page Connector 18">
            <a:extLst>
              <a:ext uri="{FF2B5EF4-FFF2-40B4-BE49-F238E27FC236}">
                <a16:creationId xmlns:a16="http://schemas.microsoft.com/office/drawing/2014/main" id="{C088E348-B2AE-5FD9-AEAD-62B78761B1C7}"/>
              </a:ext>
            </a:extLst>
          </xdr:cNvPr>
          <xdr:cNvSpPr/>
        </xdr:nvSpPr>
        <xdr:spPr>
          <a:xfrm>
            <a:off x="9285899" y="1107461"/>
            <a:ext cx="1143975" cy="1919423"/>
          </a:xfrm>
          <a:prstGeom prst="flowChartOffpageConnector">
            <a:avLst/>
          </a:prstGeom>
          <a:grp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20" name="Flowchart: Off-page Connector 19">
            <a:extLst>
              <a:ext uri="{FF2B5EF4-FFF2-40B4-BE49-F238E27FC236}">
                <a16:creationId xmlns:a16="http://schemas.microsoft.com/office/drawing/2014/main" id="{AF960B46-D7FE-01CA-28B8-1C98AEDCA2FE}"/>
              </a:ext>
            </a:extLst>
          </xdr:cNvPr>
          <xdr:cNvSpPr/>
        </xdr:nvSpPr>
        <xdr:spPr>
          <a:xfrm>
            <a:off x="10819424" y="1107461"/>
            <a:ext cx="1143975" cy="1919423"/>
          </a:xfrm>
          <a:prstGeom prst="flowChartOffpageConnector">
            <a:avLst/>
          </a:prstGeom>
          <a:grp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21" name="Rectangle: Rounded Corners 20">
            <a:extLst>
              <a:ext uri="{FF2B5EF4-FFF2-40B4-BE49-F238E27FC236}">
                <a16:creationId xmlns:a16="http://schemas.microsoft.com/office/drawing/2014/main" id="{D30164D2-9BEB-D89F-4D91-1B5E3124B15E}"/>
              </a:ext>
            </a:extLst>
          </xdr:cNvPr>
          <xdr:cNvSpPr/>
        </xdr:nvSpPr>
        <xdr:spPr>
          <a:xfrm>
            <a:off x="9174899" y="3139984"/>
            <a:ext cx="2837099" cy="3612230"/>
          </a:xfrm>
          <a:prstGeom prst="roundRect">
            <a:avLst>
              <a:gd name="adj" fmla="val 4404"/>
            </a:avLst>
          </a:prstGeom>
          <a:gradFill>
            <a:gsLst>
              <a:gs pos="0">
                <a:srgbClr val="34B697">
                  <a:lumMod val="60000"/>
                  <a:lumOff val="40000"/>
                </a:srgbClr>
              </a:gs>
              <a:gs pos="32000">
                <a:srgbClr val="44A69A"/>
              </a:gs>
              <a:gs pos="100000">
                <a:srgbClr val="48A28F"/>
              </a:gs>
            </a:gsLst>
            <a:lin ang="2700000" scaled="1"/>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22" name="Flowchart: Off-page Connector 21">
            <a:extLst>
              <a:ext uri="{FF2B5EF4-FFF2-40B4-BE49-F238E27FC236}">
                <a16:creationId xmlns:a16="http://schemas.microsoft.com/office/drawing/2014/main" id="{D6FED95F-A399-ADEC-C74A-EBC120E6940E}"/>
              </a:ext>
            </a:extLst>
          </xdr:cNvPr>
          <xdr:cNvSpPr/>
        </xdr:nvSpPr>
        <xdr:spPr>
          <a:xfrm>
            <a:off x="9372600" y="1204287"/>
            <a:ext cx="990599" cy="1714445"/>
          </a:xfrm>
          <a:prstGeom prst="flowChartOffpageConnector">
            <a:avLst/>
          </a:prstGeom>
          <a:gradFill>
            <a:gsLst>
              <a:gs pos="0">
                <a:srgbClr val="34B697">
                  <a:lumMod val="60000"/>
                  <a:lumOff val="40000"/>
                </a:srgbClr>
              </a:gs>
              <a:gs pos="32000">
                <a:srgbClr val="44A69A"/>
              </a:gs>
              <a:gs pos="100000">
                <a:srgbClr val="48A28F"/>
              </a:gs>
            </a:gsLst>
            <a:lin ang="2700000" scaled="1"/>
          </a:gradFill>
          <a:ln w="22225">
            <a:solidFill>
              <a:schemeClr val="bg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23" name="Flowchart: Off-page Connector 22">
            <a:extLst>
              <a:ext uri="{FF2B5EF4-FFF2-40B4-BE49-F238E27FC236}">
                <a16:creationId xmlns:a16="http://schemas.microsoft.com/office/drawing/2014/main" id="{BDDFF109-A3ED-F92F-F1C9-C8D212CE10A6}"/>
              </a:ext>
            </a:extLst>
          </xdr:cNvPr>
          <xdr:cNvSpPr/>
        </xdr:nvSpPr>
        <xdr:spPr>
          <a:xfrm>
            <a:off x="10906125" y="1213812"/>
            <a:ext cx="990599" cy="1714445"/>
          </a:xfrm>
          <a:prstGeom prst="flowChartOffpageConnector">
            <a:avLst/>
          </a:prstGeom>
          <a:gradFill flip="none" rotWithShape="1">
            <a:gsLst>
              <a:gs pos="0">
                <a:srgbClr val="34B697">
                  <a:lumMod val="60000"/>
                  <a:lumOff val="40000"/>
                </a:srgbClr>
              </a:gs>
              <a:gs pos="29000">
                <a:srgbClr val="44A69A"/>
              </a:gs>
              <a:gs pos="100000">
                <a:srgbClr val="48A28F"/>
              </a:gs>
            </a:gsLst>
            <a:lin ang="2700000" scaled="1"/>
            <a:tileRect/>
          </a:gradFill>
          <a:ln w="22225">
            <a:solidFill>
              <a:schemeClr val="bg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cxnSp macro="">
        <xdr:nvCxnSpPr>
          <xdr:cNvPr id="24" name="Straight Connector 23">
            <a:extLst>
              <a:ext uri="{FF2B5EF4-FFF2-40B4-BE49-F238E27FC236}">
                <a16:creationId xmlns:a16="http://schemas.microsoft.com/office/drawing/2014/main" id="{08EA93E0-7601-0AF3-61D4-AA2DE33FA986}"/>
              </a:ext>
            </a:extLst>
          </xdr:cNvPr>
          <xdr:cNvCxnSpPr>
            <a:cxnSpLocks/>
          </xdr:cNvCxnSpPr>
        </xdr:nvCxnSpPr>
        <xdr:spPr>
          <a:xfrm flipV="1">
            <a:off x="1674938" y="2330126"/>
            <a:ext cx="2880000" cy="637"/>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5" name="Straight Connector 24">
            <a:extLst>
              <a:ext uri="{FF2B5EF4-FFF2-40B4-BE49-F238E27FC236}">
                <a16:creationId xmlns:a16="http://schemas.microsoft.com/office/drawing/2014/main" id="{F702E3EF-1413-1C6F-C158-8F25C8E7D582}"/>
              </a:ext>
            </a:extLst>
          </xdr:cNvPr>
          <xdr:cNvCxnSpPr>
            <a:cxnSpLocks/>
          </xdr:cNvCxnSpPr>
        </xdr:nvCxnSpPr>
        <xdr:spPr>
          <a:xfrm>
            <a:off x="5191800" y="2330763"/>
            <a:ext cx="1698076"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6" name="Straight Connector 25">
            <a:extLst>
              <a:ext uri="{FF2B5EF4-FFF2-40B4-BE49-F238E27FC236}">
                <a16:creationId xmlns:a16="http://schemas.microsoft.com/office/drawing/2014/main" id="{A708A36E-7C70-D4C2-D2B3-7862BD6219AA}"/>
              </a:ext>
            </a:extLst>
          </xdr:cNvPr>
          <xdr:cNvCxnSpPr>
            <a:cxnSpLocks/>
          </xdr:cNvCxnSpPr>
        </xdr:nvCxnSpPr>
        <xdr:spPr>
          <a:xfrm>
            <a:off x="7486348" y="2329713"/>
            <a:ext cx="1343327"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7" name="Straight Connector 26">
            <a:extLst>
              <a:ext uri="{FF2B5EF4-FFF2-40B4-BE49-F238E27FC236}">
                <a16:creationId xmlns:a16="http://schemas.microsoft.com/office/drawing/2014/main" id="{BA7B17D1-5FC5-92F0-FDF4-5AEACC7B714D}"/>
              </a:ext>
            </a:extLst>
          </xdr:cNvPr>
          <xdr:cNvCxnSpPr>
            <a:cxnSpLocks/>
          </xdr:cNvCxnSpPr>
        </xdr:nvCxnSpPr>
        <xdr:spPr>
          <a:xfrm>
            <a:off x="1742513" y="4975311"/>
            <a:ext cx="5005387"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8" name="Straight Connector 27">
            <a:extLst>
              <a:ext uri="{FF2B5EF4-FFF2-40B4-BE49-F238E27FC236}">
                <a16:creationId xmlns:a16="http://schemas.microsoft.com/office/drawing/2014/main" id="{C5C900EB-BB5D-7B0E-AED6-71CBEBFA89BE}"/>
              </a:ext>
            </a:extLst>
          </xdr:cNvPr>
          <xdr:cNvCxnSpPr>
            <a:cxnSpLocks/>
          </xdr:cNvCxnSpPr>
        </xdr:nvCxnSpPr>
        <xdr:spPr>
          <a:xfrm>
            <a:off x="7478136" y="4975311"/>
            <a:ext cx="1343327"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9" name="Straight Connector 28">
            <a:extLst>
              <a:ext uri="{FF2B5EF4-FFF2-40B4-BE49-F238E27FC236}">
                <a16:creationId xmlns:a16="http://schemas.microsoft.com/office/drawing/2014/main" id="{EC91FFB8-88B2-48F4-4EFD-CE131FC00BAF}"/>
              </a:ext>
            </a:extLst>
          </xdr:cNvPr>
          <xdr:cNvCxnSpPr>
            <a:cxnSpLocks/>
          </xdr:cNvCxnSpPr>
        </xdr:nvCxnSpPr>
        <xdr:spPr>
          <a:xfrm>
            <a:off x="9372600" y="3578946"/>
            <a:ext cx="2556933"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oneCell">
    <xdr:from>
      <xdr:col>0</xdr:col>
      <xdr:colOff>281604</xdr:colOff>
      <xdr:row>1</xdr:row>
      <xdr:rowOff>147834</xdr:rowOff>
    </xdr:from>
    <xdr:to>
      <xdr:col>1</xdr:col>
      <xdr:colOff>517957</xdr:colOff>
      <xdr:row>6</xdr:row>
      <xdr:rowOff>33063</xdr:rowOff>
    </xdr:to>
    <xdr:pic>
      <xdr:nvPicPr>
        <xdr:cNvPr id="30" name="Graphic 29" descr="Presentation with bar chart">
          <a:extLst>
            <a:ext uri="{FF2B5EF4-FFF2-40B4-BE49-F238E27FC236}">
              <a16:creationId xmlns:a16="http://schemas.microsoft.com/office/drawing/2014/main" id="{BB863838-39E2-40EE-A8BE-93590EAF952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81604" y="330714"/>
          <a:ext cx="845953" cy="799629"/>
        </a:xfrm>
        <a:prstGeom prst="rect">
          <a:avLst/>
        </a:prstGeom>
      </xdr:spPr>
    </xdr:pic>
    <xdr:clientData/>
  </xdr:twoCellAnchor>
  <xdr:twoCellAnchor editAs="oneCell">
    <xdr:from>
      <xdr:col>19</xdr:col>
      <xdr:colOff>315146</xdr:colOff>
      <xdr:row>16</xdr:row>
      <xdr:rowOff>121893</xdr:rowOff>
    </xdr:from>
    <xdr:to>
      <xdr:col>20</xdr:col>
      <xdr:colOff>193537</xdr:colOff>
      <xdr:row>18</xdr:row>
      <xdr:rowOff>179669</xdr:rowOff>
    </xdr:to>
    <xdr:pic>
      <xdr:nvPicPr>
        <xdr:cNvPr id="31" name="Graphic 30" descr="Ribbon">
          <a:extLst>
            <a:ext uri="{FF2B5EF4-FFF2-40B4-BE49-F238E27FC236}">
              <a16:creationId xmlns:a16="http://schemas.microsoft.com/office/drawing/2014/main" id="{32C7B028-B000-487A-AA1D-6327B7F8538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897546" y="3047973"/>
          <a:ext cx="487991" cy="423536"/>
        </a:xfrm>
        <a:prstGeom prst="rect">
          <a:avLst/>
        </a:prstGeom>
        <a:effectLst>
          <a:outerShdw blurRad="50800" dist="38100" dir="2700000" algn="tl" rotWithShape="0">
            <a:prstClr val="black">
              <a:alpha val="40000"/>
            </a:prstClr>
          </a:outerShdw>
        </a:effectLst>
      </xdr:spPr>
    </xdr:pic>
    <xdr:clientData/>
  </xdr:twoCellAnchor>
  <xdr:twoCellAnchor editAs="oneCell">
    <xdr:from>
      <xdr:col>16</xdr:col>
      <xdr:colOff>487340</xdr:colOff>
      <xdr:row>16</xdr:row>
      <xdr:rowOff>117392</xdr:rowOff>
    </xdr:from>
    <xdr:to>
      <xdr:col>17</xdr:col>
      <xdr:colOff>349216</xdr:colOff>
      <xdr:row>19</xdr:row>
      <xdr:rowOff>1011</xdr:rowOff>
    </xdr:to>
    <xdr:pic>
      <xdr:nvPicPr>
        <xdr:cNvPr id="32" name="Graphic 31" descr="Trophy">
          <a:extLst>
            <a:ext uri="{FF2B5EF4-FFF2-40B4-BE49-F238E27FC236}">
              <a16:creationId xmlns:a16="http://schemas.microsoft.com/office/drawing/2014/main" id="{1BC6AF9C-53D7-4ED0-BDD6-4F7B76406F4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240940" y="3043472"/>
          <a:ext cx="471476" cy="430354"/>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281342</xdr:colOff>
      <xdr:row>8</xdr:row>
      <xdr:rowOff>167803</xdr:rowOff>
    </xdr:from>
    <xdr:to>
      <xdr:col>6</xdr:col>
      <xdr:colOff>380177</xdr:colOff>
      <xdr:row>12</xdr:row>
      <xdr:rowOff>60614</xdr:rowOff>
    </xdr:to>
    <xdr:pic>
      <xdr:nvPicPr>
        <xdr:cNvPr id="144" name="Graphic 32" descr="Money">
          <a:extLst>
            <a:ext uri="{FF2B5EF4-FFF2-40B4-BE49-F238E27FC236}">
              <a16:creationId xmlns:a16="http://schemas.microsoft.com/office/drawing/2014/main" id="{359BDAF6-3DE4-4846-B3DE-A751793A3F5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312024" y="1668712"/>
          <a:ext cx="708435" cy="654811"/>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389991</xdr:colOff>
      <xdr:row>41</xdr:row>
      <xdr:rowOff>146149</xdr:rowOff>
    </xdr:from>
    <xdr:to>
      <xdr:col>2</xdr:col>
      <xdr:colOff>45082</xdr:colOff>
      <xdr:row>46</xdr:row>
      <xdr:rowOff>34769</xdr:rowOff>
    </xdr:to>
    <xdr:pic>
      <xdr:nvPicPr>
        <xdr:cNvPr id="34" name="Graphic 33" descr="Shopping cart">
          <a:extLst>
            <a:ext uri="{FF2B5EF4-FFF2-40B4-BE49-F238E27FC236}">
              <a16:creationId xmlns:a16="http://schemas.microsoft.com/office/drawing/2014/main" id="{037BD69B-9FE4-4780-B3AA-21F51527FE4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9991" y="7644229"/>
          <a:ext cx="874291" cy="803020"/>
        </a:xfrm>
        <a:prstGeom prst="rect">
          <a:avLst/>
        </a:prstGeom>
      </xdr:spPr>
    </xdr:pic>
    <xdr:clientData/>
  </xdr:twoCellAnchor>
  <xdr:twoCellAnchor editAs="oneCell">
    <xdr:from>
      <xdr:col>12</xdr:col>
      <xdr:colOff>521560</xdr:colOff>
      <xdr:row>14</xdr:row>
      <xdr:rowOff>43563</xdr:rowOff>
    </xdr:from>
    <xdr:to>
      <xdr:col>13</xdr:col>
      <xdr:colOff>216437</xdr:colOff>
      <xdr:row>15</xdr:row>
      <xdr:rowOff>140265</xdr:rowOff>
    </xdr:to>
    <xdr:pic>
      <xdr:nvPicPr>
        <xdr:cNvPr id="96" name="Graphic 34" descr="Coins">
          <a:extLst>
            <a:ext uri="{FF2B5EF4-FFF2-40B4-BE49-F238E27FC236}">
              <a16:creationId xmlns:a16="http://schemas.microsoft.com/office/drawing/2014/main" id="{B97120B8-D157-4CCC-A75D-B6AC681932F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769853" y="2645514"/>
          <a:ext cx="304477" cy="287202"/>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526186</xdr:colOff>
      <xdr:row>13</xdr:row>
      <xdr:rowOff>175436</xdr:rowOff>
    </xdr:from>
    <xdr:to>
      <xdr:col>9</xdr:col>
      <xdr:colOff>332726</xdr:colOff>
      <xdr:row>16</xdr:row>
      <xdr:rowOff>8111</xdr:rowOff>
    </xdr:to>
    <xdr:pic>
      <xdr:nvPicPr>
        <xdr:cNvPr id="36" name="Graphic 35" descr="Box">
          <a:extLst>
            <a:ext uri="{FF2B5EF4-FFF2-40B4-BE49-F238E27FC236}">
              <a16:creationId xmlns:a16="http://schemas.microsoft.com/office/drawing/2014/main" id="{3DF7E865-DA07-487A-B75F-85D5F9C914B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402986" y="2552876"/>
          <a:ext cx="416140" cy="381315"/>
        </a:xfrm>
        <a:prstGeom prst="rect">
          <a:avLst/>
        </a:prstGeom>
        <a:effectLst>
          <a:outerShdw blurRad="50800" dist="38100" dir="2700000" algn="tl" rotWithShape="0">
            <a:prstClr val="black">
              <a:alpha val="40000"/>
            </a:prstClr>
          </a:outerShdw>
        </a:effectLst>
      </xdr:spPr>
    </xdr:pic>
    <xdr:clientData/>
  </xdr:twoCellAnchor>
  <xdr:oneCellAnchor>
    <xdr:from>
      <xdr:col>1</xdr:col>
      <xdr:colOff>568293</xdr:colOff>
      <xdr:row>4</xdr:row>
      <xdr:rowOff>5947</xdr:rowOff>
    </xdr:from>
    <xdr:ext cx="3046180" cy="374077"/>
    <xdr:sp macro="" textlink="">
      <xdr:nvSpPr>
        <xdr:cNvPr id="38" name="TextBox 2">
          <a:extLst>
            <a:ext uri="{FF2B5EF4-FFF2-40B4-BE49-F238E27FC236}">
              <a16:creationId xmlns:a16="http://schemas.microsoft.com/office/drawing/2014/main" id="{FD8E5E14-0574-466D-86F6-FF21CB043967}"/>
            </a:ext>
          </a:extLst>
        </xdr:cNvPr>
        <xdr:cNvSpPr txBox="1"/>
      </xdr:nvSpPr>
      <xdr:spPr>
        <a:xfrm>
          <a:off x="1177893" y="737467"/>
          <a:ext cx="3046180"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800" b="1">
              <a:solidFill>
                <a:srgbClr val="FBFB09"/>
              </a:solidFill>
            </a:rPr>
            <a:t>SUPERMARKET</a:t>
          </a:r>
          <a:r>
            <a:rPr lang="en-IN" sz="1600" b="1" baseline="0">
              <a:solidFill>
                <a:srgbClr val="FBFB09"/>
              </a:solidFill>
            </a:rPr>
            <a:t> </a:t>
          </a:r>
          <a:r>
            <a:rPr lang="en-IN" sz="1800" b="1" baseline="0">
              <a:solidFill>
                <a:srgbClr val="FBFB09"/>
              </a:solidFill>
            </a:rPr>
            <a:t>STORE</a:t>
          </a:r>
          <a:endParaRPr lang="en-IN" sz="1600" b="1">
            <a:solidFill>
              <a:srgbClr val="FBFB09"/>
            </a:solidFill>
          </a:endParaRPr>
        </a:p>
      </xdr:txBody>
    </xdr:sp>
    <xdr:clientData/>
  </xdr:oneCellAnchor>
  <xdr:oneCellAnchor>
    <xdr:from>
      <xdr:col>1</xdr:col>
      <xdr:colOff>493769</xdr:colOff>
      <xdr:row>1</xdr:row>
      <xdr:rowOff>61418</xdr:rowOff>
    </xdr:from>
    <xdr:ext cx="4350041" cy="624021"/>
    <xdr:sp macro="" textlink="">
      <xdr:nvSpPr>
        <xdr:cNvPr id="39" name="TextBox 3">
          <a:extLst>
            <a:ext uri="{FF2B5EF4-FFF2-40B4-BE49-F238E27FC236}">
              <a16:creationId xmlns:a16="http://schemas.microsoft.com/office/drawing/2014/main" id="{3BC570A1-20F6-47E4-B6F9-6D256054FF76}"/>
            </a:ext>
          </a:extLst>
        </xdr:cNvPr>
        <xdr:cNvSpPr txBox="1"/>
      </xdr:nvSpPr>
      <xdr:spPr>
        <a:xfrm>
          <a:off x="1097793" y="247272"/>
          <a:ext cx="4350041" cy="6240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3600" b="1">
              <a:solidFill>
                <a:schemeClr val="bg1"/>
              </a:solidFill>
            </a:rPr>
            <a:t>SALES</a:t>
          </a:r>
          <a:r>
            <a:rPr lang="en-IN" sz="3600" b="1" baseline="0">
              <a:solidFill>
                <a:schemeClr val="bg1"/>
              </a:solidFill>
            </a:rPr>
            <a:t> </a:t>
          </a:r>
          <a:r>
            <a:rPr lang="en-IN" sz="3600" b="1">
              <a:solidFill>
                <a:schemeClr val="bg1"/>
              </a:solidFill>
              <a:latin typeface="+mn-lt"/>
              <a:ea typeface="+mn-ea"/>
              <a:cs typeface="+mn-cs"/>
            </a:rPr>
            <a:t>DASHBOARD</a:t>
          </a:r>
        </a:p>
      </xdr:txBody>
    </xdr:sp>
    <xdr:clientData/>
  </xdr:oneCellAnchor>
  <xdr:oneCellAnchor>
    <xdr:from>
      <xdr:col>2</xdr:col>
      <xdr:colOff>405261</xdr:colOff>
      <xdr:row>7</xdr:row>
      <xdr:rowOff>84862</xdr:rowOff>
    </xdr:from>
    <xdr:ext cx="1995773" cy="468013"/>
    <xdr:sp macro="" textlink="">
      <xdr:nvSpPr>
        <xdr:cNvPr id="40" name="TextBox 39">
          <a:extLst>
            <a:ext uri="{FF2B5EF4-FFF2-40B4-BE49-F238E27FC236}">
              <a16:creationId xmlns:a16="http://schemas.microsoft.com/office/drawing/2014/main" id="{7AB8B573-3CFB-45E0-8209-7B4C8D2F3B2A}"/>
            </a:ext>
          </a:extLst>
        </xdr:cNvPr>
        <xdr:cNvSpPr txBox="1"/>
      </xdr:nvSpPr>
      <xdr:spPr>
        <a:xfrm>
          <a:off x="1618817" y="1368973"/>
          <a:ext cx="1995773"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baseline="0">
              <a:solidFill>
                <a:srgbClr val="FBFB09"/>
              </a:solidFill>
              <a:latin typeface="+mn-lt"/>
              <a:ea typeface="+mn-ea"/>
              <a:cs typeface="+mn-cs"/>
            </a:rPr>
            <a:t>TOTAL</a:t>
          </a:r>
          <a:r>
            <a:rPr lang="en-IN" sz="2400"/>
            <a:t> </a:t>
          </a:r>
          <a:r>
            <a:rPr lang="en-IN" sz="2400" b="1" baseline="0">
              <a:solidFill>
                <a:srgbClr val="FBFB09"/>
              </a:solidFill>
              <a:latin typeface="+mn-lt"/>
              <a:ea typeface="+mn-ea"/>
              <a:cs typeface="+mn-cs"/>
            </a:rPr>
            <a:t>SALES</a:t>
          </a:r>
        </a:p>
      </xdr:txBody>
    </xdr:sp>
    <xdr:clientData/>
  </xdr:oneCellAnchor>
  <xdr:twoCellAnchor>
    <xdr:from>
      <xdr:col>9</xdr:col>
      <xdr:colOff>77154</xdr:colOff>
      <xdr:row>16</xdr:row>
      <xdr:rowOff>144260</xdr:rowOff>
    </xdr:from>
    <xdr:to>
      <xdr:col>12</xdr:col>
      <xdr:colOff>84031</xdr:colOff>
      <xdr:row>30</xdr:row>
      <xdr:rowOff>168081</xdr:rowOff>
    </xdr:to>
    <xdr:graphicFrame macro="">
      <xdr:nvGraphicFramePr>
        <xdr:cNvPr id="42" name="Chart 41">
          <a:extLst>
            <a:ext uri="{FF2B5EF4-FFF2-40B4-BE49-F238E27FC236}">
              <a16:creationId xmlns:a16="http://schemas.microsoft.com/office/drawing/2014/main" id="{CC8C8343-D64E-4230-BE77-83684AAA4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9</xdr:col>
      <xdr:colOff>299567</xdr:colOff>
      <xdr:row>13</xdr:row>
      <xdr:rowOff>126551</xdr:rowOff>
    </xdr:from>
    <xdr:ext cx="1736307" cy="472440"/>
    <xdr:sp macro="" textlink="">
      <xdr:nvSpPr>
        <xdr:cNvPr id="43" name="TextBox 42">
          <a:extLst>
            <a:ext uri="{FF2B5EF4-FFF2-40B4-BE49-F238E27FC236}">
              <a16:creationId xmlns:a16="http://schemas.microsoft.com/office/drawing/2014/main" id="{92B622AA-AC1A-4C72-AB29-E9BC93B7BEDD}"/>
            </a:ext>
          </a:extLst>
        </xdr:cNvPr>
        <xdr:cNvSpPr txBox="1"/>
      </xdr:nvSpPr>
      <xdr:spPr>
        <a:xfrm>
          <a:off x="5785967" y="2503991"/>
          <a:ext cx="1736307"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PRODUCT</a:t>
          </a:r>
        </a:p>
      </xdr:txBody>
    </xdr:sp>
    <xdr:clientData/>
  </xdr:oneCellAnchor>
  <xdr:oneCellAnchor>
    <xdr:from>
      <xdr:col>19</xdr:col>
      <xdr:colOff>116106</xdr:colOff>
      <xdr:row>8</xdr:row>
      <xdr:rowOff>170425</xdr:rowOff>
    </xdr:from>
    <xdr:ext cx="821443" cy="538489"/>
    <xdr:sp macro="" textlink="">
      <xdr:nvSpPr>
        <xdr:cNvPr id="44" name="TextBox 43">
          <a:extLst>
            <a:ext uri="{FF2B5EF4-FFF2-40B4-BE49-F238E27FC236}">
              <a16:creationId xmlns:a16="http://schemas.microsoft.com/office/drawing/2014/main" id="{A37C9B38-E1B9-45C2-AB6C-2A7954A22A63}"/>
            </a:ext>
          </a:extLst>
        </xdr:cNvPr>
        <xdr:cNvSpPr txBox="1"/>
      </xdr:nvSpPr>
      <xdr:spPr>
        <a:xfrm>
          <a:off x="11698506" y="1633465"/>
          <a:ext cx="821443" cy="538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1400" b="1" baseline="0">
              <a:solidFill>
                <a:srgbClr val="FBFB09"/>
              </a:solidFill>
              <a:latin typeface="+mn-lt"/>
              <a:ea typeface="+mn-ea"/>
              <a:cs typeface="+mn-cs"/>
            </a:rPr>
            <a:t>TOP </a:t>
          </a:r>
        </a:p>
        <a:p>
          <a:pPr algn="ctr"/>
          <a:r>
            <a:rPr lang="en-IN" sz="1400" b="1" baseline="0">
              <a:solidFill>
                <a:srgbClr val="FBFB09"/>
              </a:solidFill>
              <a:latin typeface="+mn-lt"/>
              <a:ea typeface="+mn-ea"/>
              <a:cs typeface="+mn-cs"/>
            </a:rPr>
            <a:t>CATEGORY</a:t>
          </a:r>
        </a:p>
      </xdr:txBody>
    </xdr:sp>
    <xdr:clientData/>
  </xdr:oneCellAnchor>
  <xdr:oneCellAnchor>
    <xdr:from>
      <xdr:col>16</xdr:col>
      <xdr:colOff>261266</xdr:colOff>
      <xdr:row>8</xdr:row>
      <xdr:rowOff>164472</xdr:rowOff>
    </xdr:from>
    <xdr:ext cx="971339" cy="530658"/>
    <xdr:sp macro="" textlink="">
      <xdr:nvSpPr>
        <xdr:cNvPr id="45" name="TextBox 44">
          <a:extLst>
            <a:ext uri="{FF2B5EF4-FFF2-40B4-BE49-F238E27FC236}">
              <a16:creationId xmlns:a16="http://schemas.microsoft.com/office/drawing/2014/main" id="{BC0F5F1F-5652-4682-AA22-E77EEDFAE9AE}"/>
            </a:ext>
          </a:extLst>
        </xdr:cNvPr>
        <xdr:cNvSpPr txBox="1"/>
      </xdr:nvSpPr>
      <xdr:spPr>
        <a:xfrm>
          <a:off x="10014866" y="1627512"/>
          <a:ext cx="97133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400" b="1" baseline="0">
              <a:solidFill>
                <a:srgbClr val="FBFB09"/>
              </a:solidFill>
              <a:latin typeface="+mn-lt"/>
              <a:ea typeface="+mn-ea"/>
              <a:cs typeface="+mn-cs"/>
            </a:rPr>
            <a:t>TOP </a:t>
          </a:r>
        </a:p>
        <a:p>
          <a:pPr algn="ctr"/>
          <a:r>
            <a:rPr lang="en-IN" sz="1400" b="1" baseline="0">
              <a:solidFill>
                <a:srgbClr val="FBFB09"/>
              </a:solidFill>
              <a:latin typeface="+mn-lt"/>
              <a:ea typeface="+mn-ea"/>
              <a:cs typeface="+mn-cs"/>
            </a:rPr>
            <a:t>PRODUCT</a:t>
          </a:r>
        </a:p>
      </xdr:txBody>
    </xdr:sp>
    <xdr:clientData/>
  </xdr:oneCellAnchor>
  <xdr:oneCellAnchor>
    <xdr:from>
      <xdr:col>16</xdr:col>
      <xdr:colOff>392012</xdr:colOff>
      <xdr:row>15</xdr:row>
      <xdr:rowOff>1151</xdr:rowOff>
    </xdr:from>
    <xdr:ext cx="223010" cy="342851"/>
    <xdr:sp macro="" textlink="">
      <xdr:nvSpPr>
        <xdr:cNvPr id="46" name="TextBox 45">
          <a:extLst>
            <a:ext uri="{FF2B5EF4-FFF2-40B4-BE49-F238E27FC236}">
              <a16:creationId xmlns:a16="http://schemas.microsoft.com/office/drawing/2014/main" id="{1BA089E6-61F3-4B8D-B3DF-81AE10678588}"/>
            </a:ext>
          </a:extLst>
        </xdr:cNvPr>
        <xdr:cNvSpPr txBox="1"/>
      </xdr:nvSpPr>
      <xdr:spPr>
        <a:xfrm>
          <a:off x="10056402" y="2788956"/>
          <a:ext cx="22301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46DF2DC-69AE-4FB2-8FFD-6E411BEF127B}" type="TxLink">
            <a:rPr lang="en-US" sz="1600" b="0" i="0" u="none" strike="noStrike">
              <a:solidFill>
                <a:schemeClr val="bg1"/>
              </a:solidFill>
              <a:latin typeface="Aptos Narrow"/>
              <a:ea typeface="+mn-ea"/>
              <a:cs typeface="+mn-cs"/>
            </a:rPr>
            <a:pPr marL="0" indent="0"/>
            <a:t> </a:t>
          </a:fld>
          <a:endParaRPr lang="en-IN" sz="2000" b="1">
            <a:solidFill>
              <a:schemeClr val="bg1"/>
            </a:solidFill>
            <a:latin typeface="+mn-lt"/>
            <a:ea typeface="+mn-ea"/>
            <a:cs typeface="+mn-cs"/>
          </a:endParaRPr>
        </a:p>
      </xdr:txBody>
    </xdr:sp>
    <xdr:clientData/>
  </xdr:oneCellAnchor>
  <xdr:oneCellAnchor>
    <xdr:from>
      <xdr:col>16</xdr:col>
      <xdr:colOff>327678</xdr:colOff>
      <xdr:row>10</xdr:row>
      <xdr:rowOff>182441</xdr:rowOff>
    </xdr:from>
    <xdr:ext cx="1246352" cy="718530"/>
    <xdr:sp macro="" textlink="Sheet5!D2">
      <xdr:nvSpPr>
        <xdr:cNvPr id="89" name="TextBox 46">
          <a:extLst>
            <a:ext uri="{FF2B5EF4-FFF2-40B4-BE49-F238E27FC236}">
              <a16:creationId xmlns:a16="http://schemas.microsoft.com/office/drawing/2014/main" id="{51DF5314-BA7C-40A3-A745-01E1A3C225AC}"/>
            </a:ext>
          </a:extLst>
        </xdr:cNvPr>
        <xdr:cNvSpPr txBox="1"/>
      </xdr:nvSpPr>
      <xdr:spPr>
        <a:xfrm>
          <a:off x="10036122" y="2016885"/>
          <a:ext cx="1246352" cy="718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5516D0E8-C4B6-4B2A-8BE0-5A1896B08A04}" type="TxLink">
            <a:rPr lang="en-US" sz="2000" b="1" i="0" u="none" strike="noStrike">
              <a:solidFill>
                <a:schemeClr val="bg1"/>
              </a:solidFill>
              <a:latin typeface="Aptos Narrow"/>
              <a:ea typeface="+mn-ea"/>
              <a:cs typeface="+mn-cs"/>
            </a:rPr>
            <a:pPr marL="0" indent="0" algn="l"/>
            <a:t>Bread Flour</a:t>
          </a:fld>
          <a:endParaRPr lang="en-IN" sz="19900" b="1" i="0" u="none" strike="noStrike">
            <a:solidFill>
              <a:schemeClr val="bg1"/>
            </a:solidFill>
            <a:latin typeface="Aptos Narrow"/>
            <a:ea typeface="+mn-ea"/>
            <a:cs typeface="+mn-cs"/>
          </a:endParaRPr>
        </a:p>
      </xdr:txBody>
    </xdr:sp>
    <xdr:clientData/>
  </xdr:oneCellAnchor>
  <xdr:oneCellAnchor>
    <xdr:from>
      <xdr:col>19</xdr:col>
      <xdr:colOff>66342</xdr:colOff>
      <xdr:row>13</xdr:row>
      <xdr:rowOff>126690</xdr:rowOff>
    </xdr:from>
    <xdr:ext cx="929453" cy="530658"/>
    <xdr:sp macro="" textlink="Pivot_table!B22">
      <xdr:nvSpPr>
        <xdr:cNvPr id="222" name="TextBox 47">
          <a:extLst>
            <a:ext uri="{FF2B5EF4-FFF2-40B4-BE49-F238E27FC236}">
              <a16:creationId xmlns:a16="http://schemas.microsoft.com/office/drawing/2014/main" id="{BD7C4C23-E841-4324-BA7E-2075D210D5B6}"/>
            </a:ext>
          </a:extLst>
        </xdr:cNvPr>
        <xdr:cNvSpPr txBox="1"/>
      </xdr:nvSpPr>
      <xdr:spPr>
        <a:xfrm>
          <a:off x="11582933" y="2565667"/>
          <a:ext cx="929453"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332237DF-B5E5-4CE9-945D-A8DC8735E434}" type="TxLink">
            <a:rPr lang="en-US" sz="2800" b="1" i="0" u="none" strike="noStrike">
              <a:solidFill>
                <a:schemeClr val="bg1"/>
              </a:solidFill>
              <a:latin typeface="Aptos Narrow"/>
              <a:ea typeface="+mn-ea"/>
              <a:cs typeface="+mn-cs"/>
            </a:rPr>
            <a:pPr marL="0" indent="0"/>
            <a:t> </a:t>
          </a:fld>
          <a:endParaRPr lang="en-IN" sz="9600" b="1">
            <a:solidFill>
              <a:schemeClr val="bg1"/>
            </a:solidFill>
            <a:latin typeface="+mn-lt"/>
            <a:ea typeface="+mn-ea"/>
            <a:cs typeface="+mn-cs"/>
          </a:endParaRPr>
        </a:p>
      </xdr:txBody>
    </xdr:sp>
    <xdr:clientData/>
  </xdr:oneCellAnchor>
  <xdr:oneCellAnchor>
    <xdr:from>
      <xdr:col>3</xdr:col>
      <xdr:colOff>530498</xdr:colOff>
      <xdr:row>13</xdr:row>
      <xdr:rowOff>113180</xdr:rowOff>
    </xdr:from>
    <xdr:ext cx="1736307" cy="472440"/>
    <xdr:sp macro="" textlink="">
      <xdr:nvSpPr>
        <xdr:cNvPr id="55" name="TextBox 54">
          <a:extLst>
            <a:ext uri="{FF2B5EF4-FFF2-40B4-BE49-F238E27FC236}">
              <a16:creationId xmlns:a16="http://schemas.microsoft.com/office/drawing/2014/main" id="{0F3556F5-7810-4408-BE41-F11315FAB56B}"/>
            </a:ext>
          </a:extLst>
        </xdr:cNvPr>
        <xdr:cNvSpPr txBox="1"/>
      </xdr:nvSpPr>
      <xdr:spPr>
        <a:xfrm>
          <a:off x="2359298" y="2490620"/>
          <a:ext cx="1736307"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CATEGORY</a:t>
          </a:r>
        </a:p>
      </xdr:txBody>
    </xdr:sp>
    <xdr:clientData/>
  </xdr:oneCellAnchor>
  <xdr:oneCellAnchor>
    <xdr:from>
      <xdr:col>4</xdr:col>
      <xdr:colOff>24876</xdr:colOff>
      <xdr:row>31</xdr:row>
      <xdr:rowOff>148525</xdr:rowOff>
    </xdr:from>
    <xdr:ext cx="4021072" cy="472440"/>
    <xdr:sp macro="" textlink="">
      <xdr:nvSpPr>
        <xdr:cNvPr id="56" name="TextBox 55">
          <a:extLst>
            <a:ext uri="{FF2B5EF4-FFF2-40B4-BE49-F238E27FC236}">
              <a16:creationId xmlns:a16="http://schemas.microsoft.com/office/drawing/2014/main" id="{A6B0E983-30E2-4904-B005-16E9BFAF5D29}"/>
            </a:ext>
          </a:extLst>
        </xdr:cNvPr>
        <xdr:cNvSpPr txBox="1"/>
      </xdr:nvSpPr>
      <xdr:spPr>
        <a:xfrm>
          <a:off x="2463276" y="5817805"/>
          <a:ext cx="4021072"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CATEGORY VS</a:t>
          </a:r>
          <a:r>
            <a:rPr lang="en-IN" sz="2800" b="1" baseline="0">
              <a:solidFill>
                <a:schemeClr val="bg1"/>
              </a:solidFill>
              <a:latin typeface="+mn-lt"/>
              <a:ea typeface="+mn-ea"/>
              <a:cs typeface="+mn-cs"/>
            </a:rPr>
            <a:t> LIVE STOCK</a:t>
          </a:r>
          <a:endParaRPr lang="en-IN" sz="2800" b="1">
            <a:solidFill>
              <a:schemeClr val="bg1"/>
            </a:solidFill>
            <a:latin typeface="+mn-lt"/>
            <a:ea typeface="+mn-ea"/>
            <a:cs typeface="+mn-cs"/>
          </a:endParaRPr>
        </a:p>
      </xdr:txBody>
    </xdr:sp>
    <xdr:clientData/>
  </xdr:oneCellAnchor>
  <xdr:oneCellAnchor>
    <xdr:from>
      <xdr:col>18</xdr:col>
      <xdr:colOff>583120</xdr:colOff>
      <xdr:row>14</xdr:row>
      <xdr:rowOff>14777</xdr:rowOff>
    </xdr:from>
    <xdr:ext cx="1148696" cy="530658"/>
    <xdr:sp macro="" textlink="Sheet5!B2">
      <xdr:nvSpPr>
        <xdr:cNvPr id="84" name="TextBox 48">
          <a:extLst>
            <a:ext uri="{FF2B5EF4-FFF2-40B4-BE49-F238E27FC236}">
              <a16:creationId xmlns:a16="http://schemas.microsoft.com/office/drawing/2014/main" id="{F5087DD7-0561-498F-817C-490F8B4EDC23}"/>
            </a:ext>
          </a:extLst>
        </xdr:cNvPr>
        <xdr:cNvSpPr txBox="1"/>
      </xdr:nvSpPr>
      <xdr:spPr>
        <a:xfrm>
          <a:off x="11493575" y="2641368"/>
          <a:ext cx="114869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EDF49878-49B5-4E74-9E73-5128D2EA68B9}" type="TxLink">
            <a:rPr lang="en-US" sz="2800" b="1" i="0" u="none" strike="noStrike">
              <a:solidFill>
                <a:schemeClr val="bg1"/>
              </a:solidFill>
              <a:latin typeface="Aptos Narrow"/>
              <a:ea typeface="+mn-ea"/>
              <a:cs typeface="+mn-cs"/>
            </a:rPr>
            <a:pPr marL="0" indent="0"/>
            <a:t>19361</a:t>
          </a:fld>
          <a:endParaRPr lang="en-IN" sz="71400" b="1" i="0" u="none" strike="noStrike">
            <a:solidFill>
              <a:schemeClr val="bg1"/>
            </a:solidFill>
            <a:latin typeface="Aptos Narrow"/>
            <a:ea typeface="+mn-ea"/>
            <a:cs typeface="+mn-cs"/>
          </a:endParaRPr>
        </a:p>
      </xdr:txBody>
    </xdr:sp>
    <xdr:clientData/>
  </xdr:oneCellAnchor>
  <xdr:oneCellAnchor>
    <xdr:from>
      <xdr:col>13</xdr:col>
      <xdr:colOff>248799</xdr:colOff>
      <xdr:row>13</xdr:row>
      <xdr:rowOff>106178</xdr:rowOff>
    </xdr:from>
    <xdr:ext cx="1666112" cy="472440"/>
    <xdr:sp macro="" textlink="">
      <xdr:nvSpPr>
        <xdr:cNvPr id="95" name="TextBox 56">
          <a:extLst>
            <a:ext uri="{FF2B5EF4-FFF2-40B4-BE49-F238E27FC236}">
              <a16:creationId xmlns:a16="http://schemas.microsoft.com/office/drawing/2014/main" id="{60630438-40C3-4CC0-A1E1-257EE512BD88}"/>
            </a:ext>
          </a:extLst>
        </xdr:cNvPr>
        <xdr:cNvSpPr txBox="1"/>
      </xdr:nvSpPr>
      <xdr:spPr>
        <a:xfrm>
          <a:off x="8101116" y="2522276"/>
          <a:ext cx="1666112"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STATUS</a:t>
          </a:r>
        </a:p>
      </xdr:txBody>
    </xdr:sp>
    <xdr:clientData/>
  </xdr:oneCellAnchor>
  <xdr:twoCellAnchor editAs="oneCell">
    <xdr:from>
      <xdr:col>3</xdr:col>
      <xdr:colOff>53474</xdr:colOff>
      <xdr:row>13</xdr:row>
      <xdr:rowOff>93579</xdr:rowOff>
    </xdr:from>
    <xdr:to>
      <xdr:col>3</xdr:col>
      <xdr:colOff>563126</xdr:colOff>
      <xdr:row>16</xdr:row>
      <xdr:rowOff>1963</xdr:rowOff>
    </xdr:to>
    <xdr:pic>
      <xdr:nvPicPr>
        <xdr:cNvPr id="59" name="Graphic 58" descr="Pyramid with levels">
          <a:extLst>
            <a:ext uri="{FF2B5EF4-FFF2-40B4-BE49-F238E27FC236}">
              <a16:creationId xmlns:a16="http://schemas.microsoft.com/office/drawing/2014/main" id="{68960F23-DBCE-4BC6-80C9-10EA29F46CAB}"/>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898316" y="2526632"/>
          <a:ext cx="509652" cy="463674"/>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40106</xdr:colOff>
      <xdr:row>32</xdr:row>
      <xdr:rowOff>13368</xdr:rowOff>
    </xdr:from>
    <xdr:to>
      <xdr:col>4</xdr:col>
      <xdr:colOff>76907</xdr:colOff>
      <xdr:row>34</xdr:row>
      <xdr:rowOff>42846</xdr:rowOff>
    </xdr:to>
    <xdr:pic>
      <xdr:nvPicPr>
        <xdr:cNvPr id="60" name="Graphic 59" descr="Bar graph with upward trend">
          <a:extLst>
            <a:ext uri="{FF2B5EF4-FFF2-40B4-BE49-F238E27FC236}">
              <a16:creationId xmlns:a16="http://schemas.microsoft.com/office/drawing/2014/main" id="{91BD148A-E8F4-47AE-8A5F-FDC7601B8108}"/>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884948" y="6002421"/>
          <a:ext cx="651748" cy="403793"/>
        </a:xfrm>
        <a:prstGeom prst="rect">
          <a:avLst/>
        </a:prstGeom>
        <a:effectLst>
          <a:outerShdw blurRad="50800" dist="38100" dir="2700000" algn="tl" rotWithShape="0">
            <a:prstClr val="black">
              <a:alpha val="40000"/>
            </a:prstClr>
          </a:outerShdw>
        </a:effectLst>
      </xdr:spPr>
    </xdr:pic>
    <xdr:clientData/>
  </xdr:twoCellAnchor>
  <xdr:oneCellAnchor>
    <xdr:from>
      <xdr:col>11</xdr:col>
      <xdr:colOff>444419</xdr:colOff>
      <xdr:row>7</xdr:row>
      <xdr:rowOff>129418</xdr:rowOff>
    </xdr:from>
    <xdr:ext cx="2456376" cy="468013"/>
    <xdr:sp macro="" textlink="">
      <xdr:nvSpPr>
        <xdr:cNvPr id="158" name="TextBox 60">
          <a:extLst>
            <a:ext uri="{FF2B5EF4-FFF2-40B4-BE49-F238E27FC236}">
              <a16:creationId xmlns:a16="http://schemas.microsoft.com/office/drawing/2014/main" id="{4A0DFC0A-409F-478F-854E-7DA3FA87A411}"/>
            </a:ext>
          </a:extLst>
        </xdr:cNvPr>
        <xdr:cNvSpPr txBox="1"/>
      </xdr:nvSpPr>
      <xdr:spPr>
        <a:xfrm>
          <a:off x="7111919" y="1442713"/>
          <a:ext cx="24563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baseline="0">
              <a:solidFill>
                <a:srgbClr val="FBFB09"/>
              </a:solidFill>
              <a:latin typeface="+mn-lt"/>
              <a:ea typeface="+mn-ea"/>
              <a:cs typeface="+mn-cs"/>
            </a:rPr>
            <a:t>TOTAL</a:t>
          </a:r>
          <a:r>
            <a:rPr lang="en-IN" sz="2400"/>
            <a:t> </a:t>
          </a:r>
          <a:r>
            <a:rPr lang="en-IN" sz="2400" b="1" baseline="0">
              <a:solidFill>
                <a:srgbClr val="FBFB09"/>
              </a:solidFill>
              <a:latin typeface="+mn-lt"/>
              <a:ea typeface="+mn-ea"/>
              <a:cs typeface="+mn-cs"/>
            </a:rPr>
            <a:t>STOCKS</a:t>
          </a:r>
        </a:p>
      </xdr:txBody>
    </xdr:sp>
    <xdr:clientData/>
  </xdr:oneCellAnchor>
  <xdr:oneCellAnchor>
    <xdr:from>
      <xdr:col>7</xdr:col>
      <xdr:colOff>58128</xdr:colOff>
      <xdr:row>7</xdr:row>
      <xdr:rowOff>123244</xdr:rowOff>
    </xdr:from>
    <xdr:ext cx="2803802" cy="468013"/>
    <xdr:sp macro="" textlink="">
      <xdr:nvSpPr>
        <xdr:cNvPr id="87" name="TextBox 64">
          <a:extLst>
            <a:ext uri="{FF2B5EF4-FFF2-40B4-BE49-F238E27FC236}">
              <a16:creationId xmlns:a16="http://schemas.microsoft.com/office/drawing/2014/main" id="{6B76ABA9-61E4-4A26-8BA4-EC8B8E0CC103}"/>
            </a:ext>
          </a:extLst>
        </xdr:cNvPr>
        <xdr:cNvSpPr txBox="1"/>
      </xdr:nvSpPr>
      <xdr:spPr>
        <a:xfrm>
          <a:off x="4337733" y="1425732"/>
          <a:ext cx="2803802"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baseline="0">
              <a:solidFill>
                <a:srgbClr val="FBFB09"/>
              </a:solidFill>
              <a:latin typeface="+mn-lt"/>
              <a:ea typeface="+mn-ea"/>
              <a:cs typeface="+mn-cs"/>
            </a:rPr>
            <a:t>TOTAL</a:t>
          </a:r>
          <a:r>
            <a:rPr lang="en-IN" sz="2400"/>
            <a:t> </a:t>
          </a:r>
          <a:r>
            <a:rPr lang="en-IN" sz="2400" b="1" baseline="0">
              <a:solidFill>
                <a:srgbClr val="FBFB09"/>
              </a:solidFill>
              <a:latin typeface="+mn-lt"/>
              <a:ea typeface="+mn-ea"/>
              <a:cs typeface="+mn-cs"/>
            </a:rPr>
            <a:t>UNIQUE PRO</a:t>
          </a:r>
        </a:p>
      </xdr:txBody>
    </xdr:sp>
    <xdr:clientData/>
  </xdr:oneCellAnchor>
  <xdr:twoCellAnchor editAs="oneCell">
    <xdr:from>
      <xdr:col>10</xdr:col>
      <xdr:colOff>24373</xdr:colOff>
      <xdr:row>9</xdr:row>
      <xdr:rowOff>100060</xdr:rowOff>
    </xdr:from>
    <xdr:to>
      <xdr:col>10</xdr:col>
      <xdr:colOff>542337</xdr:colOff>
      <xdr:row>12</xdr:row>
      <xdr:rowOff>65257</xdr:rowOff>
    </xdr:to>
    <xdr:pic>
      <xdr:nvPicPr>
        <xdr:cNvPr id="141" name="Graphic 65" descr="Bar graph with upward trend">
          <a:extLst>
            <a:ext uri="{FF2B5EF4-FFF2-40B4-BE49-F238E27FC236}">
              <a16:creationId xmlns:a16="http://schemas.microsoft.com/office/drawing/2014/main" id="{4FA236EB-B137-4B36-82D0-8BEF96DC251E}"/>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085737" y="1788583"/>
          <a:ext cx="517964" cy="536697"/>
        </a:xfrm>
        <a:prstGeom prst="rect">
          <a:avLst/>
        </a:prstGeom>
        <a:effectLst>
          <a:outerShdw blurRad="50800" dist="38100" dir="2700000" algn="tl" rotWithShape="0">
            <a:prstClr val="black">
              <a:alpha val="40000"/>
            </a:prstClr>
          </a:outerShdw>
        </a:effectLst>
      </xdr:spPr>
    </xdr:pic>
    <xdr:clientData/>
  </xdr:twoCellAnchor>
  <xdr:twoCellAnchor editAs="oneCell">
    <xdr:from>
      <xdr:col>14</xdr:col>
      <xdr:colOff>366889</xdr:colOff>
      <xdr:row>9</xdr:row>
      <xdr:rowOff>56445</xdr:rowOff>
    </xdr:from>
    <xdr:to>
      <xdr:col>15</xdr:col>
      <xdr:colOff>342745</xdr:colOff>
      <xdr:row>12</xdr:row>
      <xdr:rowOff>94329</xdr:rowOff>
    </xdr:to>
    <xdr:pic>
      <xdr:nvPicPr>
        <xdr:cNvPr id="67" name="Graphic 66" descr="Piggy Bank">
          <a:extLst>
            <a:ext uri="{FF2B5EF4-FFF2-40B4-BE49-F238E27FC236}">
              <a16:creationId xmlns:a16="http://schemas.microsoft.com/office/drawing/2014/main" id="{2F91E789-D4E4-4EF4-B837-689908A793C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861778" y="1707445"/>
          <a:ext cx="582634" cy="588217"/>
        </a:xfrm>
        <a:prstGeom prst="rect">
          <a:avLst/>
        </a:prstGeom>
        <a:effectLst>
          <a:outerShdw blurRad="50800" dist="38100" dir="2700000" algn="tl" rotWithShape="0">
            <a:prstClr val="black">
              <a:alpha val="40000"/>
            </a:prstClr>
          </a:outerShdw>
        </a:effectLst>
      </xdr:spPr>
    </xdr:pic>
    <xdr:clientData/>
  </xdr:twoCellAnchor>
  <xdr:twoCellAnchor>
    <xdr:from>
      <xdr:col>2</xdr:col>
      <xdr:colOff>450983</xdr:colOff>
      <xdr:row>17</xdr:row>
      <xdr:rowOff>51720</xdr:rowOff>
    </xdr:from>
    <xdr:to>
      <xdr:col>8</xdr:col>
      <xdr:colOff>91336</xdr:colOff>
      <xdr:row>30</xdr:row>
      <xdr:rowOff>130481</xdr:rowOff>
    </xdr:to>
    <xdr:graphicFrame macro="">
      <xdr:nvGraphicFramePr>
        <xdr:cNvPr id="64" name="Chart 49">
          <a:extLst>
            <a:ext uri="{FF2B5EF4-FFF2-40B4-BE49-F238E27FC236}">
              <a16:creationId xmlns:a16="http://schemas.microsoft.com/office/drawing/2014/main" id="{BB5C0DDC-8DE5-4D89-8BD8-74E1B2541B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8</xdr:col>
      <xdr:colOff>521916</xdr:colOff>
      <xdr:row>16</xdr:row>
      <xdr:rowOff>13049</xdr:rowOff>
    </xdr:from>
    <xdr:to>
      <xdr:col>12</xdr:col>
      <xdr:colOff>208766</xdr:colOff>
      <xdr:row>29</xdr:row>
      <xdr:rowOff>182672</xdr:rowOff>
    </xdr:to>
    <xdr:graphicFrame macro="">
      <xdr:nvGraphicFramePr>
        <xdr:cNvPr id="63" name="Chart 68">
          <a:extLst>
            <a:ext uri="{FF2B5EF4-FFF2-40B4-BE49-F238E27FC236}">
              <a16:creationId xmlns:a16="http://schemas.microsoft.com/office/drawing/2014/main" id="{38CDD7B2-5D82-4327-8BF1-0BBA807871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12</xdr:col>
      <xdr:colOff>468295</xdr:colOff>
      <xdr:row>16</xdr:row>
      <xdr:rowOff>116158</xdr:rowOff>
    </xdr:from>
    <xdr:to>
      <xdr:col>15</xdr:col>
      <xdr:colOff>394939</xdr:colOff>
      <xdr:row>30</xdr:row>
      <xdr:rowOff>23181</xdr:rowOff>
    </xdr:to>
    <xdr:graphicFrame macro="">
      <xdr:nvGraphicFramePr>
        <xdr:cNvPr id="49" name="Chart 69">
          <a:extLst>
            <a:ext uri="{FF2B5EF4-FFF2-40B4-BE49-F238E27FC236}">
              <a16:creationId xmlns:a16="http://schemas.microsoft.com/office/drawing/2014/main" id="{2A8D84D3-F839-4513-AE03-3D60FA350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oneCellAnchor>
    <xdr:from>
      <xdr:col>16</xdr:col>
      <xdr:colOff>265103</xdr:colOff>
      <xdr:row>13</xdr:row>
      <xdr:rowOff>169753</xdr:rowOff>
    </xdr:from>
    <xdr:ext cx="1066484" cy="530658"/>
    <xdr:sp macro="" textlink="Sheet5!E2">
      <xdr:nvSpPr>
        <xdr:cNvPr id="195" name="TextBox 70">
          <a:extLst>
            <a:ext uri="{FF2B5EF4-FFF2-40B4-BE49-F238E27FC236}">
              <a16:creationId xmlns:a16="http://schemas.microsoft.com/office/drawing/2014/main" id="{F9B40217-AE50-444F-A7E6-1DB2647E7296}"/>
            </a:ext>
          </a:extLst>
        </xdr:cNvPr>
        <xdr:cNvSpPr txBox="1"/>
      </xdr:nvSpPr>
      <xdr:spPr>
        <a:xfrm>
          <a:off x="9963285" y="2608730"/>
          <a:ext cx="106648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0339608D-8C1A-4F0E-947B-1F216C36EEE5}" type="TxLink">
            <a:rPr lang="en-US" sz="2800" b="1" i="0" u="none" strike="noStrike">
              <a:solidFill>
                <a:schemeClr val="bg1"/>
              </a:solidFill>
              <a:latin typeface="Aptos Narrow"/>
              <a:ea typeface="+mn-ea"/>
              <a:cs typeface="+mn-cs"/>
            </a:rPr>
            <a:pPr marL="0" indent="0"/>
            <a:t>1154</a:t>
          </a:fld>
          <a:endParaRPr lang="en-IN" sz="123400" b="1" i="0" u="none" strike="noStrike">
            <a:solidFill>
              <a:schemeClr val="bg1"/>
            </a:solidFill>
            <a:latin typeface="Aptos Narrow"/>
            <a:ea typeface="+mn-ea"/>
            <a:cs typeface="+mn-cs"/>
          </a:endParaRPr>
        </a:p>
      </xdr:txBody>
    </xdr:sp>
    <xdr:clientData/>
  </xdr:oneCellAnchor>
  <xdr:twoCellAnchor>
    <xdr:from>
      <xdr:col>2</xdr:col>
      <xdr:colOff>511097</xdr:colOff>
      <xdr:row>34</xdr:row>
      <xdr:rowOff>174239</xdr:rowOff>
    </xdr:from>
    <xdr:to>
      <xdr:col>12</xdr:col>
      <xdr:colOff>46462</xdr:colOff>
      <xdr:row>46</xdr:row>
      <xdr:rowOff>11617</xdr:rowOff>
    </xdr:to>
    <xdr:graphicFrame macro="">
      <xdr:nvGraphicFramePr>
        <xdr:cNvPr id="70" name="Chart 69">
          <a:extLst>
            <a:ext uri="{FF2B5EF4-FFF2-40B4-BE49-F238E27FC236}">
              <a16:creationId xmlns:a16="http://schemas.microsoft.com/office/drawing/2014/main" id="{6E15834E-25F5-42FB-A698-2D562DC48F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16</xdr:col>
      <xdr:colOff>46464</xdr:colOff>
      <xdr:row>26</xdr:row>
      <xdr:rowOff>0</xdr:rowOff>
    </xdr:from>
    <xdr:to>
      <xdr:col>20</xdr:col>
      <xdr:colOff>490682</xdr:colOff>
      <xdr:row>45</xdr:row>
      <xdr:rowOff>86591</xdr:rowOff>
    </xdr:to>
    <xdr:graphicFrame macro="">
      <xdr:nvGraphicFramePr>
        <xdr:cNvPr id="71" name="Chart 70">
          <a:extLst>
            <a:ext uri="{FF2B5EF4-FFF2-40B4-BE49-F238E27FC236}">
              <a16:creationId xmlns:a16="http://schemas.microsoft.com/office/drawing/2014/main" id="{B872F4F2-4654-4EB4-982B-E24960A35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xdr:col>
      <xdr:colOff>245741</xdr:colOff>
      <xdr:row>33</xdr:row>
      <xdr:rowOff>89782</xdr:rowOff>
    </xdr:from>
    <xdr:to>
      <xdr:col>16</xdr:col>
      <xdr:colOff>65913</xdr:colOff>
      <xdr:row>48</xdr:row>
      <xdr:rowOff>9939</xdr:rowOff>
    </xdr:to>
    <xdr:graphicFrame macro="">
      <xdr:nvGraphicFramePr>
        <xdr:cNvPr id="73" name="Chart 72">
          <a:extLst>
            <a:ext uri="{FF2B5EF4-FFF2-40B4-BE49-F238E27FC236}">
              <a16:creationId xmlns:a16="http://schemas.microsoft.com/office/drawing/2014/main" id="{93D84553-82CB-4EC7-B39A-750CF2BA3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oneCellAnchor>
    <xdr:from>
      <xdr:col>17</xdr:col>
      <xdr:colOff>208423</xdr:colOff>
      <xdr:row>22</xdr:row>
      <xdr:rowOff>62059</xdr:rowOff>
    </xdr:from>
    <xdr:ext cx="1816565" cy="472440"/>
    <xdr:sp macro="" textlink="">
      <xdr:nvSpPr>
        <xdr:cNvPr id="75" name="TextBox 74">
          <a:extLst>
            <a:ext uri="{FF2B5EF4-FFF2-40B4-BE49-F238E27FC236}">
              <a16:creationId xmlns:a16="http://schemas.microsoft.com/office/drawing/2014/main" id="{2ED8A0CC-D919-4D06-8710-A0503C5999FC}"/>
            </a:ext>
          </a:extLst>
        </xdr:cNvPr>
        <xdr:cNvSpPr txBox="1"/>
      </xdr:nvSpPr>
      <xdr:spPr>
        <a:xfrm>
          <a:off x="10476838" y="4150839"/>
          <a:ext cx="1816565"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INVENTORY</a:t>
          </a:r>
        </a:p>
      </xdr:txBody>
    </xdr:sp>
    <xdr:clientData/>
  </xdr:oneCellAnchor>
  <xdr:twoCellAnchor editAs="oneCell">
    <xdr:from>
      <xdr:col>12</xdr:col>
      <xdr:colOff>415730</xdr:colOff>
      <xdr:row>32</xdr:row>
      <xdr:rowOff>128120</xdr:rowOff>
    </xdr:from>
    <xdr:to>
      <xdr:col>13</xdr:col>
      <xdr:colOff>154155</xdr:colOff>
      <xdr:row>34</xdr:row>
      <xdr:rowOff>68035</xdr:rowOff>
    </xdr:to>
    <xdr:pic>
      <xdr:nvPicPr>
        <xdr:cNvPr id="76" name="Graphic 75" descr="Typewriter">
          <a:extLst>
            <a:ext uri="{FF2B5EF4-FFF2-40B4-BE49-F238E27FC236}">
              <a16:creationId xmlns:a16="http://schemas.microsoft.com/office/drawing/2014/main" id="{AF42BA2F-2FE8-490D-ACA4-20D9E7676E0B}"/>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7763587" y="6348528"/>
          <a:ext cx="350747" cy="328691"/>
        </a:xfrm>
        <a:prstGeom prst="rect">
          <a:avLst/>
        </a:prstGeom>
        <a:effectLst>
          <a:outerShdw blurRad="50800" dist="38100" dir="2700000" algn="tl" rotWithShape="0">
            <a:prstClr val="black">
              <a:alpha val="40000"/>
            </a:prstClr>
          </a:outerShdw>
        </a:effectLst>
      </xdr:spPr>
    </xdr:pic>
    <xdr:clientData/>
  </xdr:twoCellAnchor>
  <xdr:oneCellAnchor>
    <xdr:from>
      <xdr:col>13</xdr:col>
      <xdr:colOff>77889</xdr:colOff>
      <xdr:row>32</xdr:row>
      <xdr:rowOff>69774</xdr:rowOff>
    </xdr:from>
    <xdr:ext cx="1554967" cy="472440"/>
    <xdr:sp macro="" textlink="">
      <xdr:nvSpPr>
        <xdr:cNvPr id="77" name="TextBox 76">
          <a:extLst>
            <a:ext uri="{FF2B5EF4-FFF2-40B4-BE49-F238E27FC236}">
              <a16:creationId xmlns:a16="http://schemas.microsoft.com/office/drawing/2014/main" id="{E94D9C94-11B2-4B6F-9499-9201507879F6}"/>
            </a:ext>
          </a:extLst>
        </xdr:cNvPr>
        <xdr:cNvSpPr txBox="1"/>
      </xdr:nvSpPr>
      <xdr:spPr>
        <a:xfrm>
          <a:off x="8038068" y="6290182"/>
          <a:ext cx="1554967"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400" b="1">
              <a:solidFill>
                <a:schemeClr val="bg1"/>
              </a:solidFill>
              <a:latin typeface="+mn-lt"/>
              <a:ea typeface="+mn-ea"/>
              <a:cs typeface="+mn-cs"/>
            </a:rPr>
            <a:t>SUPPLIERS</a:t>
          </a:r>
          <a:endParaRPr lang="en-IN" sz="2800" b="1">
            <a:solidFill>
              <a:schemeClr val="bg1"/>
            </a:solidFill>
            <a:latin typeface="+mn-lt"/>
            <a:ea typeface="+mn-ea"/>
            <a:cs typeface="+mn-cs"/>
          </a:endParaRPr>
        </a:p>
      </xdr:txBody>
    </xdr:sp>
    <xdr:clientData/>
  </xdr:oneCellAnchor>
  <xdr:twoCellAnchor editAs="oneCell">
    <xdr:from>
      <xdr:col>0</xdr:col>
      <xdr:colOff>245052</xdr:colOff>
      <xdr:row>17</xdr:row>
      <xdr:rowOff>5773</xdr:rowOff>
    </xdr:from>
    <xdr:to>
      <xdr:col>2</xdr:col>
      <xdr:colOff>187613</xdr:colOff>
      <xdr:row>30</xdr:row>
      <xdr:rowOff>0</xdr:rowOff>
    </xdr:to>
    <mc:AlternateContent xmlns:mc="http://schemas.openxmlformats.org/markup-compatibility/2006" xmlns:a14="http://schemas.microsoft.com/office/drawing/2010/main">
      <mc:Choice Requires="a14">
        <xdr:graphicFrame macro="">
          <xdr:nvGraphicFramePr>
            <xdr:cNvPr id="78" name="Category">
              <a:extLst>
                <a:ext uri="{FF2B5EF4-FFF2-40B4-BE49-F238E27FC236}">
                  <a16:creationId xmlns:a16="http://schemas.microsoft.com/office/drawing/2014/main" id="{0458CB77-1D3F-4877-C271-8900793952C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45052" y="3124329"/>
              <a:ext cx="1156117" cy="23790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9</xdr:col>
      <xdr:colOff>101375</xdr:colOff>
      <xdr:row>2</xdr:row>
      <xdr:rowOff>9621</xdr:rowOff>
    </xdr:from>
    <xdr:to>
      <xdr:col>20</xdr:col>
      <xdr:colOff>361437</xdr:colOff>
      <xdr:row>5</xdr:row>
      <xdr:rowOff>86271</xdr:rowOff>
    </xdr:to>
    <mc:AlternateContent xmlns:mc="http://schemas.openxmlformats.org/markup-compatibility/2006" xmlns:a14="http://schemas.microsoft.com/office/drawing/2010/main">
      <mc:Choice Requires="a14">
        <xdr:graphicFrame macro="">
          <xdr:nvGraphicFramePr>
            <xdr:cNvPr id="79" name="Product_Name">
              <a:extLst>
                <a:ext uri="{FF2B5EF4-FFF2-40B4-BE49-F238E27FC236}">
                  <a16:creationId xmlns:a16="http://schemas.microsoft.com/office/drawing/2014/main" id="{DDDFE6B3-4A9A-B7F4-4DDA-6AD31266B8D4}"/>
                </a:ext>
              </a:extLst>
            </xdr:cNvPr>
            <xdr:cNvGraphicFramePr/>
          </xdr:nvGraphicFramePr>
          <xdr:xfrm>
            <a:off x="0" y="0"/>
            <a:ext cx="0" cy="0"/>
          </xdr:xfrm>
          <a:graphic>
            <a:graphicData uri="http://schemas.microsoft.com/office/drawing/2010/slicer">
              <sle:slicer xmlns:sle="http://schemas.microsoft.com/office/drawing/2010/slicer" name="Product_Name"/>
            </a:graphicData>
          </a:graphic>
        </xdr:graphicFrame>
      </mc:Choice>
      <mc:Fallback xmlns="">
        <xdr:sp macro="" textlink="">
          <xdr:nvSpPr>
            <xdr:cNvPr id="0" name=""/>
            <xdr:cNvSpPr>
              <a:spLocks noTextEdit="1"/>
            </xdr:cNvSpPr>
          </xdr:nvSpPr>
          <xdr:spPr>
            <a:xfrm>
              <a:off x="5562375" y="376510"/>
              <a:ext cx="6934618" cy="6269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288348</xdr:colOff>
      <xdr:row>8</xdr:row>
      <xdr:rowOff>17318</xdr:rowOff>
    </xdr:from>
    <xdr:to>
      <xdr:col>2</xdr:col>
      <xdr:colOff>158749</xdr:colOff>
      <xdr:row>14</xdr:row>
      <xdr:rowOff>129886</xdr:rowOff>
    </xdr:to>
    <mc:AlternateContent xmlns:mc="http://schemas.openxmlformats.org/markup-compatibility/2006" xmlns:a14="http://schemas.microsoft.com/office/drawing/2010/main">
      <mc:Choice Requires="a14">
        <xdr:graphicFrame macro="">
          <xdr:nvGraphicFramePr>
            <xdr:cNvPr id="80" name="Status">
              <a:extLst>
                <a:ext uri="{FF2B5EF4-FFF2-40B4-BE49-F238E27FC236}">
                  <a16:creationId xmlns:a16="http://schemas.microsoft.com/office/drawing/2014/main" id="{6CE46DA1-FFD9-9693-96BC-D4C901E6D733}"/>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88348" y="1518227"/>
              <a:ext cx="1082674" cy="1238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66789</xdr:colOff>
      <xdr:row>9</xdr:row>
      <xdr:rowOff>87704</xdr:rowOff>
    </xdr:from>
    <xdr:ext cx="1284030" cy="530658"/>
    <xdr:sp macro="" textlink="Sheet5!B9">
      <xdr:nvSpPr>
        <xdr:cNvPr id="256" name="TextBox 70">
          <a:extLst>
            <a:ext uri="{FF2B5EF4-FFF2-40B4-BE49-F238E27FC236}">
              <a16:creationId xmlns:a16="http://schemas.microsoft.com/office/drawing/2014/main" id="{302203E9-68B3-4700-9DF2-B0F57701EA4E}"/>
            </a:ext>
          </a:extLst>
        </xdr:cNvPr>
        <xdr:cNvSpPr txBox="1"/>
      </xdr:nvSpPr>
      <xdr:spPr>
        <a:xfrm>
          <a:off x="1876539" y="1802204"/>
          <a:ext cx="128403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7E53497B-0AC2-4036-964C-5FF1AA2BC1C8}" type="TxLink">
            <a:rPr lang="en-US" sz="2800" b="1" i="0" u="none" strike="noStrike">
              <a:solidFill>
                <a:schemeClr val="bg1"/>
              </a:solidFill>
              <a:latin typeface="Aptos Narrow"/>
              <a:ea typeface="+mn-ea"/>
              <a:cs typeface="+mn-cs"/>
            </a:rPr>
            <a:pPr marL="0" indent="0"/>
            <a:t>58358</a:t>
          </a:fld>
          <a:endParaRPr lang="en-IN" sz="400000" b="1" i="0" u="none" strike="noStrike">
            <a:solidFill>
              <a:schemeClr val="bg1"/>
            </a:solidFill>
            <a:latin typeface="Aptos Narrow"/>
            <a:ea typeface="+mn-ea"/>
            <a:cs typeface="+mn-cs"/>
          </a:endParaRPr>
        </a:p>
      </xdr:txBody>
    </xdr:sp>
    <xdr:clientData/>
  </xdr:oneCellAnchor>
  <xdr:oneCellAnchor>
    <xdr:from>
      <xdr:col>7</xdr:col>
      <xdr:colOff>490682</xdr:colOff>
      <xdr:row>9</xdr:row>
      <xdr:rowOff>115452</xdr:rowOff>
    </xdr:from>
    <xdr:ext cx="923636" cy="530658"/>
    <xdr:sp macro="" textlink="Summary_Analysis!B12">
      <xdr:nvSpPr>
        <xdr:cNvPr id="142" name="TextBox 70">
          <a:extLst>
            <a:ext uri="{FF2B5EF4-FFF2-40B4-BE49-F238E27FC236}">
              <a16:creationId xmlns:a16="http://schemas.microsoft.com/office/drawing/2014/main" id="{37E1022E-0ADE-42CB-A479-275EBA25C8A5}"/>
            </a:ext>
          </a:extLst>
        </xdr:cNvPr>
        <xdr:cNvSpPr txBox="1"/>
      </xdr:nvSpPr>
      <xdr:spPr>
        <a:xfrm>
          <a:off x="4733637" y="1803975"/>
          <a:ext cx="92363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6004BE35-5CC3-4912-B39E-74164421E489}" type="TxLink">
            <a:rPr lang="en-US" sz="2800" b="1" i="0" u="none" strike="noStrike">
              <a:solidFill>
                <a:schemeClr val="bg1"/>
              </a:solidFill>
              <a:latin typeface="Aptos Narrow"/>
              <a:ea typeface="+mn-ea"/>
              <a:cs typeface="+mn-cs"/>
            </a:rPr>
            <a:pPr marL="0" indent="0"/>
            <a:t>124</a:t>
          </a:fld>
          <a:endParaRPr lang="en-IN" sz="400000" b="1" i="0" u="none" strike="noStrike">
            <a:solidFill>
              <a:schemeClr val="bg1"/>
            </a:solidFill>
            <a:latin typeface="Aptos Narrow"/>
            <a:ea typeface="+mn-ea"/>
            <a:cs typeface="+mn-cs"/>
          </a:endParaRPr>
        </a:p>
      </xdr:txBody>
    </xdr:sp>
    <xdr:clientData/>
  </xdr:oneCellAnchor>
  <xdr:oneCellAnchor>
    <xdr:from>
      <xdr:col>12</xdr:col>
      <xdr:colOff>94673</xdr:colOff>
      <xdr:row>9</xdr:row>
      <xdr:rowOff>94672</xdr:rowOff>
    </xdr:from>
    <xdr:ext cx="1319646" cy="530658"/>
    <xdr:sp macro="" textlink="Summary_Analysis!C12">
      <xdr:nvSpPr>
        <xdr:cNvPr id="171" name="TextBox 70">
          <a:extLst>
            <a:ext uri="{FF2B5EF4-FFF2-40B4-BE49-F238E27FC236}">
              <a16:creationId xmlns:a16="http://schemas.microsoft.com/office/drawing/2014/main" id="{4AAB59AA-66CF-4E5A-863C-A33291764ADB}"/>
            </a:ext>
          </a:extLst>
        </xdr:cNvPr>
        <xdr:cNvSpPr txBox="1"/>
      </xdr:nvSpPr>
      <xdr:spPr>
        <a:xfrm>
          <a:off x="7368309" y="1783195"/>
          <a:ext cx="131964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882A79D8-3BB0-4C30-8AB0-2D4091957822}" type="TxLink">
            <a:rPr lang="en-US" sz="2800" b="1" i="0" u="none" strike="noStrike">
              <a:solidFill>
                <a:schemeClr val="bg1"/>
              </a:solidFill>
              <a:latin typeface="Aptos Narrow"/>
              <a:ea typeface="+mn-ea"/>
              <a:cs typeface="+mn-cs"/>
            </a:rPr>
            <a:pPr marL="0" indent="0"/>
            <a:t>55067</a:t>
          </a:fld>
          <a:endParaRPr lang="en-IN" sz="333300" b="1" i="0" u="none" strike="noStrike">
            <a:solidFill>
              <a:schemeClr val="bg1"/>
            </a:solidFill>
            <a:latin typeface="Aptos Narrow"/>
            <a:ea typeface="+mn-ea"/>
            <a:cs typeface="+mn-cs"/>
          </a:endParaRPr>
        </a:p>
      </xdr:txBody>
    </xdr:sp>
    <xdr:clientData/>
  </xdr:oneCellAnchor>
  <xdr:twoCellAnchor editAs="oneCell">
    <xdr:from>
      <xdr:col>16</xdr:col>
      <xdr:colOff>317500</xdr:colOff>
      <xdr:row>22</xdr:row>
      <xdr:rowOff>115455</xdr:rowOff>
    </xdr:from>
    <xdr:to>
      <xdr:col>17</xdr:col>
      <xdr:colOff>241877</xdr:colOff>
      <xdr:row>24</xdr:row>
      <xdr:rowOff>88239</xdr:rowOff>
    </xdr:to>
    <xdr:pic>
      <xdr:nvPicPr>
        <xdr:cNvPr id="240" name="Graphic 85" descr="Daily calendar">
          <a:extLst>
            <a:ext uri="{FF2B5EF4-FFF2-40B4-BE49-F238E27FC236}">
              <a16:creationId xmlns:a16="http://schemas.microsoft.com/office/drawing/2014/main" id="{C2D5055D-D752-48B6-9AF7-1E431AD48AA4}"/>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0015682" y="4242955"/>
          <a:ext cx="533977" cy="353784"/>
        </a:xfrm>
        <a:prstGeom prst="rect">
          <a:avLst/>
        </a:prstGeom>
        <a:effectLst>
          <a:outerShdw blurRad="50800" dist="38100" dir="2700000" algn="tl" rotWithShape="0">
            <a:prstClr val="black">
              <a:alpha val="40000"/>
            </a:prstClr>
          </a:outerShdw>
        </a:effectLst>
      </xdr:spPr>
    </xdr:pic>
    <xdr:clientData/>
  </xdr:twoCellAnchor>
  <xdr:twoCellAnchor>
    <xdr:from>
      <xdr:col>22</xdr:col>
      <xdr:colOff>19050</xdr:colOff>
      <xdr:row>10</xdr:row>
      <xdr:rowOff>57150</xdr:rowOff>
    </xdr:from>
    <xdr:to>
      <xdr:col>24</xdr:col>
      <xdr:colOff>26764</xdr:colOff>
      <xdr:row>15</xdr:row>
      <xdr:rowOff>68930</xdr:rowOff>
    </xdr:to>
    <xdr:sp macro="" textlink="">
      <xdr:nvSpPr>
        <xdr:cNvPr id="241" name="Left Arrow 4">
          <a:hlinkClick xmlns:r="http://schemas.openxmlformats.org/officeDocument/2006/relationships" r:id="rId32"/>
          <a:extLst>
            <a:ext uri="{FF2B5EF4-FFF2-40B4-BE49-F238E27FC236}">
              <a16:creationId xmlns:a16="http://schemas.microsoft.com/office/drawing/2014/main" id="{6A5DB08B-AAA4-46FD-94EF-826B7785352E}"/>
            </a:ext>
            <a:ext uri="{147F2762-F138-4A5C-976F-8EAC2B608ADB}">
              <a16:predDERef xmlns:a16="http://schemas.microsoft.com/office/drawing/2014/main" pred="{EF893ABB-331C-CC6D-5FF2-A6F1146D1C87}"/>
            </a:ext>
          </a:extLst>
        </xdr:cNvPr>
        <xdr:cNvSpPr/>
      </xdr:nvSpPr>
      <xdr:spPr>
        <a:xfrm>
          <a:off x="13430250" y="1962150"/>
          <a:ext cx="1226914" cy="964280"/>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22</xdr:col>
      <xdr:colOff>142876</xdr:colOff>
      <xdr:row>11</xdr:row>
      <xdr:rowOff>123825</xdr:rowOff>
    </xdr:from>
    <xdr:ext cx="1314450" cy="363176"/>
    <xdr:sp macro="" textlink="">
      <xdr:nvSpPr>
        <xdr:cNvPr id="257" name="TextBox 242">
          <a:hlinkClick xmlns:r="http://schemas.openxmlformats.org/officeDocument/2006/relationships" r:id="rId32"/>
          <a:extLst>
            <a:ext uri="{FF2B5EF4-FFF2-40B4-BE49-F238E27FC236}">
              <a16:creationId xmlns:a16="http://schemas.microsoft.com/office/drawing/2014/main" id="{9A6B5FB6-2015-1A6B-10B7-377AD12D24CA}"/>
            </a:ext>
          </a:extLst>
        </xdr:cNvPr>
        <xdr:cNvSpPr txBox="1"/>
      </xdr:nvSpPr>
      <xdr:spPr>
        <a:xfrm>
          <a:off x="13554076" y="2219325"/>
          <a:ext cx="1314450"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21</xdr:col>
      <xdr:colOff>495300</xdr:colOff>
      <xdr:row>18</xdr:row>
      <xdr:rowOff>28575</xdr:rowOff>
    </xdr:from>
    <xdr:to>
      <xdr:col>24</xdr:col>
      <xdr:colOff>361950</xdr:colOff>
      <xdr:row>23</xdr:row>
      <xdr:rowOff>40356</xdr:rowOff>
    </xdr:to>
    <xdr:sp macro="" textlink="">
      <xdr:nvSpPr>
        <xdr:cNvPr id="244" name="Left Arrow 4">
          <a:hlinkClick xmlns:r="http://schemas.openxmlformats.org/officeDocument/2006/relationships" r:id="rId33"/>
          <a:extLst>
            <a:ext uri="{FF2B5EF4-FFF2-40B4-BE49-F238E27FC236}">
              <a16:creationId xmlns:a16="http://schemas.microsoft.com/office/drawing/2014/main" id="{9079F9A7-9A7B-4F05-AC01-D21A714E3A78}"/>
            </a:ext>
            <a:ext uri="{147F2762-F138-4A5C-976F-8EAC2B608ADB}">
              <a16:predDERef xmlns:a16="http://schemas.microsoft.com/office/drawing/2014/main" pred="{EF893ABB-331C-CC6D-5FF2-A6F1146D1C87}"/>
            </a:ext>
          </a:extLst>
        </xdr:cNvPr>
        <xdr:cNvSpPr/>
      </xdr:nvSpPr>
      <xdr:spPr>
        <a:xfrm>
          <a:off x="13296900" y="3457575"/>
          <a:ext cx="1695450" cy="964281"/>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22</xdr:col>
      <xdr:colOff>142875</xdr:colOff>
      <xdr:row>19</xdr:row>
      <xdr:rowOff>133350</xdr:rowOff>
    </xdr:from>
    <xdr:ext cx="1485900" cy="363176"/>
    <xdr:sp macro="" textlink="">
      <xdr:nvSpPr>
        <xdr:cNvPr id="258" name="TextBox 244">
          <a:hlinkClick xmlns:r="http://schemas.openxmlformats.org/officeDocument/2006/relationships" r:id="rId33"/>
          <a:extLst>
            <a:ext uri="{FF2B5EF4-FFF2-40B4-BE49-F238E27FC236}">
              <a16:creationId xmlns:a16="http://schemas.microsoft.com/office/drawing/2014/main" id="{5AE81DDD-0821-4CBF-F190-A7CC99DA1E21}"/>
            </a:ext>
          </a:extLst>
        </xdr:cNvPr>
        <xdr:cNvSpPr txBox="1"/>
      </xdr:nvSpPr>
      <xdr:spPr>
        <a:xfrm>
          <a:off x="13554075" y="3752850"/>
          <a:ext cx="1485900"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Pivot table</a:t>
          </a:r>
        </a:p>
      </xdr:txBody>
    </xdr:sp>
    <xdr:clientData/>
  </xdr:oneCellAnchor>
  <xdr:oneCellAnchor>
    <xdr:from>
      <xdr:col>18</xdr:col>
      <xdr:colOff>594569</xdr:colOff>
      <xdr:row>11</xdr:row>
      <xdr:rowOff>89499</xdr:rowOff>
    </xdr:from>
    <xdr:ext cx="1246352" cy="593368"/>
    <xdr:sp macro="" textlink="Sheet5!A2">
      <xdr:nvSpPr>
        <xdr:cNvPr id="88" name="TextBox 46">
          <a:extLst>
            <a:ext uri="{FF2B5EF4-FFF2-40B4-BE49-F238E27FC236}">
              <a16:creationId xmlns:a16="http://schemas.microsoft.com/office/drawing/2014/main" id="{D928DEB9-E275-4AAD-897A-0D8A5BDCB2C0}"/>
            </a:ext>
          </a:extLst>
        </xdr:cNvPr>
        <xdr:cNvSpPr txBox="1"/>
      </xdr:nvSpPr>
      <xdr:spPr>
        <a:xfrm>
          <a:off x="11505024" y="2153249"/>
          <a:ext cx="1246352"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A958D8C5-3EE1-47D9-9D15-448852F3C4AB}" type="TxLink">
            <a:rPr lang="en-US" sz="1600" b="1" i="0" u="none" strike="noStrike">
              <a:solidFill>
                <a:schemeClr val="bg1"/>
              </a:solidFill>
              <a:latin typeface="Aptos Narrow"/>
              <a:ea typeface="+mn-ea"/>
              <a:cs typeface="+mn-cs"/>
            </a:rPr>
            <a:pPr marL="0" indent="0" algn="l"/>
            <a:t>Fruits &amp; Vegetables</a:t>
          </a:fld>
          <a:endParaRPr lang="en-IN" sz="13800" b="1" i="0" u="none" strike="noStrike">
            <a:solidFill>
              <a:schemeClr val="bg1"/>
            </a:solidFill>
            <a:latin typeface="Aptos Narrow"/>
            <a:ea typeface="+mn-ea"/>
            <a:cs typeface="+mn-cs"/>
          </a:endParaRPr>
        </a:p>
      </xdr:txBody>
    </xdr:sp>
    <xdr:clientData/>
  </xdr:oneCellAnchor>
  <xdr:twoCellAnchor>
    <xdr:from>
      <xdr:col>8</xdr:col>
      <xdr:colOff>490683</xdr:colOff>
      <xdr:row>16</xdr:row>
      <xdr:rowOff>86591</xdr:rowOff>
    </xdr:from>
    <xdr:to>
      <xdr:col>12</xdr:col>
      <xdr:colOff>129888</xdr:colOff>
      <xdr:row>31</xdr:row>
      <xdr:rowOff>15586</xdr:rowOff>
    </xdr:to>
    <xdr:graphicFrame macro="">
      <xdr:nvGraphicFramePr>
        <xdr:cNvPr id="35" name="Chart 89">
          <a:extLst>
            <a:ext uri="{FF2B5EF4-FFF2-40B4-BE49-F238E27FC236}">
              <a16:creationId xmlns:a16="http://schemas.microsoft.com/office/drawing/2014/main" id="{58A3FD61-6D9C-4A43-940D-D389235965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21</xdr:col>
      <xdr:colOff>466726</xdr:colOff>
      <xdr:row>5</xdr:row>
      <xdr:rowOff>82550</xdr:rowOff>
    </xdr:from>
    <xdr:to>
      <xdr:col>24</xdr:col>
      <xdr:colOff>292100</xdr:colOff>
      <xdr:row>8</xdr:row>
      <xdr:rowOff>34925</xdr:rowOff>
    </xdr:to>
    <xdr:sp macro="[0]!Macro1" textlink="">
      <xdr:nvSpPr>
        <xdr:cNvPr id="33" name="Rectangle: Rounded Corners 32">
          <a:extLst>
            <a:ext uri="{FF2B5EF4-FFF2-40B4-BE49-F238E27FC236}">
              <a16:creationId xmlns:a16="http://schemas.microsoft.com/office/drawing/2014/main" id="{79182DCA-3B26-6369-10BA-5843C41F8FB3}"/>
            </a:ext>
          </a:extLst>
        </xdr:cNvPr>
        <xdr:cNvSpPr/>
      </xdr:nvSpPr>
      <xdr:spPr>
        <a:xfrm>
          <a:off x="13268326" y="1035050"/>
          <a:ext cx="1654174" cy="523875"/>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latin typeface="Algerian" panose="04020705040A02060702" pitchFamily="82" charset="0"/>
            </a:rPr>
            <a:t>Full Screen</a:t>
          </a:r>
        </a:p>
      </xdr:txBody>
    </xdr:sp>
    <xdr:clientData/>
  </xdr:twoCellAnchor>
  <xdr:twoCellAnchor editAs="oneCell">
    <xdr:from>
      <xdr:col>0</xdr:col>
      <xdr:colOff>63499</xdr:colOff>
      <xdr:row>31</xdr:row>
      <xdr:rowOff>63500</xdr:rowOff>
    </xdr:from>
    <xdr:to>
      <xdr:col>2</xdr:col>
      <xdr:colOff>287544</xdr:colOff>
      <xdr:row>38</xdr:row>
      <xdr:rowOff>31750</xdr:rowOff>
    </xdr:to>
    <xdr:pic>
      <xdr:nvPicPr>
        <xdr:cNvPr id="51" name="Picture 34">
          <a:extLst>
            <a:ext uri="{FF2B5EF4-FFF2-40B4-BE49-F238E27FC236}">
              <a16:creationId xmlns:a16="http://schemas.microsoft.com/office/drawing/2014/main" id="{B3F6ABDE-4B23-44A0-B7F4-E10306F6C2F5}"/>
            </a:ext>
            <a:ext uri="{147F2762-F138-4A5C-976F-8EAC2B608ADB}">
              <a16:predDERef xmlns:a16="http://schemas.microsoft.com/office/drawing/2014/main" pred="{5D6D8A65-F06C-707B-342B-A5825C5C771E}"/>
            </a:ext>
          </a:extLst>
        </xdr:cNvPr>
        <xdr:cNvPicPr>
          <a:picLocks noChangeAspect="1"/>
        </xdr:cNvPicPr>
      </xdr:nvPicPr>
      <xdr:blipFill>
        <a:blip xmlns:r="http://schemas.openxmlformats.org/officeDocument/2006/relationships" r:embed="rId35"/>
        <a:stretch>
          <a:fillRect/>
        </a:stretch>
      </xdr:blipFill>
      <xdr:spPr>
        <a:xfrm>
          <a:off x="63499" y="5969000"/>
          <a:ext cx="1443245" cy="1301750"/>
        </a:xfrm>
        <a:prstGeom prst="rect">
          <a:avLst/>
        </a:prstGeom>
      </xdr:spPr>
    </xdr:pic>
    <xdr:clientData/>
  </xdr:twoCellAnchor>
  <xdr:twoCellAnchor editAs="oneCell">
    <xdr:from>
      <xdr:col>21</xdr:col>
      <xdr:colOff>396876</xdr:colOff>
      <xdr:row>0</xdr:row>
      <xdr:rowOff>95251</xdr:rowOff>
    </xdr:from>
    <xdr:to>
      <xdr:col>24</xdr:col>
      <xdr:colOff>118592</xdr:colOff>
      <xdr:row>3</xdr:row>
      <xdr:rowOff>174625</xdr:rowOff>
    </xdr:to>
    <xdr:pic>
      <xdr:nvPicPr>
        <xdr:cNvPr id="41" name="Picture 40">
          <a:extLst>
            <a:ext uri="{FF2B5EF4-FFF2-40B4-BE49-F238E27FC236}">
              <a16:creationId xmlns:a16="http://schemas.microsoft.com/office/drawing/2014/main" id="{E143E49D-1767-0CEB-51FE-3D533AF6139D}"/>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13065126" y="95251"/>
          <a:ext cx="1531466" cy="650874"/>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dip" refreshedDate="46169.559461458331" createdVersion="8" refreshedVersion="8" minRefreshableVersion="3" recordCount="991" xr:uid="{5F57C957-8F98-4596-B2EF-E10DB5D1A268}">
  <cacheSource type="worksheet">
    <worksheetSource ref="A3:S994" sheet="Clean_Data"/>
  </cacheSource>
  <cacheFields count="18">
    <cacheField name="Product_id" numFmtId="0">
      <sharedItems count="121">
        <s v="P001"/>
        <s v="P002"/>
        <s v="P003"/>
        <s v="P004"/>
        <s v="P005"/>
        <s v="P006"/>
        <s v="P007"/>
        <s v="P008"/>
        <s v="P009"/>
        <s v="P010"/>
        <s v="P011"/>
        <s v="P012"/>
        <s v="P013"/>
        <s v="P014"/>
        <s v="P015"/>
        <s v="P016"/>
        <s v="P017"/>
        <s v="P018"/>
        <s v="P019"/>
        <s v="P020"/>
        <s v="P021"/>
        <s v="P022"/>
        <s v="P023"/>
        <s v="P024"/>
        <s v="P025"/>
        <s v="P026"/>
        <s v="P027"/>
        <s v="P028"/>
        <s v="P029"/>
        <s v="P030"/>
        <s v="P031"/>
        <s v="P032"/>
        <s v="P033"/>
        <s v="P034"/>
        <s v="P035"/>
        <s v="P036"/>
        <s v="P037"/>
        <s v="P038"/>
        <s v="P039"/>
        <s v="P040"/>
        <s v="P041"/>
        <s v="P042"/>
        <s v="P043"/>
        <s v="P044"/>
        <s v="P045"/>
        <s v="P046"/>
        <s v="P047"/>
        <s v="P048"/>
        <s v="P049"/>
        <s v="P050"/>
        <s v="P051"/>
        <s v="P052"/>
        <s v="P053"/>
        <s v="P054"/>
        <s v="P055"/>
        <s v="P056"/>
        <s v="P057"/>
        <s v="P058"/>
        <s v="P059"/>
        <s v="P060"/>
        <s v="P061"/>
        <s v="P062"/>
        <s v="P063"/>
        <s v="P064"/>
        <s v="P065"/>
        <s v="P066"/>
        <s v="P067"/>
        <s v="P068"/>
        <s v="P069"/>
        <s v="P070"/>
        <s v="P071"/>
        <s v="P072"/>
        <s v="P073"/>
        <s v="P074"/>
        <s v="P075"/>
        <s v="P076"/>
        <s v="P077"/>
        <s v="P078"/>
        <s v="P079"/>
        <s v="P080"/>
        <s v="P081"/>
        <s v="P082"/>
        <s v="P083"/>
        <s v="P084"/>
        <s v="P085"/>
        <s v="P086"/>
        <s v="P087"/>
        <s v="P088"/>
        <s v="P089"/>
        <s v="P090"/>
        <s v="P091"/>
        <s v="P092"/>
        <s v="P093"/>
        <s v="P094"/>
        <s v="P095"/>
        <s v="P096"/>
        <s v="P097"/>
        <s v="P098"/>
        <s v="P099"/>
        <s v="P100"/>
        <s v="P101"/>
        <s v="P102"/>
        <s v="P103"/>
        <s v="P104"/>
        <s v="P105"/>
        <s v="P106"/>
        <s v="P107"/>
        <s v="P108"/>
        <s v="P109"/>
        <s v="P110"/>
        <s v="P111"/>
        <s v="P112"/>
        <s v="P113"/>
        <s v="P114"/>
        <s v="P115"/>
        <s v="P116"/>
        <s v="P117"/>
        <s v="P118"/>
        <s v="P120"/>
        <s v="P121"/>
        <s v="P124"/>
      </sharedItems>
    </cacheField>
    <cacheField name="Product_Name" numFmtId="0">
      <sharedItems count="121">
        <s v="Bell Pepper"/>
        <s v="Vegetable Oil"/>
        <s v="Parmesan Cheese"/>
        <s v="Carrot"/>
        <s v="Garlic"/>
        <s v="Lemon"/>
        <s v="Coconut Sugar"/>
        <s v="Anchovies"/>
        <s v="Cheese"/>
        <s v="Yogurt"/>
        <s v="Cheddar Cheese"/>
        <s v="Avocado Oil"/>
        <s v="Orange"/>
        <s v="Digestive Biscuit"/>
        <s v="Cauliflower"/>
        <s v="Pear"/>
        <s v="Egg (Turkey)"/>
        <s v="Ricotta Cheese"/>
        <s v="Eggplant"/>
        <s v="Whole Wheat Flour"/>
        <s v="Arabica Coffee"/>
        <s v="Sweet Potato"/>
        <s v="Mango"/>
        <s v="Kale"/>
        <s v="Jasmine Rice"/>
        <s v="Sourdough Bread"/>
        <s v="Green Coffee"/>
        <s v="Tilapia"/>
        <s v="Arborio Rice"/>
        <s v="Bread Flour"/>
        <s v="Cucumber"/>
        <s v="Milk"/>
        <s v="Lime"/>
        <s v="Rice Flour"/>
        <s v="Sour Cream"/>
        <s v="Whole Wheat Bread"/>
        <s v="Robusta Coffee"/>
        <s v="Chocolate Biscuit"/>
        <s v="Palm Oil"/>
        <s v="Sesame Oil"/>
        <s v="Lettuce"/>
        <s v="Feta Cheese"/>
        <s v="Apricot"/>
        <s v="Peanut Oil"/>
        <s v="Olive Oil"/>
        <s v="Egg (Duck)"/>
        <s v="Pineapple"/>
        <s v="Trout"/>
        <s v="Onion"/>
        <s v="Cream"/>
        <s v="Sardines"/>
        <s v="Plum"/>
        <s v="Sushi Rice"/>
        <s v="Black Rice"/>
        <s v="Wild Rice"/>
        <s v="Pomegranate"/>
        <s v="Cabbage"/>
        <s v="All-Purpose Flour"/>
        <s v="Whipped Cream"/>
        <s v="Grapes"/>
        <s v="Sunflower Oil"/>
        <s v="Short Grain Rice"/>
        <s v="Tuna"/>
        <s v="Banana"/>
        <s v="Coconut"/>
        <s v="Almond Flour"/>
        <s v="Greek Yogurt"/>
        <s v="Peach"/>
        <s v="Asparagus"/>
        <s v="Mushrooms"/>
        <s v="Black Tea"/>
        <s v="White Tea"/>
        <s v="White Rice"/>
        <s v="Long Grain Rice"/>
        <s v="Rye Bread"/>
        <s v="Egg (Goose)"/>
        <s v="Brown Rice"/>
        <s v="Black Coffee"/>
        <s v="White Sugar"/>
        <s v="Egg (Quail)"/>
        <s v="Herbal Tea"/>
        <s v="Coconut Oil"/>
        <s v="Buttermilk"/>
        <s v="Evaporated Milk"/>
        <s v="Powdered Sugar"/>
        <s v="Cod"/>
        <s v="Kiwi"/>
        <s v="Haddock"/>
        <s v="Tomato"/>
        <s v="Gouda Cheese"/>
        <s v="Spinach"/>
        <s v="Canola Oil"/>
        <s v="Basmati Rice"/>
        <s v="Oatmeal Biscuit"/>
        <s v="Green Beans"/>
        <s v="Apple"/>
        <s v="Peas"/>
        <s v="Cottage Cheese"/>
        <s v="Multigrain Bread"/>
        <s v="Potato"/>
        <s v="Halibut"/>
        <s v="Salmon"/>
        <s v="Broccoli"/>
        <s v="Corn Oil"/>
        <s v="Strawberries"/>
        <s v="Green Tea"/>
        <s v="Swiss Cheese"/>
        <s v="Cherry"/>
        <s v="Zucchini"/>
        <s v="Butter Biscuit"/>
        <s v="Egg (Chicken)"/>
        <s v="White Bread"/>
        <s v="Watermelon"/>
        <s v="Vanilla Biscuit"/>
        <s v="Papaya"/>
        <s v="Butter"/>
        <s v="Heavy Cream"/>
        <s v="Blueberries"/>
        <s v="Mozzarella Cheese"/>
        <s v="Mackerel"/>
        <s v="Raw Sugar"/>
      </sharedItems>
    </cacheField>
    <cacheField name="Category" numFmtId="0">
      <sharedItems count="7">
        <s v="Fruits &amp; Vegetables"/>
        <s v="Oils &amp; Fats"/>
        <s v="Dairy"/>
        <s v="Grains &amp; Pulses"/>
        <s v="Seafood"/>
        <s v="Bakery"/>
        <s v="Beverages"/>
      </sharedItems>
    </cacheField>
    <cacheField name="Supplier_Name" numFmtId="0">
      <sharedItems/>
    </cacheField>
    <cacheField name="Warehouse_Location" numFmtId="0">
      <sharedItems/>
    </cacheField>
    <cacheField name="Status" numFmtId="0">
      <sharedItems/>
    </cacheField>
    <cacheField name="Order_ID" numFmtId="0">
      <sharedItems/>
    </cacheField>
    <cacheField name="Supplier_ID" numFmtId="0">
      <sharedItems/>
    </cacheField>
    <cacheField name="Date_Received" numFmtId="14">
      <sharedItems containsDate="1" containsMixedTypes="1" minDate="2024-01-03T00:00:00" maxDate="2025-12-03T00:00:00"/>
    </cacheField>
    <cacheField name="Last_Order_Date" numFmtId="0">
      <sharedItems containsDate="1" containsMixedTypes="1" minDate="2024-01-03T00:00:00" maxDate="2025-12-03T00:00:00"/>
    </cacheField>
    <cacheField name="Stock_Quantity" numFmtId="0">
      <sharedItems containsSemiMixedTypes="0" containsString="0" containsNumber="1" containsInteger="1" minValue="10" maxValue="100"/>
    </cacheField>
    <cacheField name="Live_Stock_Quantity" numFmtId="0">
      <sharedItems containsSemiMixedTypes="0" containsString="0" containsNumber="1" containsInteger="1" minValue="10" maxValue="105"/>
    </cacheField>
    <cacheField name="Reorder_Level" numFmtId="0">
      <sharedItems containsSemiMixedTypes="0" containsString="0" containsNumber="1" containsInteger="1" minValue="1" maxValue="100"/>
    </cacheField>
    <cacheField name="Reorder_Quantity" numFmtId="0">
      <sharedItems containsSemiMixedTypes="0" containsString="0" containsNumber="1" containsInteger="1" minValue="1" maxValue="100"/>
    </cacheField>
    <cacheField name="Reorder Status" numFmtId="0">
      <sharedItems/>
    </cacheField>
    <cacheField name="Unit_Price" numFmtId="0">
      <sharedItems containsMixedTypes="1" containsNumber="1" containsInteger="1" minValue="10" maxValue="10"/>
    </cacheField>
    <cacheField name="Sales_Volume" numFmtId="0">
      <sharedItems containsSemiMixedTypes="0" containsString="0" containsNumber="1" containsInteger="1" minValue="20" maxValue="100"/>
    </cacheField>
    <cacheField name="Inventory_Turnover_Rate" numFmtId="0">
      <sharedItems containsSemiMixedTypes="0" containsString="0" containsNumber="1" containsInteger="1" minValue="1" maxValue="100"/>
    </cacheField>
  </cacheFields>
  <extLst>
    <ext xmlns:x14="http://schemas.microsoft.com/office/spreadsheetml/2009/9/main" uri="{725AE2AE-9491-48be-B2B4-4EB974FC3084}">
      <x14:pivotCacheDefinition pivotCacheId="1458100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FAMILY" refreshedDate="46171.084007175923" backgroundQuery="1" createdVersion="8" refreshedVersion="8" minRefreshableVersion="3" recordCount="0" supportSubquery="1" supportAdvancedDrill="1" xr:uid="{94C670B8-FA7F-4984-A534-B9708E45808D}">
  <cacheSource type="external" connectionId="1"/>
  <cacheFields count="5">
    <cacheField name="[Clean_Data].[Category].[Category]" caption="Category" numFmtId="0" hierarchy="2" level="1">
      <sharedItems count="7">
        <s v="Bakery"/>
        <s v="Beverages"/>
        <s v="Dairy"/>
        <s v="Fruits &amp; Vegetables"/>
        <s v="Grains &amp; Pulses"/>
        <s v="Oils &amp; Fats"/>
        <s v="Seafood"/>
      </sharedItems>
    </cacheField>
    <cacheField name="[Measures].[Sum of Reorder_Level]" caption="Sum of Reorder_Level" numFmtId="0" hierarchy="52" level="32767"/>
    <cacheField name="[Measures].[Sum of Live_Stock_Quantity]" caption="Sum of Live_Stock_Quantity" numFmtId="0" hierarchy="53" level="32767"/>
    <cacheField name="[Clean_Data].[Product_Name].[Product_Name]" caption="Product_Name" numFmtId="0" hierarchy="1" level="1">
      <sharedItems containsSemiMixedTypes="0" containsNonDate="0" containsString="0"/>
    </cacheField>
    <cacheField name="[Clean_Data].[Status].[Status]" caption="Status" numFmtId="0" hierarchy="5" level="1">
      <sharedItems containsSemiMixedTypes="0" containsNonDate="0" containsString="0"/>
    </cacheField>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fieldsUsage count="2">
        <fieldUsage x="-1"/>
        <fieldUsage x="3"/>
      </fieldsUsage>
    </cacheHierarchy>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4"/>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FAMILY" refreshedDate="46171.084010069448" backgroundQuery="1" createdVersion="8" refreshedVersion="8" minRefreshableVersion="3" recordCount="0" supportSubquery="1" supportAdvancedDrill="1" xr:uid="{1D645930-5701-4F27-9470-1AC53C14D1C1}">
  <cacheSource type="external" connectionId="1"/>
  <cacheFields count="4">
    <cacheField name="[Clean_Data].[Category].[Category]" caption="Category" numFmtId="0" hierarchy="2" level="1">
      <sharedItems count="7">
        <s v="Bakery"/>
        <s v="Beverages"/>
        <s v="Dairy"/>
        <s v="Fruits &amp; Vegetables"/>
        <s v="Grains &amp; Pulses"/>
        <s v="Oils &amp; Fats"/>
        <s v="Seafood"/>
      </sharedItems>
    </cacheField>
    <cacheField name="[Measures].[Sum of Revenue]" caption="Sum of Revenue" numFmtId="0" hierarchy="55" level="32767"/>
    <cacheField name="[Clean_Data].[Product_Name].[Product_Name]" caption="Product_Name" numFmtId="0" hierarchy="1" level="1">
      <sharedItems containsSemiMixedTypes="0" containsNonDate="0" containsString="0"/>
    </cacheField>
    <cacheField name="[Clean_Data].[Status].[Status]" caption="Status" numFmtId="0" hierarchy="5" level="1">
      <sharedItems containsSemiMixedTypes="0" containsNonDate="0" containsString="0"/>
    </cacheField>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fieldsUsage count="2">
        <fieldUsage x="-1"/>
        <fieldUsage x="2"/>
      </fieldsUsage>
    </cacheHierarchy>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3"/>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oneField="1" hidden="1">
      <fieldsUsage count="1">
        <fieldUsage x="1"/>
      </fieldsUsage>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FAMILY" refreshedDate="46171.084012384257" backgroundQuery="1" createdVersion="8" refreshedVersion="8" minRefreshableVersion="3" recordCount="0" supportSubquery="1" supportAdvancedDrill="1" xr:uid="{F6495966-78FD-48B5-A5B2-7B71272C3AFA}">
  <cacheSource type="external" connectionId="1"/>
  <cacheFields count="4">
    <cacheField name="[Clean_Data].[Category].[Category]" caption="Category" numFmtId="0" hierarchy="2" level="1">
      <sharedItems count="7">
        <s v="Bakery"/>
        <s v="Beverages"/>
        <s v="Dairy"/>
        <s v="Fruits &amp; Vegetables"/>
        <s v="Grains &amp; Pulses"/>
        <s v="Oils &amp; Fats"/>
        <s v="Seafood"/>
      </sharedItems>
    </cacheField>
    <cacheField name="[Measures].[Count of Supplier_ID]" caption="Count of Supplier_ID" numFmtId="0" hierarchy="54" level="32767"/>
    <cacheField name="[Clean_Data].[Product_Name].[Product_Name]" caption="Product_Name" numFmtId="0" hierarchy="1" level="1">
      <sharedItems containsSemiMixedTypes="0" containsNonDate="0" containsString="0"/>
    </cacheField>
    <cacheField name="[Clean_Data].[Status].[Status]" caption="Status" numFmtId="0" hierarchy="5" level="1">
      <sharedItems containsSemiMixedTypes="0" containsNonDate="0" containsString="0"/>
    </cacheField>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fieldsUsage count="2">
        <fieldUsage x="-1"/>
        <fieldUsage x="2"/>
      </fieldsUsage>
    </cacheHierarchy>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3"/>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FAMILY" refreshedDate="46171.084014583335" backgroundQuery="1" createdVersion="8" refreshedVersion="8" minRefreshableVersion="3" recordCount="0" supportSubquery="1" supportAdvancedDrill="1" xr:uid="{EE212E7C-CB56-4A67-BDB8-BCD94C6A59AE}">
  <cacheSource type="external" connectionId="1"/>
  <cacheFields count="4">
    <cacheField name="[Clean_Data].[Status].[Status]" caption="Status" numFmtId="0" hierarchy="5" level="1">
      <sharedItems count="3">
        <s v="Active"/>
        <s v="Backordered"/>
        <s v="Discontinued"/>
      </sharedItems>
    </cacheField>
    <cacheField name="[Measures].[Count of Product_id 6]" caption="Count of Product_id 6" numFmtId="0" hierarchy="51" level="32767"/>
    <cacheField name="[Clean_Data].[Category].[Category]" caption="Category" numFmtId="0" hierarchy="2" level="1">
      <sharedItems containsSemiMixedTypes="0" containsNonDate="0" containsString="0"/>
    </cacheField>
    <cacheField name="[Clean_Data].[Product_Name].[Product_Name]" caption="Product_Name" numFmtId="0" hierarchy="1" level="1">
      <sharedItems containsSemiMixedTypes="0" containsNonDate="0" containsString="0"/>
    </cacheField>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fieldsUsage count="2">
        <fieldUsage x="-1"/>
        <fieldUsage x="3"/>
      </fieldsUsage>
    </cacheHierarchy>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2"/>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0"/>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FAMILY" refreshedDate="46171.08401712963" backgroundQuery="1" createdVersion="8" refreshedVersion="8" minRefreshableVersion="3" recordCount="0" supportSubquery="1" supportAdvancedDrill="1" xr:uid="{740F05CE-7F20-4791-93AE-F26EB00B898A}">
  <cacheSource type="external" connectionId="1"/>
  <cacheFields count="4">
    <cacheField name="[Clean_Data].[Category].[Category]" caption="Category" numFmtId="0" hierarchy="2" level="1">
      <sharedItems count="7">
        <s v="Bakery"/>
        <s v="Beverages"/>
        <s v="Dairy"/>
        <s v="Fruits &amp; Vegetables"/>
        <s v="Grains &amp; Pulses"/>
        <s v="Oils &amp; Fats"/>
        <s v="Seafood"/>
      </sharedItems>
    </cacheField>
    <cacheField name="[Measures].[Sum of Sales_Volume]" caption="Sum of Sales_Volume" numFmtId="0" hierarchy="49" level="32767"/>
    <cacheField name="[Clean_Data].[Product_Name].[Product_Name]" caption="Product_Name" numFmtId="0" hierarchy="1" level="1">
      <sharedItems containsSemiMixedTypes="0" containsNonDate="0" containsString="0"/>
    </cacheField>
    <cacheField name="[Clean_Data].[Status].[Status]" caption="Status" numFmtId="0" hierarchy="5" level="1">
      <sharedItems containsSemiMixedTypes="0" containsNonDate="0" containsString="0"/>
    </cacheField>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fieldsUsage count="2">
        <fieldUsage x="-1"/>
        <fieldUsage x="2"/>
      </fieldsUsage>
    </cacheHierarchy>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3"/>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FAMILY" refreshedDate="46171.084021527779" backgroundQuery="1" createdVersion="8" refreshedVersion="8" minRefreshableVersion="3" recordCount="0" supportSubquery="1" supportAdvancedDrill="1" xr:uid="{1343B529-5F41-4D0D-A712-D7F29B647030}">
  <cacheSource type="external" connectionId="1"/>
  <cacheFields count="2">
    <cacheField name="[Clean_Data].[Product_Name].[Product_Name]" caption="Product_Name" numFmtId="0" hierarchy="1" level="1">
      <sharedItems count="121">
        <s v="All-Purpose Flour"/>
        <s v="Almond Flour"/>
        <s v="Anchovies"/>
        <s v="Apple"/>
        <s v="Apricot"/>
        <s v="Arabica Coffee"/>
        <s v="Arborio Rice"/>
        <s v="Asparagus"/>
        <s v="Avocado Oil"/>
        <s v="Banana"/>
        <s v="Basmati Rice"/>
        <s v="Bell Pepper"/>
        <s v="Black Coffee"/>
        <s v="Black Rice"/>
        <s v="Black Tea"/>
        <s v="Blueberries"/>
        <s v="Bread Flour"/>
        <s v="Broccoli"/>
        <s v="Brown Rice"/>
        <s v="Butter"/>
        <s v="Butter Biscuit"/>
        <s v="Buttermilk"/>
        <s v="Cabbage"/>
        <s v="Canola Oil"/>
        <s v="Carrot"/>
        <s v="Cauliflower"/>
        <s v="Cheddar Cheese"/>
        <s v="Cheese"/>
        <s v="Cherry"/>
        <s v="Chocolate Biscuit"/>
        <s v="Coconut"/>
        <s v="Coconut Oil"/>
        <s v="Coconut Sugar"/>
        <s v="Cod"/>
        <s v="Corn Oil"/>
        <s v="Cottage Cheese"/>
        <s v="Cream"/>
        <s v="Cucumber"/>
        <s v="Digestive Biscuit"/>
        <s v="Egg (Chicken)"/>
        <s v="Egg (Duck)"/>
        <s v="Egg (Goose)"/>
        <s v="Egg (Quail)"/>
        <s v="Egg (Turkey)"/>
        <s v="Eggplant"/>
        <s v="Evaporated Milk"/>
        <s v="Feta Cheese"/>
        <s v="Garlic"/>
        <s v="Gouda Cheese"/>
        <s v="Grapes"/>
        <s v="Greek Yogurt"/>
        <s v="Green Beans"/>
        <s v="Green Coffee"/>
        <s v="Green Tea"/>
        <s v="Haddock"/>
        <s v="Halibut"/>
        <s v="Heavy Cream"/>
        <s v="Herbal Tea"/>
        <s v="Jasmine Rice"/>
        <s v="Kale"/>
        <s v="Kiwi"/>
        <s v="Lemon"/>
        <s v="Lettuce"/>
        <s v="Lime"/>
        <s v="Long Grain Rice"/>
        <s v="Mackerel"/>
        <s v="Mango"/>
        <s v="Milk"/>
        <s v="Mozzarella Cheese"/>
        <s v="Multigrain Bread"/>
        <s v="Mushrooms"/>
        <s v="Oatmeal Biscuit"/>
        <s v="Olive Oil"/>
        <s v="Onion"/>
        <s v="Orange"/>
        <s v="Palm Oil"/>
        <s v="Papaya"/>
        <s v="Parmesan Cheese"/>
        <s v="Peach"/>
        <s v="Peanut Oil"/>
        <s v="Pear"/>
        <s v="Peas"/>
        <s v="Pineapple"/>
        <s v="Plum"/>
        <s v="Pomegranate"/>
        <s v="Potato"/>
        <s v="Powdered Sugar"/>
        <s v="Raw Sugar"/>
        <s v="Rice Flour"/>
        <s v="Ricotta Cheese"/>
        <s v="Robusta Coffee"/>
        <s v="Rye Bread"/>
        <s v="Salmon"/>
        <s v="Sardines"/>
        <s v="Sesame Oil"/>
        <s v="Short Grain Rice"/>
        <s v="Sour Cream"/>
        <s v="Sourdough Bread"/>
        <s v="Spinach"/>
        <s v="Strawberries"/>
        <s v="Sunflower Oil"/>
        <s v="Sushi Rice"/>
        <s v="Sweet Potato"/>
        <s v="Swiss Cheese"/>
        <s v="Tilapia"/>
        <s v="Tomato"/>
        <s v="Trout"/>
        <s v="Tuna"/>
        <s v="Vanilla Biscuit"/>
        <s v="Vegetable Oil"/>
        <s v="Watermelon"/>
        <s v="Whipped Cream"/>
        <s v="White Bread"/>
        <s v="White Rice"/>
        <s v="White Sugar"/>
        <s v="White Tea"/>
        <s v="Whole Wheat Bread"/>
        <s v="Whole Wheat Flour"/>
        <s v="Wild Rice"/>
        <s v="Yogurt"/>
        <s v="Zucchini"/>
      </sharedItems>
    </cacheField>
    <cacheField name="[Measures].[Sum of Sales_Volume]" caption="Sum of Sales_Volume" numFmtId="0" hierarchy="49" level="32767"/>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fieldsUsage count="2">
        <fieldUsage x="-1"/>
        <fieldUsage x="0"/>
      </fieldsUsage>
    </cacheHierarchy>
    <cacheHierarchy uniqueName="[Clean_Data].[Category]" caption="Category" attribute="1" defaultMemberUniqueName="[Clean_Data].[Category].[All]" allUniqueName="[Clean_Data].[Category].[All]" dimensionUniqueName="[Clean_Data]" displayFolder="" count="0" memberValueDatatype="130" unbalanced="0"/>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0"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FAMILY" refreshedDate="46171.295509143521" createdVersion="8" refreshedVersion="8" minRefreshableVersion="3" recordCount="991" xr:uid="{5315C45B-74F7-488C-ADC5-8D5ED1C11C51}">
  <cacheSource type="worksheet">
    <worksheetSource name="Clean_Data"/>
  </cacheSource>
  <cacheFields count="19">
    <cacheField name="Product_id" numFmtId="0">
      <sharedItems/>
    </cacheField>
    <cacheField name="Product_Name" numFmtId="0">
      <sharedItems/>
    </cacheField>
    <cacheField name="Category" numFmtId="0">
      <sharedItems count="7">
        <s v="Fruits &amp; Vegetables"/>
        <s v="Oils &amp; Fats"/>
        <s v="Dairy"/>
        <s v="Grains &amp; Pulses"/>
        <s v="Seafood"/>
        <s v="Bakery"/>
        <s v="Beverages"/>
      </sharedItems>
    </cacheField>
    <cacheField name="Supplier_Name" numFmtId="0">
      <sharedItems/>
    </cacheField>
    <cacheField name="Warehouse_Location" numFmtId="0">
      <sharedItems/>
    </cacheField>
    <cacheField name="Status" numFmtId="0">
      <sharedItems/>
    </cacheField>
    <cacheField name="Order_ID" numFmtId="0">
      <sharedItems/>
    </cacheField>
    <cacheField name="Supplier_ID" numFmtId="0">
      <sharedItems/>
    </cacheField>
    <cacheField name="Date_Received" numFmtId="14">
      <sharedItems containsDate="1" containsMixedTypes="1" minDate="2024-01-03T00:00:00" maxDate="2025-12-03T00:00:00"/>
    </cacheField>
    <cacheField name="Last_Order_Date" numFmtId="0">
      <sharedItems containsDate="1" containsMixedTypes="1" minDate="2024-01-03T00:00:00" maxDate="2025-12-03T00:00:00"/>
    </cacheField>
    <cacheField name="Stock_Quantity" numFmtId="0">
      <sharedItems containsSemiMixedTypes="0" containsString="0" containsNumber="1" containsInteger="1" minValue="10" maxValue="100"/>
    </cacheField>
    <cacheField name="Live_Stock_Quantity" numFmtId="0">
      <sharedItems containsSemiMixedTypes="0" containsString="0" containsNumber="1" containsInteger="1" minValue="10" maxValue="102"/>
    </cacheField>
    <cacheField name="Reorder_Level" numFmtId="0">
      <sharedItems containsSemiMixedTypes="0" containsString="0" containsNumber="1" containsInteger="1" minValue="1" maxValue="100"/>
    </cacheField>
    <cacheField name="Reorder_Quantity" numFmtId="0">
      <sharedItems containsSemiMixedTypes="0" containsString="0" containsNumber="1" containsInteger="1" minValue="0" maxValue="83"/>
    </cacheField>
    <cacheField name="Reorder Status" numFmtId="0">
      <sharedItems/>
    </cacheField>
    <cacheField name="Unit_Price" numFmtId="165">
      <sharedItems containsSemiMixedTypes="0" containsString="0" containsNumber="1" minValue="0.2" maxValue="98.43"/>
    </cacheField>
    <cacheField name="Sales_Volume" numFmtId="0">
      <sharedItems containsSemiMixedTypes="0" containsString="0" containsNumber="1" containsInteger="1" minValue="20" maxValue="100"/>
    </cacheField>
    <cacheField name="Revenue" numFmtId="165">
      <sharedItems containsSemiMixedTypes="0" containsString="0" containsNumber="1" minValue="6.6000000000000005" maxValue="4707.6400000000003"/>
    </cacheField>
    <cacheField name="Inventory_Turnover_Rate" numFmtId="0">
      <sharedItems containsSemiMixedTypes="0" containsString="0" containsNumber="1" containsInteger="1" minValue="1" maxValue="10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FAMILY" refreshedDate="46171.084003240743" backgroundQuery="1" createdVersion="3" refreshedVersion="8" minRefreshableVersion="3" recordCount="0" supportSubquery="1" supportAdvancedDrill="1" xr:uid="{0F368A91-B8A1-4F75-B852-25FB514431DA}">
  <cacheSource type="external" connectionId="1">
    <extLst>
      <ext xmlns:x14="http://schemas.microsoft.com/office/spreadsheetml/2009/9/main" uri="{F057638F-6D5F-4e77-A914-E7F072B9BCA8}">
        <x14:sourceConnection name="ThisWorkbookDataModel"/>
      </ext>
    </extLst>
  </cacheSource>
  <cacheFields count="0"/>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1231564358"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x v="0"/>
    <x v="0"/>
    <x v="0"/>
    <s v="Eimbee"/>
    <s v="20 Pennsylvania Parkway"/>
    <s v="Discontinued"/>
    <s v="29-017-6255"/>
    <s v="43-348-2450"/>
    <d v="2024-01-03T00:00:00"/>
    <d v="2025-06-01T00:00:00"/>
    <n v="46"/>
    <n v="45"/>
    <n v="64"/>
    <n v="17"/>
    <s v="Yes"/>
    <s v="$4.60"/>
    <n v="96"/>
    <n v="55"/>
  </r>
  <r>
    <x v="1"/>
    <x v="1"/>
    <x v="1"/>
    <s v="Digitube"/>
    <s v="03643 Oakridge Lane"/>
    <s v="Backordered"/>
    <s v="79-569-8856"/>
    <s v="04-854-7165"/>
    <d v="2024-01-04T00:00:00"/>
    <d v="2024-05-19T00:00:00"/>
    <n v="51"/>
    <n v="81"/>
    <n v="87"/>
    <n v="86"/>
    <s v="Yes"/>
    <s v="$2.00"/>
    <n v="24"/>
    <n v="83"/>
  </r>
  <r>
    <x v="2"/>
    <x v="2"/>
    <x v="2"/>
    <s v="BlogXS"/>
    <s v="73 Graedel Street"/>
    <s v="Discontinued"/>
    <s v="28-146-2641"/>
    <s v="82-995-0739"/>
    <d v="2024-01-04T00:00:00"/>
    <d v="2024-12-21T00:00:00"/>
    <n v="38"/>
    <n v="38"/>
    <n v="67"/>
    <n v="66"/>
    <s v="Yes"/>
    <s v="$12.00"/>
    <n v="35"/>
    <n v="24"/>
  </r>
  <r>
    <x v="3"/>
    <x v="3"/>
    <x v="0"/>
    <s v="Avaveo"/>
    <s v="44801 Myrtle Center"/>
    <s v="Discontinued"/>
    <s v="11-581-9869"/>
    <s v="22-867-3079"/>
    <d v="2024-01-05T00:00:00"/>
    <d v="2024-12-12T00:00:00"/>
    <n v="51"/>
    <n v="51"/>
    <n v="60"/>
    <n v="98"/>
    <s v="Yes"/>
    <s v="$1.50"/>
    <n v="44"/>
    <n v="95"/>
  </r>
  <r>
    <x v="4"/>
    <x v="4"/>
    <x v="0"/>
    <s v="Katz"/>
    <s v="6195 Monterey Center"/>
    <s v="Discontinued"/>
    <s v="13-202-4809"/>
    <s v="24-281-7685"/>
    <d v="2024-01-05T00:00:00"/>
    <d v="2024-07-28T00:00:00"/>
    <n v="27"/>
    <n v="27"/>
    <n v="22"/>
    <n v="89"/>
    <s v="No"/>
    <s v="$7.00"/>
    <n v="91"/>
    <n v="77"/>
  </r>
  <r>
    <x v="5"/>
    <x v="5"/>
    <x v="0"/>
    <s v="Yata"/>
    <s v="5141 Anniversary Crossing"/>
    <s v="Backordered"/>
    <s v="70-145-2550"/>
    <s v="75-849-4524"/>
    <d v="2024-01-05T00:00:00"/>
    <d v="2024-07-08T00:00:00"/>
    <n v="91"/>
    <n v="91"/>
    <n v="6"/>
    <n v="37"/>
    <s v="No"/>
    <s v="$2.40"/>
    <n v="38"/>
    <n v="70"/>
  </r>
  <r>
    <x v="6"/>
    <x v="6"/>
    <x v="3"/>
    <s v="Lazz"/>
    <s v="38583 2nd Pass"/>
    <s v="Active"/>
    <s v="10-626-8536"/>
    <s v="23-274-3305"/>
    <d v="2024-01-05T00:00:00"/>
    <d v="2025-01-29T00:00:00"/>
    <n v="17"/>
    <n v="17"/>
    <n v="85"/>
    <n v="74"/>
    <s v="Yes"/>
    <s v="$5.00"/>
    <n v="76"/>
    <n v="89"/>
  </r>
  <r>
    <x v="7"/>
    <x v="7"/>
    <x v="4"/>
    <s v="Zoonder"/>
    <s v="86 Porter Junction"/>
    <s v="Discontinued"/>
    <s v="42-879-9478"/>
    <s v="00-900-0119"/>
    <d v="2024-01-06T00:00:00"/>
    <d v="2025-03-23T00:00:00"/>
    <n v="81"/>
    <n v="81"/>
    <n v="22"/>
    <n v="20"/>
    <s v="No"/>
    <s v="$10.00"/>
    <n v="95"/>
    <n v="77"/>
  </r>
  <r>
    <x v="8"/>
    <x v="8"/>
    <x v="2"/>
    <s v="Oozz"/>
    <s v="05518 Saint Paul Street"/>
    <s v="Active"/>
    <s v="82-380-5378"/>
    <s v="96-353-3049"/>
    <d v="2024-01-06T00:00:00"/>
    <d v="2024-03-06T00:00:00"/>
    <n v="78"/>
    <n v="78"/>
    <n v="24"/>
    <n v="31"/>
    <s v="No"/>
    <s v="$9.00"/>
    <n v="60"/>
    <n v="41"/>
  </r>
  <r>
    <x v="9"/>
    <x v="9"/>
    <x v="2"/>
    <s v="Jaxnation"/>
    <s v="14042 Dottie Avenue"/>
    <s v="Backordered"/>
    <s v="23-265-8144"/>
    <s v="31-524-1628"/>
    <d v="2024-01-06T00:00:00"/>
    <d v="2024-09-11T00:00:00"/>
    <n v="55"/>
    <n v="55"/>
    <n v="50"/>
    <n v="56"/>
    <s v="No"/>
    <s v="$1.70"/>
    <n v="62"/>
    <n v="26"/>
  </r>
  <r>
    <x v="10"/>
    <x v="10"/>
    <x v="2"/>
    <s v="Gabcube"/>
    <s v="5 Oxford Pass"/>
    <s v="Active"/>
    <s v="62-393-9939"/>
    <s v="93-877-9384"/>
    <d v="2024-01-06T00:00:00"/>
    <d v="2024-02-06T00:00:00"/>
    <n v="60"/>
    <n v="60"/>
    <n v="9"/>
    <n v="89"/>
    <s v="No"/>
    <s v="$9.00"/>
    <n v="95"/>
    <n v="63"/>
  </r>
  <r>
    <x v="11"/>
    <x v="11"/>
    <x v="1"/>
    <s v="Dabtype"/>
    <s v="3622 Anhalt Lane"/>
    <s v="Backordered"/>
    <s v="90-343-9640"/>
    <s v="54-919-9424"/>
    <d v="2024-01-07T00:00:00"/>
    <d v="2024-06-04T00:00:00"/>
    <n v="53"/>
    <n v="53"/>
    <n v="89"/>
    <n v="100"/>
    <s v="Yes"/>
    <s v="$10.00"/>
    <n v="22"/>
    <n v="83"/>
  </r>
  <r>
    <x v="12"/>
    <x v="12"/>
    <x v="0"/>
    <s v="Flashdog"/>
    <s v="3 Bashford Court"/>
    <s v="Backordered"/>
    <s v="36-899-5324"/>
    <s v="02-656-3112"/>
    <d v="2024-01-08T00:00:00"/>
    <d v="2024-05-07T00:00:00"/>
    <n v="94"/>
    <n v="94"/>
    <n v="58"/>
    <n v="17"/>
    <s v="No"/>
    <s v="$2.90"/>
    <n v="57"/>
    <n v="74"/>
  </r>
  <r>
    <x v="13"/>
    <x v="13"/>
    <x v="5"/>
    <s v="Devshare"/>
    <s v="2 Carioca Crossing"/>
    <s v="Backordered"/>
    <s v="41-538-3129"/>
    <s v="91-589-9007"/>
    <d v="2024-01-09T00:00:00"/>
    <d v="2024-03-17T00:00:00"/>
    <n v="77"/>
    <n v="77"/>
    <n v="79"/>
    <n v="65"/>
    <s v="Yes"/>
    <s v="$4.00"/>
    <n v="62"/>
    <n v="75"/>
  </r>
  <r>
    <x v="14"/>
    <x v="14"/>
    <x v="0"/>
    <s v="Cogilith"/>
    <s v="01 Northfield Road"/>
    <s v="Active"/>
    <s v="47-843-8207"/>
    <s v="55-838-9088"/>
    <d v="2024-01-09T00:00:00"/>
    <d v="2024-10-04T00:00:00"/>
    <n v="34"/>
    <n v="34"/>
    <n v="92"/>
    <n v="26"/>
    <s v="Yes"/>
    <s v="$2.50"/>
    <n v="28"/>
    <n v="71"/>
  </r>
  <r>
    <x v="15"/>
    <x v="15"/>
    <x v="0"/>
    <s v="Roodel"/>
    <s v="2004 Cody Plaza"/>
    <s v="Discontinued"/>
    <s v="94-071-2261"/>
    <s v="25-706-2146"/>
    <d v="2024-01-09T00:00:00"/>
    <d v="2024-02-03T00:00:00"/>
    <n v="79"/>
    <n v="79"/>
    <n v="37"/>
    <n v="98"/>
    <s v="No"/>
    <s v="$4.50"/>
    <n v="33"/>
    <n v="20"/>
  </r>
  <r>
    <x v="16"/>
    <x v="16"/>
    <x v="2"/>
    <s v="Bluezoom"/>
    <s v="94862 Beilfuss Terrace"/>
    <s v="Backordered"/>
    <s v="12-998-3882"/>
    <s v="06-151-9076"/>
    <d v="2024-01-10T00:00:00"/>
    <d v="2024-08-17T00:00:00"/>
    <n v="76"/>
    <n v="76"/>
    <n v="54"/>
    <n v="76"/>
    <s v="No"/>
    <s v="$2.50"/>
    <n v="69"/>
    <n v="27"/>
  </r>
  <r>
    <x v="17"/>
    <x v="17"/>
    <x v="2"/>
    <s v="Skimia"/>
    <s v="10342 Division Place"/>
    <s v="Active"/>
    <s v="36-127-4273"/>
    <s v="05-719-6858"/>
    <d v="2024-01-10T00:00:00"/>
    <d v="2024-03-07T00:00:00"/>
    <n v="50"/>
    <n v="50"/>
    <n v="46"/>
    <n v="38"/>
    <s v="No"/>
    <s v="$6.20"/>
    <n v="88"/>
    <n v="70"/>
  </r>
  <r>
    <x v="18"/>
    <x v="18"/>
    <x v="0"/>
    <s v="Blogpad"/>
    <s v="52 Namekagon Junction"/>
    <s v="Backordered"/>
    <s v="13-144-2169"/>
    <s v="11-742-5033"/>
    <d v="2024-01-10T00:00:00"/>
    <d v="2024-01-12T00:00:00"/>
    <n v="25"/>
    <n v="25"/>
    <n v="62"/>
    <n v="11"/>
    <s v="Yes"/>
    <s v="$3.00"/>
    <n v="57"/>
    <n v="98"/>
  </r>
  <r>
    <x v="19"/>
    <x v="19"/>
    <x v="3"/>
    <s v="Dabjam"/>
    <s v="21343 Brentwood Circle"/>
    <s v="Backordered"/>
    <s v="86-978-6666"/>
    <s v="43-979-2253"/>
    <d v="2024-01-10T00:00:00"/>
    <d v="2024-07-26T00:00:00"/>
    <n v="38"/>
    <n v="38"/>
    <n v="43"/>
    <n v="28"/>
    <s v="Yes"/>
    <s v="$2.70"/>
    <n v="34"/>
    <n v="54"/>
  </r>
  <r>
    <x v="20"/>
    <x v="20"/>
    <x v="6"/>
    <s v="Feedmix"/>
    <s v="36 3rd Place"/>
    <s v="Discontinued"/>
    <s v="40-681-9981"/>
    <s v="54-470-2479"/>
    <d v="2024-01-11T00:00:00"/>
    <d v="2024-05-29T00:00:00"/>
    <n v="45"/>
    <n v="45"/>
    <n v="77"/>
    <n v="2"/>
    <s v="Yes"/>
    <s v="$20.00"/>
    <n v="85"/>
    <n v="1"/>
  </r>
  <r>
    <x v="21"/>
    <x v="21"/>
    <x v="0"/>
    <s v="Trupe"/>
    <s v="7015 Ramsey Lane"/>
    <s v="Active"/>
    <s v="13-962-6263"/>
    <s v="26-061-5253"/>
    <d v="2024-01-12T00:00:00"/>
    <s v="12/23/2024"/>
    <n v="49"/>
    <n v="49"/>
    <n v="1"/>
    <n v="28"/>
    <s v="No"/>
    <s v="$2.00"/>
    <n v="97"/>
    <n v="95"/>
  </r>
  <r>
    <x v="22"/>
    <x v="22"/>
    <x v="0"/>
    <s v="Meevee"/>
    <s v="48 Vahlen Place"/>
    <s v="Backordered"/>
    <s v="10-002-6494"/>
    <s v="47-509-7282"/>
    <d v="2024-02-03T00:00:00"/>
    <d v="2024-08-07T00:00:00"/>
    <n v="89"/>
    <n v="89"/>
    <n v="92"/>
    <n v="62"/>
    <s v="Yes"/>
    <s v="$4.80"/>
    <n v="46"/>
    <n v="11"/>
  </r>
  <r>
    <x v="23"/>
    <x v="23"/>
    <x v="0"/>
    <s v="Blogpad"/>
    <s v="85 Farwell Parkway"/>
    <s v="Backordered"/>
    <s v="29-741-8132"/>
    <s v="49-384-4540"/>
    <d v="2024-02-03T00:00:00"/>
    <d v="2024-07-14T00:00:00"/>
    <n v="47"/>
    <n v="47"/>
    <n v="22"/>
    <n v="69"/>
    <s v="No"/>
    <s v="$4.00"/>
    <n v="26"/>
    <n v="59"/>
  </r>
  <r>
    <x v="24"/>
    <x v="24"/>
    <x v="3"/>
    <s v="Topicware"/>
    <s v="07 Pankratz Point"/>
    <s v="Active"/>
    <s v="30-806-3823"/>
    <s v="36-451-3173"/>
    <d v="2024-02-03T00:00:00"/>
    <d v="2024-04-07T00:00:00"/>
    <n v="53"/>
    <n v="53"/>
    <n v="26"/>
    <n v="3"/>
    <s v="No"/>
    <s v="$4.75"/>
    <n v="100"/>
    <n v="94"/>
  </r>
  <r>
    <x v="25"/>
    <x v="25"/>
    <x v="5"/>
    <s v="Plajo"/>
    <s v="338 Annamark Court"/>
    <s v="Discontinued"/>
    <s v="71-074-6292"/>
    <s v="42-201-4495"/>
    <d v="2024-02-04T00:00:00"/>
    <d v="2024-10-06T00:00:00"/>
    <n v="65"/>
    <n v="65"/>
    <n v="79"/>
    <n v="49"/>
    <s v="Yes"/>
    <s v="$4.00"/>
    <n v="100"/>
    <n v="9"/>
  </r>
  <r>
    <x v="26"/>
    <x v="26"/>
    <x v="6"/>
    <s v="Skyndu"/>
    <s v="35 Golf Course Alley"/>
    <s v="Backordered"/>
    <s v="95-738-4658"/>
    <s v="67-404-3362"/>
    <d v="2024-02-04T00:00:00"/>
    <s v="11/26/2024"/>
    <n v="90"/>
    <n v="90"/>
    <n v="68"/>
    <n v="74"/>
    <s v="No"/>
    <s v="$12.00"/>
    <n v="81"/>
    <n v="26"/>
  </r>
  <r>
    <x v="20"/>
    <x v="20"/>
    <x v="6"/>
    <s v="Yotz"/>
    <s v="96 Westridge Junction"/>
    <s v="Backordered"/>
    <s v="55-154-4728"/>
    <s v="33-466-7894"/>
    <d v="2024-02-04T00:00:00"/>
    <d v="2025-07-01T00:00:00"/>
    <n v="65"/>
    <n v="65"/>
    <n v="63"/>
    <n v="41"/>
    <s v="No"/>
    <s v="$20.00"/>
    <n v="28"/>
    <n v="26"/>
  </r>
  <r>
    <x v="27"/>
    <x v="27"/>
    <x v="4"/>
    <s v="Vinder"/>
    <s v="57 Eastwood Junction"/>
    <s v="Active"/>
    <s v="46-255-3073"/>
    <s v="68-230-9130"/>
    <d v="2024-02-05T00:00:00"/>
    <d v="2025-06-01T00:00:00"/>
    <n v="30"/>
    <n v="30"/>
    <n v="42"/>
    <n v="8"/>
    <s v="Yes"/>
    <s v="$7.00"/>
    <n v="48"/>
    <n v="23"/>
  </r>
  <r>
    <x v="28"/>
    <x v="28"/>
    <x v="3"/>
    <s v="Geba"/>
    <s v="31 Sullivan Hill"/>
    <s v="Active"/>
    <s v="95-640-0293"/>
    <s v="43-575-2151"/>
    <d v="2024-02-05T00:00:00"/>
    <d v="2024-02-11T00:00:00"/>
    <n v="34"/>
    <n v="34"/>
    <n v="32"/>
    <n v="22"/>
    <s v="No"/>
    <s v="$4.50"/>
    <n v="42"/>
    <n v="27"/>
  </r>
  <r>
    <x v="29"/>
    <x v="29"/>
    <x v="3"/>
    <s v="Dazzlesphere"/>
    <s v="49148 Meadow Ridge Way"/>
    <s v="Backordered"/>
    <s v="45-250-4679"/>
    <s v="80-328-4990"/>
    <d v="2024-02-05T00:00:00"/>
    <s v="11/23/2024"/>
    <n v="54"/>
    <n v="54"/>
    <n v="78"/>
    <n v="81"/>
    <s v="Yes"/>
    <s v="$1.50"/>
    <n v="41"/>
    <n v="63"/>
  </r>
  <r>
    <x v="30"/>
    <x v="30"/>
    <x v="0"/>
    <s v="Kanoodle"/>
    <s v="38 Killdeer Point"/>
    <s v="Active"/>
    <s v="03-833-3577"/>
    <s v="87-032-6971"/>
    <d v="2024-02-05T00:00:00"/>
    <d v="2024-08-20T00:00:00"/>
    <n v="67"/>
    <n v="67"/>
    <n v="14"/>
    <n v="25"/>
    <s v="No"/>
    <s v="$1.80"/>
    <n v="81"/>
    <n v="77"/>
  </r>
  <r>
    <x v="8"/>
    <x v="8"/>
    <x v="2"/>
    <s v="Eimbee"/>
    <s v="01 Gateway Plaza"/>
    <s v="Backordered"/>
    <s v="08-961-3009"/>
    <s v="41-825-5869"/>
    <d v="2024-02-06T00:00:00"/>
    <s v="12/19/2024"/>
    <n v="50"/>
    <n v="50"/>
    <n v="14"/>
    <n v="6"/>
    <s v="No"/>
    <s v="$9.20"/>
    <n v="60"/>
    <n v="72"/>
  </r>
  <r>
    <x v="31"/>
    <x v="31"/>
    <x v="2"/>
    <s v="Centimia"/>
    <s v="36483 Burning Wood Pass"/>
    <s v="Backordered"/>
    <s v="20-405-4865"/>
    <s v="16-019-7101"/>
    <d v="2024-02-06T00:00:00"/>
    <d v="2024-05-11T00:00:00"/>
    <n v="13"/>
    <n v="13"/>
    <n v="39"/>
    <n v="98"/>
    <s v="Yes"/>
    <s v="$0.90"/>
    <n v="46"/>
    <n v="46"/>
  </r>
  <r>
    <x v="32"/>
    <x v="32"/>
    <x v="0"/>
    <s v="Livefish"/>
    <s v="3 Meadow Valley Court"/>
    <s v="Backordered"/>
    <s v="49-377-9731"/>
    <s v="56-823-5908"/>
    <d v="2024-02-06T00:00:00"/>
    <d v="2024-03-10T00:00:00"/>
    <n v="18"/>
    <n v="18"/>
    <n v="8"/>
    <n v="68"/>
    <s v="No"/>
    <s v="$2.00"/>
    <n v="54"/>
    <n v="45"/>
  </r>
  <r>
    <x v="33"/>
    <x v="33"/>
    <x v="3"/>
    <s v="Quatz"/>
    <s v="47817 Oneill Park"/>
    <s v="Active"/>
    <s v="39-810-2042"/>
    <s v="65-620-9866"/>
    <d v="2024-02-06T00:00:00"/>
    <s v="1/25/2025"/>
    <n v="24"/>
    <n v="24"/>
    <n v="2"/>
    <n v="49"/>
    <s v="No"/>
    <s v="$2.00"/>
    <n v="98"/>
    <n v="82"/>
  </r>
  <r>
    <x v="25"/>
    <x v="25"/>
    <x v="5"/>
    <s v="Rhyloo"/>
    <s v="94 Mallory Center"/>
    <s v="Active"/>
    <s v="53-805-9523"/>
    <s v="99-864-0256"/>
    <d v="2024-02-07T00:00:00"/>
    <s v="3/19/2024"/>
    <n v="40"/>
    <n v="40"/>
    <n v="30"/>
    <n v="65"/>
    <s v="No"/>
    <s v="$4.50"/>
    <n v="54"/>
    <n v="29"/>
  </r>
  <r>
    <x v="8"/>
    <x v="8"/>
    <x v="2"/>
    <s v="Shuffledrive"/>
    <s v="19 Shoshone Circle"/>
    <s v="Active"/>
    <s v="14-305-5348"/>
    <s v="71-092-6845"/>
    <d v="2024-02-08T00:00:00"/>
    <d v="2024-12-10T00:00:00"/>
    <n v="53"/>
    <n v="53"/>
    <n v="63"/>
    <n v="2"/>
    <s v="Yes"/>
    <s v="$9.00"/>
    <n v="56"/>
    <n v="95"/>
  </r>
  <r>
    <x v="34"/>
    <x v="34"/>
    <x v="2"/>
    <s v="Skyvu"/>
    <s v="805 Center Parkway"/>
    <s v="Active"/>
    <s v="51-459-5630"/>
    <s v="29-567-3732"/>
    <d v="2024-02-08T00:00:00"/>
    <s v="9/29/2024"/>
    <n v="11"/>
    <n v="11"/>
    <n v="30"/>
    <n v="4"/>
    <s v="Yes"/>
    <s v="$4.00"/>
    <n v="84"/>
    <n v="4"/>
  </r>
  <r>
    <x v="35"/>
    <x v="35"/>
    <x v="5"/>
    <s v="Lazz"/>
    <s v="46 Delaware Place"/>
    <s v="Backordered"/>
    <s v="88-183-5781"/>
    <s v="49-247-1217"/>
    <d v="2024-02-08T00:00:00"/>
    <s v="8/24/2024"/>
    <n v="17"/>
    <n v="17"/>
    <n v="63"/>
    <n v="3"/>
    <s v="Yes"/>
    <s v="$3.50"/>
    <n v="93"/>
    <n v="26"/>
  </r>
  <r>
    <x v="36"/>
    <x v="36"/>
    <x v="6"/>
    <s v="Devpulse"/>
    <s v="2374 Chive Court"/>
    <s v="Discontinued"/>
    <s v="41-735-9837"/>
    <s v="35-462-7569"/>
    <d v="2024-02-08T00:00:00"/>
    <s v="8/28/2024"/>
    <n v="14"/>
    <n v="14"/>
    <n v="77"/>
    <n v="78"/>
    <s v="Yes"/>
    <s v="$10.00"/>
    <n v="32"/>
    <n v="24"/>
  </r>
  <r>
    <x v="37"/>
    <x v="37"/>
    <x v="5"/>
    <s v="Yodo"/>
    <s v="7561 5th Terrace"/>
    <s v="Active"/>
    <s v="88-977-0175"/>
    <s v="58-087-3463"/>
    <d v="2024-02-08T00:00:00"/>
    <s v="3/21/2024"/>
    <n v="100"/>
    <n v="100"/>
    <n v="1"/>
    <n v="26"/>
    <s v="No"/>
    <s v="$5.00"/>
    <n v="47"/>
    <n v="79"/>
  </r>
  <r>
    <x v="38"/>
    <x v="38"/>
    <x v="1"/>
    <s v="Skipstorm"/>
    <s v="703 Hermina Center"/>
    <s v="Active"/>
    <s v="66-327-2821"/>
    <s v="82-525-7224"/>
    <d v="2024-02-08T00:00:00"/>
    <d v="2024-10-04T00:00:00"/>
    <n v="67"/>
    <n v="67"/>
    <n v="57"/>
    <n v="36"/>
    <s v="No"/>
    <s v="$1.80"/>
    <n v="78"/>
    <n v="60"/>
  </r>
  <r>
    <x v="7"/>
    <x v="7"/>
    <x v="4"/>
    <s v="Camido"/>
    <s v="709 Vidon Avenue"/>
    <s v="Discontinued"/>
    <s v="08-114-3922"/>
    <s v="19-418-7213"/>
    <d v="2024-02-09T00:00:00"/>
    <s v="2/25/2024"/>
    <n v="60"/>
    <n v="60"/>
    <n v="64"/>
    <n v="36"/>
    <s v="Yes"/>
    <s v="$10.00"/>
    <n v="34"/>
    <n v="48"/>
  </r>
  <r>
    <x v="11"/>
    <x v="11"/>
    <x v="1"/>
    <s v="Dabtype"/>
    <s v="3622 Anhalt Lane"/>
    <s v="Backordered"/>
    <s v="90-343-9640"/>
    <s v="54-919-9424"/>
    <d v="2024-01-07T00:00:00"/>
    <d v="2024-06-04T00:00:00"/>
    <n v="53"/>
    <n v="53"/>
    <n v="89"/>
    <n v="100"/>
    <s v="Yes"/>
    <n v="10"/>
    <n v="22"/>
    <n v="83"/>
  </r>
  <r>
    <x v="39"/>
    <x v="39"/>
    <x v="1"/>
    <s v="Dabtype"/>
    <s v="0313 Rockefeller Street"/>
    <s v="Discontinued"/>
    <s v="95-090-2788"/>
    <s v="95-715-6047"/>
    <d v="2024-02-09T00:00:00"/>
    <d v="2024-05-04T00:00:00"/>
    <n v="45"/>
    <n v="45"/>
    <n v="7"/>
    <n v="58"/>
    <s v="No"/>
    <s v="$6.50"/>
    <n v="86"/>
    <n v="77"/>
  </r>
  <r>
    <x v="40"/>
    <x v="40"/>
    <x v="0"/>
    <s v="Fadeo"/>
    <s v="19069 Cordelia Drive"/>
    <s v="Active"/>
    <s v="26-690-3784"/>
    <s v="70-463-6597"/>
    <d v="2024-02-10T00:00:00"/>
    <s v="10/14/2024"/>
    <n v="58"/>
    <n v="58"/>
    <n v="5"/>
    <n v="1"/>
    <s v="No"/>
    <s v="$2.00"/>
    <n v="53"/>
    <n v="80"/>
  </r>
  <r>
    <x v="41"/>
    <x v="41"/>
    <x v="2"/>
    <s v="Rhynyx"/>
    <s v="60356 Derek Lane"/>
    <s v="Discontinued"/>
    <s v="46-753-8430"/>
    <s v="35-042-9391"/>
    <d v="2024-02-10T00:00:00"/>
    <s v="11/19/2024"/>
    <n v="98"/>
    <n v="98"/>
    <n v="77"/>
    <n v="7"/>
    <s v="No"/>
    <s v="$7.00"/>
    <n v="92"/>
    <n v="29"/>
  </r>
  <r>
    <x v="42"/>
    <x v="42"/>
    <x v="0"/>
    <s v="Skinix"/>
    <s v="36687 Maple Avenue"/>
    <s v="Backordered"/>
    <s v="15-905-7750"/>
    <s v="48-176-1622"/>
    <d v="2024-02-12T00:00:00"/>
    <s v="1/31/2025"/>
    <n v="42"/>
    <n v="42"/>
    <n v="61"/>
    <n v="52"/>
    <s v="Yes"/>
    <s v="$5.00"/>
    <n v="86"/>
    <n v="99"/>
  </r>
  <r>
    <x v="43"/>
    <x v="43"/>
    <x v="1"/>
    <s v="Tagopia"/>
    <s v="13 Westport Hill"/>
    <s v="Discontinued"/>
    <s v="11-891-8213"/>
    <s v="25-741-5987"/>
    <d v="2024-02-12T00:00:00"/>
    <d v="2024-12-12T00:00:00"/>
    <n v="38"/>
    <n v="38"/>
    <n v="62"/>
    <n v="47"/>
    <s v="Yes"/>
    <s v="$4.00"/>
    <n v="41"/>
    <n v="34"/>
  </r>
  <r>
    <x v="44"/>
    <x v="44"/>
    <x v="1"/>
    <s v="Realmix"/>
    <s v="65 Chinook Circle"/>
    <s v="Discontinued"/>
    <s v="82-811-7988"/>
    <s v="41-772-9238"/>
    <d v="2024-03-03T00:00:00"/>
    <s v="6/13/2024"/>
    <n v="36"/>
    <n v="36"/>
    <n v="3"/>
    <n v="54"/>
    <s v="No"/>
    <s v="$6.00"/>
    <n v="74"/>
    <n v="8"/>
  </r>
  <r>
    <x v="19"/>
    <x v="19"/>
    <x v="3"/>
    <s v="Gigaclub"/>
    <s v="759 Waywood Court"/>
    <s v="Active"/>
    <s v="31-746-4951"/>
    <s v="70-212-0990"/>
    <d v="2024-03-04T00:00:00"/>
    <s v="5/20/2024"/>
    <n v="67"/>
    <n v="67"/>
    <n v="60"/>
    <n v="21"/>
    <s v="No"/>
    <s v="$2.75"/>
    <n v="30"/>
    <n v="6"/>
  </r>
  <r>
    <x v="45"/>
    <x v="45"/>
    <x v="2"/>
    <s v="Katz"/>
    <s v="45190 Fordem Court"/>
    <s v="Backordered"/>
    <s v="97-300-7511"/>
    <s v="47-687-2255"/>
    <d v="2024-03-04T00:00:00"/>
    <s v="7/17/2024"/>
    <n v="37"/>
    <n v="37"/>
    <n v="53"/>
    <n v="61"/>
    <s v="Yes"/>
    <s v="$1.00"/>
    <n v="90"/>
    <n v="89"/>
  </r>
  <r>
    <x v="46"/>
    <x v="46"/>
    <x v="0"/>
    <s v="Brainverse"/>
    <s v="0 Delladonna Place"/>
    <s v="Active"/>
    <s v="88-304-2855"/>
    <s v="59-570-2020"/>
    <d v="2024-03-04T00:00:00"/>
    <s v="1/24/2025"/>
    <n v="20"/>
    <n v="20"/>
    <n v="51"/>
    <n v="33"/>
    <s v="Yes"/>
    <s v="$3.50"/>
    <n v="80"/>
    <n v="41"/>
  </r>
  <r>
    <x v="24"/>
    <x v="24"/>
    <x v="3"/>
    <s v="Skyba"/>
    <s v="63 Debra Park"/>
    <s v="Discontinued"/>
    <s v="53-008-2419"/>
    <s v="86-841-6074"/>
    <d v="2024-03-04T00:00:00"/>
    <d v="2024-10-04T00:00:00"/>
    <n v="62"/>
    <n v="62"/>
    <n v="36"/>
    <n v="96"/>
    <s v="No"/>
    <s v="$4.75"/>
    <n v="31"/>
    <n v="25"/>
  </r>
  <r>
    <x v="30"/>
    <x v="30"/>
    <x v="0"/>
    <s v="Brainverse"/>
    <s v="157 David Center"/>
    <s v="Backordered"/>
    <s v="76-340-4432"/>
    <s v="79-915-4185"/>
    <d v="2024-03-05T00:00:00"/>
    <s v="3/28/2024"/>
    <n v="19"/>
    <n v="19"/>
    <n v="36"/>
    <n v="72"/>
    <s v="Yes"/>
    <s v="$1.75"/>
    <n v="31"/>
    <n v="81"/>
  </r>
  <r>
    <x v="47"/>
    <x v="47"/>
    <x v="4"/>
    <s v="Blogtag"/>
    <s v="4508 Shopko Trail"/>
    <s v="Active"/>
    <s v="26-010-9519"/>
    <s v="28-837-4164"/>
    <d v="2024-03-05T00:00:00"/>
    <s v="11/26/2024"/>
    <n v="29"/>
    <n v="29"/>
    <n v="72"/>
    <n v="96"/>
    <s v="Yes"/>
    <s v="$12.00"/>
    <n v="85"/>
    <n v="52"/>
  </r>
  <r>
    <x v="48"/>
    <x v="48"/>
    <x v="0"/>
    <s v="Oba"/>
    <s v="74 Menomonie Point"/>
    <s v="Discontinued"/>
    <s v="08-940-8578"/>
    <s v="37-686-1726"/>
    <d v="2024-03-05T00:00:00"/>
    <d v="2024-04-10T00:00:00"/>
    <n v="34"/>
    <n v="34"/>
    <n v="29"/>
    <n v="65"/>
    <s v="No"/>
    <s v="$2.00"/>
    <n v="90"/>
    <n v="23"/>
  </r>
  <r>
    <x v="49"/>
    <x v="49"/>
    <x v="2"/>
    <s v="Oyondu"/>
    <s v="74997 Katie Terrace"/>
    <s v="Discontinued"/>
    <s v="54-374-9986"/>
    <s v="33-818-4917"/>
    <d v="2024-03-06T00:00:00"/>
    <s v="10/22/2024"/>
    <n v="92"/>
    <n v="92"/>
    <n v="52"/>
    <n v="80"/>
    <s v="No"/>
    <s v="$2.50"/>
    <n v="72"/>
    <n v="96"/>
  </r>
  <r>
    <x v="50"/>
    <x v="50"/>
    <x v="4"/>
    <s v="Eayo"/>
    <s v="7819 Fallview Park"/>
    <s v="Discontinued"/>
    <s v="67-625-9704"/>
    <s v="13-475-1009"/>
    <d v="2024-03-06T00:00:00"/>
    <s v="9/26/2024"/>
    <n v="33"/>
    <n v="33"/>
    <n v="18"/>
    <n v="92"/>
    <s v="No"/>
    <s v="$6.00"/>
    <n v="98"/>
    <n v="56"/>
  </r>
  <r>
    <x v="25"/>
    <x v="25"/>
    <x v="5"/>
    <s v="Avamba"/>
    <s v="744 Green Center"/>
    <s v="Backordered"/>
    <s v="56-635-6764"/>
    <s v="20-257-6927"/>
    <d v="2024-03-06T00:00:00"/>
    <s v="1/16/2025"/>
    <n v="12"/>
    <n v="12"/>
    <n v="59"/>
    <n v="62"/>
    <s v="Yes"/>
    <s v="$4.50"/>
    <n v="75"/>
    <n v="92"/>
  </r>
  <r>
    <x v="7"/>
    <x v="7"/>
    <x v="4"/>
    <s v="Mybuzz"/>
    <s v="31 Loomis Park"/>
    <s v="Active"/>
    <s v="10-445-0741"/>
    <s v="82-470-7146"/>
    <d v="2024-03-06T00:00:00"/>
    <d v="2024-11-07T00:00:00"/>
    <n v="83"/>
    <n v="83"/>
    <n v="17"/>
    <n v="39"/>
    <s v="No"/>
    <s v="$10.00"/>
    <n v="33"/>
    <n v="20"/>
  </r>
  <r>
    <x v="43"/>
    <x v="43"/>
    <x v="1"/>
    <s v="Twitterwire"/>
    <s v="1170 Shasta Circle"/>
    <s v="Backordered"/>
    <s v="76-584-4790"/>
    <s v="58-213-1146"/>
    <d v="2024-03-06T00:00:00"/>
    <d v="2024-04-11T00:00:00"/>
    <n v="21"/>
    <n v="21"/>
    <n v="52"/>
    <n v="80"/>
    <s v="Yes"/>
    <s v="$4.00"/>
    <n v="49"/>
    <n v="37"/>
  </r>
  <r>
    <x v="51"/>
    <x v="51"/>
    <x v="0"/>
    <s v="Topicstorm"/>
    <s v="15068 Scoville Court"/>
    <s v="Backordered"/>
    <s v="57-437-1828"/>
    <s v="54-226-4308"/>
    <d v="2024-03-07T00:00:00"/>
    <d v="2024-11-10T00:00:00"/>
    <n v="37"/>
    <n v="37"/>
    <n v="30"/>
    <n v="74"/>
    <s v="No"/>
    <s v="$4.00"/>
    <n v="62"/>
    <n v="25"/>
  </r>
  <r>
    <x v="52"/>
    <x v="52"/>
    <x v="3"/>
    <s v="Katz"/>
    <s v="5743 Superior Place"/>
    <s v="Backordered"/>
    <s v="62-777-6010"/>
    <s v="40-914-7156"/>
    <d v="2024-03-07T00:00:00"/>
    <d v="2024-06-03T00:00:00"/>
    <n v="77"/>
    <n v="77"/>
    <n v="20"/>
    <n v="37"/>
    <s v="No"/>
    <s v="$4.25"/>
    <n v="42"/>
    <n v="19"/>
  </r>
  <r>
    <x v="53"/>
    <x v="53"/>
    <x v="3"/>
    <s v="Vinder"/>
    <s v="3296 Walton Court"/>
    <s v="Backordered"/>
    <s v="06-955-3428"/>
    <s v="54-031-2945"/>
    <d v="2024-03-08T00:00:00"/>
    <d v="2024-10-06T00:00:00"/>
    <n v="30"/>
    <n v="30"/>
    <n v="38"/>
    <n v="83"/>
    <s v="Yes"/>
    <s v="$6.00"/>
    <n v="31"/>
    <n v="34"/>
  </r>
  <r>
    <x v="54"/>
    <x v="54"/>
    <x v="3"/>
    <s v="Wordpedia"/>
    <s v="5 Toban Circle"/>
    <s v="Discontinued"/>
    <s v="04-758-0410"/>
    <s v="56-231-2524"/>
    <d v="2024-03-08T00:00:00"/>
    <s v="8/16/2024"/>
    <n v="26"/>
    <n v="26"/>
    <n v="21"/>
    <n v="47"/>
    <s v="No"/>
    <s v="$10.00"/>
    <n v="40"/>
    <n v="59"/>
  </r>
  <r>
    <x v="54"/>
    <x v="54"/>
    <x v="3"/>
    <s v="Kayveo"/>
    <s v="8569 Bashford Court"/>
    <s v="Backordered"/>
    <s v="06-655-5498"/>
    <s v="89-574-3430"/>
    <d v="2024-03-08T00:00:00"/>
    <d v="2024-09-07T00:00:00"/>
    <n v="72"/>
    <n v="72"/>
    <n v="82"/>
    <n v="52"/>
    <s v="Yes"/>
    <s v="$9.75"/>
    <n v="51"/>
    <n v="95"/>
  </r>
  <r>
    <x v="55"/>
    <x v="55"/>
    <x v="0"/>
    <s v="Meeveo"/>
    <s v="31892 Pennsylvania Street"/>
    <s v="Active"/>
    <s v="76-401-7083"/>
    <s v="29-156-0691"/>
    <d v="2024-03-09T00:00:00"/>
    <d v="2024-03-10T00:00:00"/>
    <n v="59"/>
    <n v="59"/>
    <n v="79"/>
    <n v="87"/>
    <s v="Yes"/>
    <s v="$6.00"/>
    <n v="47"/>
    <n v="18"/>
  </r>
  <r>
    <x v="53"/>
    <x v="53"/>
    <x v="3"/>
    <s v="Npath"/>
    <s v="6382 Anniversary Pass"/>
    <s v="Discontinued"/>
    <s v="30-429-2162"/>
    <s v="05-100-7102"/>
    <d v="2024-03-10T00:00:00"/>
    <d v="2024-06-12T00:00:00"/>
    <n v="34"/>
    <n v="34"/>
    <n v="96"/>
    <n v="76"/>
    <s v="Yes"/>
    <s v="$6.15"/>
    <n v="90"/>
    <n v="34"/>
  </r>
  <r>
    <x v="49"/>
    <x v="49"/>
    <x v="2"/>
    <s v="Riffpedia"/>
    <s v="09189 2nd Drive"/>
    <s v="Active"/>
    <s v="49-730-0159"/>
    <s v="62-766-8232"/>
    <d v="2024-03-10T00:00:00"/>
    <d v="2024-10-12T00:00:00"/>
    <n v="82"/>
    <n v="82"/>
    <n v="3"/>
    <n v="82"/>
    <s v="No"/>
    <s v="$2.40"/>
    <n v="48"/>
    <n v="31"/>
  </r>
  <r>
    <x v="56"/>
    <x v="56"/>
    <x v="0"/>
    <s v="Lajo"/>
    <s v="081 Jana Lane"/>
    <s v="Active"/>
    <s v="31-745-6850"/>
    <s v="96-215-2767"/>
    <d v="2024-03-10T00:00:00"/>
    <s v="10/24/2024"/>
    <n v="94"/>
    <n v="94"/>
    <n v="90"/>
    <n v="12"/>
    <s v="No"/>
    <s v="$0.90"/>
    <n v="98"/>
    <n v="71"/>
  </r>
  <r>
    <x v="25"/>
    <x v="25"/>
    <x v="5"/>
    <s v="Vinte"/>
    <s v="72083 Acker Crossing"/>
    <s v="Active"/>
    <s v="69-468-5468"/>
    <s v="37-099-6976"/>
    <d v="2024-03-11T00:00:00"/>
    <d v="2024-10-06T00:00:00"/>
    <n v="59"/>
    <n v="59"/>
    <n v="78"/>
    <n v="6"/>
    <s v="Yes"/>
    <s v="$4.50"/>
    <n v="32"/>
    <n v="3"/>
  </r>
  <r>
    <x v="3"/>
    <x v="3"/>
    <x v="0"/>
    <s v="Gevee"/>
    <s v="7744 Oxford Pass"/>
    <s v="Active"/>
    <s v="68-636-4774"/>
    <s v="40-436-0171"/>
    <d v="2024-03-11T00:00:00"/>
    <s v="8/30/2024"/>
    <n v="18"/>
    <n v="18"/>
    <n v="50"/>
    <n v="77"/>
    <s v="Yes"/>
    <s v="$1.45"/>
    <n v="44"/>
    <n v="19"/>
  </r>
  <r>
    <x v="57"/>
    <x v="57"/>
    <x v="3"/>
    <s v="Dabjam"/>
    <s v="050 Mcbride Avenue"/>
    <s v="Discontinued"/>
    <s v="21-120-6238"/>
    <s v="86-292-4587"/>
    <d v="2024-03-12T00:00:00"/>
    <s v="5/26/2024"/>
    <n v="55"/>
    <n v="55"/>
    <n v="33"/>
    <n v="14"/>
    <s v="No"/>
    <s v="$1.75"/>
    <n v="34"/>
    <n v="62"/>
  </r>
  <r>
    <x v="10"/>
    <x v="10"/>
    <x v="2"/>
    <s v="Wordify"/>
    <s v="1 Merchant Circle"/>
    <s v="Backordered"/>
    <s v="92-995-8689"/>
    <s v="18-682-7828"/>
    <d v="2024-03-12T00:00:00"/>
    <s v="10/17/2024"/>
    <n v="31"/>
    <n v="31"/>
    <n v="65"/>
    <n v="94"/>
    <s v="Yes"/>
    <s v="$9.00"/>
    <n v="63"/>
    <n v="7"/>
  </r>
  <r>
    <x v="26"/>
    <x v="26"/>
    <x v="6"/>
    <s v="Aibox"/>
    <s v="97 Thierer Terrace"/>
    <s v="Discontinued"/>
    <s v="15-045-8444"/>
    <s v="29-143-2001"/>
    <d v="2024-04-03T00:00:00"/>
    <d v="2024-12-07T00:00:00"/>
    <n v="27"/>
    <n v="27"/>
    <n v="12"/>
    <n v="93"/>
    <s v="No"/>
    <s v="$12.00"/>
    <n v="88"/>
    <n v="83"/>
  </r>
  <r>
    <x v="58"/>
    <x v="58"/>
    <x v="2"/>
    <s v="Yakitri"/>
    <s v="069 Basil Center"/>
    <s v="Active"/>
    <s v="73-567-6194"/>
    <s v="81-927-7236"/>
    <d v="2024-04-03T00:00:00"/>
    <d v="2024-10-12T00:00:00"/>
    <n v="76"/>
    <n v="76"/>
    <n v="81"/>
    <n v="85"/>
    <s v="Yes"/>
    <s v="$4.00"/>
    <n v="65"/>
    <n v="68"/>
  </r>
  <r>
    <x v="51"/>
    <x v="51"/>
    <x v="0"/>
    <s v="Mybuzz"/>
    <s v="29 Vera Drive"/>
    <s v="Discontinued"/>
    <s v="48-242-8445"/>
    <s v="84-941-3034"/>
    <d v="2024-04-03T00:00:00"/>
    <s v="6/15/2024"/>
    <n v="40"/>
    <n v="40"/>
    <n v="3"/>
    <n v="5"/>
    <s v="No"/>
    <s v="$4.00"/>
    <n v="45"/>
    <n v="69"/>
  </r>
  <r>
    <x v="46"/>
    <x v="46"/>
    <x v="0"/>
    <s v="Quinu"/>
    <s v="0584 Lindbergh Alley"/>
    <s v="Active"/>
    <s v="33-507-9886"/>
    <s v="11-445-3951"/>
    <d v="2024-04-04T00:00:00"/>
    <s v="8/19/2024"/>
    <n v="68"/>
    <n v="68"/>
    <n v="25"/>
    <n v="16"/>
    <s v="No"/>
    <s v="$3.50"/>
    <n v="25"/>
    <n v="83"/>
  </r>
  <r>
    <x v="59"/>
    <x v="59"/>
    <x v="0"/>
    <s v="Thoughtmix"/>
    <s v="183 Algoma Trail"/>
    <s v="Discontinued"/>
    <s v="80-025-6757"/>
    <s v="49-608-3851"/>
    <d v="2024-04-04T00:00:00"/>
    <s v="11/29/2024"/>
    <n v="59"/>
    <n v="59"/>
    <n v="29"/>
    <n v="100"/>
    <s v="No"/>
    <s v="$5.50"/>
    <n v="74"/>
    <n v="16"/>
  </r>
  <r>
    <x v="60"/>
    <x v="60"/>
    <x v="1"/>
    <s v="Photofeed"/>
    <s v="7 Rutledge Pass"/>
    <s v="Backordered"/>
    <s v="36-296-9609"/>
    <s v="46-041-1131"/>
    <d v="2024-04-05T00:00:00"/>
    <s v="6/24/2024"/>
    <n v="24"/>
    <n v="24"/>
    <n v="35"/>
    <n v="14"/>
    <s v="Yes"/>
    <s v="$2.50"/>
    <n v="91"/>
    <n v="71"/>
  </r>
  <r>
    <x v="5"/>
    <x v="5"/>
    <x v="0"/>
    <s v="Centimia"/>
    <s v="01 Straubel Hill"/>
    <s v="Discontinued"/>
    <s v="56-054-8664"/>
    <s v="53-247-1844"/>
    <d v="2024-04-05T00:00:00"/>
    <s v="3/25/2024"/>
    <n v="59"/>
    <n v="59"/>
    <n v="82"/>
    <n v="69"/>
    <s v="Yes"/>
    <s v="$2.45"/>
    <n v="30"/>
    <n v="34"/>
  </r>
  <r>
    <x v="5"/>
    <x v="5"/>
    <x v="0"/>
    <s v="Mydo"/>
    <s v="208 Miller Court"/>
    <s v="Active"/>
    <s v="64-478-4745"/>
    <s v="36-780-8625"/>
    <d v="2024-04-06T00:00:00"/>
    <s v="4/20/2024"/>
    <n v="63"/>
    <n v="63"/>
    <n v="81"/>
    <n v="94"/>
    <s v="Yes"/>
    <s v="$2.50"/>
    <n v="56"/>
    <n v="2"/>
  </r>
  <r>
    <x v="43"/>
    <x v="43"/>
    <x v="1"/>
    <s v="Edgeify"/>
    <s v="203 Mariners Cove Junction"/>
    <s v="Backordered"/>
    <s v="67-546-1568"/>
    <s v="10-038-3988"/>
    <d v="2024-04-06T00:00:00"/>
    <s v="6/16/2024"/>
    <n v="57"/>
    <n v="57"/>
    <n v="36"/>
    <n v="53"/>
    <s v="No"/>
    <s v="$4.00"/>
    <n v="56"/>
    <n v="32"/>
  </r>
  <r>
    <x v="16"/>
    <x v="16"/>
    <x v="2"/>
    <s v="Quinu"/>
    <s v="6810 Aberg Junction"/>
    <s v="Backordered"/>
    <s v="10-218-2680"/>
    <s v="72-024-1595"/>
    <d v="2024-04-06T00:00:00"/>
    <s v="5/28/2024"/>
    <n v="39"/>
    <n v="39"/>
    <n v="93"/>
    <n v="57"/>
    <s v="Yes"/>
    <s v="$2.50"/>
    <n v="26"/>
    <n v="44"/>
  </r>
  <r>
    <x v="61"/>
    <x v="61"/>
    <x v="3"/>
    <s v="Katz"/>
    <s v="805 Nancy Crossing"/>
    <s v="Backordered"/>
    <s v="46-520-1819"/>
    <s v="10-762-7936"/>
    <d v="2024-04-07T00:00:00"/>
    <d v="2024-04-10T00:00:00"/>
    <n v="41"/>
    <n v="41"/>
    <n v="36"/>
    <n v="78"/>
    <s v="No"/>
    <s v="$4.50"/>
    <n v="38"/>
    <n v="75"/>
  </r>
  <r>
    <x v="62"/>
    <x v="62"/>
    <x v="4"/>
    <s v="Meemm"/>
    <s v="8 Fremont Circle"/>
    <s v="Active"/>
    <s v="87-791-5803"/>
    <s v="89-843-0880"/>
    <d v="2024-04-07T00:00:00"/>
    <d v="2024-09-03T00:00:00"/>
    <n v="25"/>
    <n v="25"/>
    <n v="44"/>
    <n v="96"/>
    <s v="Yes"/>
    <s v="$18.00"/>
    <n v="36"/>
    <n v="16"/>
  </r>
  <r>
    <x v="14"/>
    <x v="14"/>
    <x v="0"/>
    <s v="Dynabox"/>
    <s v="52 Victoria Plaza"/>
    <s v="Discontinued"/>
    <s v="71-436-5841"/>
    <s v="87-546-9674"/>
    <d v="2024-04-07T00:00:00"/>
    <s v="9/25/2024"/>
    <n v="87"/>
    <n v="87"/>
    <n v="91"/>
    <n v="94"/>
    <s v="Yes"/>
    <s v="$2.50"/>
    <n v="47"/>
    <n v="4"/>
  </r>
  <r>
    <x v="48"/>
    <x v="48"/>
    <x v="0"/>
    <s v="Wikizz"/>
    <s v="1991 Kropf Way"/>
    <s v="Active"/>
    <s v="07-679-1199"/>
    <s v="75-406-6250"/>
    <d v="2024-04-07T00:00:00"/>
    <d v="2024-10-07T00:00:00"/>
    <n v="20"/>
    <n v="20"/>
    <n v="65"/>
    <n v="61"/>
    <s v="Yes"/>
    <s v="$2.00"/>
    <n v="51"/>
    <n v="78"/>
  </r>
  <r>
    <x v="63"/>
    <x v="63"/>
    <x v="0"/>
    <s v="Youfeed"/>
    <s v="3825 Raven Avenue"/>
    <s v="Discontinued"/>
    <s v="48-957-8596"/>
    <s v="40-817-2222"/>
    <d v="2024-04-09T00:00:00"/>
    <s v="4/24/2024"/>
    <n v="95"/>
    <n v="95"/>
    <n v="25"/>
    <n v="91"/>
    <s v="No"/>
    <s v="$53.82"/>
    <n v="87"/>
    <n v="5"/>
  </r>
  <r>
    <x v="64"/>
    <x v="64"/>
    <x v="0"/>
    <s v="Katz"/>
    <s v="78884 Union Street"/>
    <s v="Backordered"/>
    <s v="20-325-1965"/>
    <s v="97-155-1262"/>
    <d v="2024-04-09T00:00:00"/>
    <d v="2024-04-04T00:00:00"/>
    <n v="56"/>
    <n v="56"/>
    <n v="75"/>
    <n v="13"/>
    <s v="Yes"/>
    <s v="$5.00"/>
    <n v="42"/>
    <n v="53"/>
  </r>
  <r>
    <x v="29"/>
    <x v="29"/>
    <x v="3"/>
    <s v="Oloo"/>
    <s v="3 Anthes Place"/>
    <s v="Discontinued"/>
    <s v="51-069-0489"/>
    <s v="19-978-0708"/>
    <d v="2024-04-10T00:00:00"/>
    <s v="3/30/2024"/>
    <n v="96"/>
    <n v="96"/>
    <n v="83"/>
    <n v="50"/>
    <s v="No"/>
    <s v="$1.50"/>
    <n v="81"/>
    <n v="89"/>
  </r>
  <r>
    <x v="65"/>
    <x v="65"/>
    <x v="3"/>
    <s v="Trudoo"/>
    <s v="4627 Amoth Circle"/>
    <s v="Active"/>
    <s v="17-493-4579"/>
    <s v="67-541-7091"/>
    <d v="2024-04-10T00:00:00"/>
    <d v="2024-08-11T00:00:00"/>
    <n v="76"/>
    <n v="76"/>
    <n v="8"/>
    <n v="2"/>
    <s v="No"/>
    <s v="$9.50"/>
    <n v="24"/>
    <n v="53"/>
  </r>
  <r>
    <x v="24"/>
    <x v="24"/>
    <x v="3"/>
    <s v="Topdrive"/>
    <s v="2 Miller Lane"/>
    <s v="Discontinued"/>
    <s v="46-622-3434"/>
    <s v="85-473-1534"/>
    <d v="2024-04-10T00:00:00"/>
    <d v="2024-08-12T00:00:00"/>
    <n v="17"/>
    <n v="17"/>
    <n v="19"/>
    <n v="74"/>
    <s v="Yes"/>
    <s v="$4.75"/>
    <n v="58"/>
    <n v="27"/>
  </r>
  <r>
    <x v="11"/>
    <x v="11"/>
    <x v="1"/>
    <s v="Dabjam"/>
    <s v="591 Maple Junction"/>
    <s v="Active"/>
    <s v="05-899-1428"/>
    <s v="17-494-5505"/>
    <d v="2024-04-10T00:00:00"/>
    <s v="1/25/2025"/>
    <n v="14"/>
    <n v="14"/>
    <n v="75"/>
    <n v="10"/>
    <s v="Yes"/>
    <s v="$10.00"/>
    <n v="65"/>
    <n v="62"/>
  </r>
  <r>
    <x v="37"/>
    <x v="37"/>
    <x v="5"/>
    <s v="Trunyx"/>
    <s v="48 Golf View Pass"/>
    <s v="Active"/>
    <s v="60-632-8752"/>
    <s v="07-948-8632"/>
    <d v="2024-04-11T00:00:00"/>
    <d v="2024-04-04T00:00:00"/>
    <n v="96"/>
    <n v="96"/>
    <n v="16"/>
    <n v="48"/>
    <s v="No"/>
    <s v="$5.00"/>
    <n v="45"/>
    <n v="68"/>
  </r>
  <r>
    <x v="53"/>
    <x v="53"/>
    <x v="3"/>
    <s v="BlogXS"/>
    <s v="752 Mccormick Way"/>
    <s v="Backordered"/>
    <s v="65-854-9364"/>
    <s v="64-800-4141"/>
    <d v="2024-04-11T00:00:00"/>
    <s v="12/19/2024"/>
    <n v="30"/>
    <n v="30"/>
    <n v="34"/>
    <n v="96"/>
    <s v="Yes"/>
    <s v="$6.30"/>
    <n v="61"/>
    <n v="13"/>
  </r>
  <r>
    <x v="66"/>
    <x v="66"/>
    <x v="2"/>
    <s v="Thoughtstorm"/>
    <s v="550 Clemons Plaza"/>
    <s v="Active"/>
    <s v="66-268-8345"/>
    <s v="32-182-1895"/>
    <d v="2024-04-12T00:00:00"/>
    <d v="2024-02-06T00:00:00"/>
    <n v="91"/>
    <n v="91"/>
    <n v="84"/>
    <n v="11"/>
    <s v="No"/>
    <s v="$3.00"/>
    <n v="56"/>
    <n v="90"/>
  </r>
  <r>
    <x v="67"/>
    <x v="67"/>
    <x v="0"/>
    <s v="Youfeed"/>
    <s v="04 Hagan Crossing"/>
    <s v="Backordered"/>
    <s v="13-673-7016"/>
    <s v="78-726-6352"/>
    <d v="2024-04-12T00:00:00"/>
    <s v="7/22/2024"/>
    <n v="47"/>
    <n v="47"/>
    <n v="67"/>
    <n v="57"/>
    <s v="Yes"/>
    <s v="$4.00"/>
    <n v="36"/>
    <n v="48"/>
  </r>
  <r>
    <x v="37"/>
    <x v="37"/>
    <x v="5"/>
    <s v="JumpXS"/>
    <s v="39 Lakewood Gardens Center"/>
    <s v="Discontinued"/>
    <s v="20-054-3716"/>
    <s v="49-591-1019"/>
    <d v="2024-05-03T00:00:00"/>
    <s v="9/16/2024"/>
    <n v="11"/>
    <n v="11"/>
    <n v="6"/>
    <n v="100"/>
    <s v="No"/>
    <s v="$5.00"/>
    <n v="88"/>
    <n v="24"/>
  </r>
  <r>
    <x v="51"/>
    <x v="51"/>
    <x v="0"/>
    <s v="Voomm"/>
    <s v="5104 Jana Court"/>
    <s v="Active"/>
    <s v="11-073-0189"/>
    <s v="75-190-3627"/>
    <d v="2024-05-04T00:00:00"/>
    <s v="9/21/2024"/>
    <n v="95"/>
    <n v="95"/>
    <n v="50"/>
    <n v="76"/>
    <s v="No"/>
    <s v="$4.00"/>
    <n v="69"/>
    <n v="5"/>
  </r>
  <r>
    <x v="34"/>
    <x v="34"/>
    <x v="2"/>
    <s v="Chatterbridge"/>
    <s v="68086 Crowley Circle"/>
    <s v="Discontinued"/>
    <s v="40-793-7235"/>
    <s v="89-048-3542"/>
    <d v="2024-05-04T00:00:00"/>
    <d v="2024-09-12T00:00:00"/>
    <n v="92"/>
    <n v="92"/>
    <n v="67"/>
    <n v="51"/>
    <s v="No"/>
    <s v="$4.00"/>
    <n v="23"/>
    <n v="78"/>
  </r>
  <r>
    <x v="9"/>
    <x v="9"/>
    <x v="2"/>
    <s v="Skinte"/>
    <s v="897 Independence Circle"/>
    <s v="Backordered"/>
    <s v="56-894-3733"/>
    <s v="57-133-8386"/>
    <d v="2024-05-04T00:00:00"/>
    <s v="3/17/2024"/>
    <n v="85"/>
    <n v="85"/>
    <n v="83"/>
    <n v="13"/>
    <s v="No"/>
    <s v="$1.75"/>
    <n v="49"/>
    <n v="75"/>
  </r>
  <r>
    <x v="68"/>
    <x v="68"/>
    <x v="0"/>
    <s v="Yabox"/>
    <s v="0282 Emmet Hill"/>
    <s v="Backordered"/>
    <s v="83-117-7658"/>
    <s v="61-424-7670"/>
    <d v="2024-05-04T00:00:00"/>
    <s v="2/25/2024"/>
    <n v="92"/>
    <n v="92"/>
    <n v="3"/>
    <n v="81"/>
    <s v="No"/>
    <s v="$5.00"/>
    <n v="62"/>
    <n v="20"/>
  </r>
  <r>
    <x v="69"/>
    <x v="69"/>
    <x v="0"/>
    <s v="Yakijo"/>
    <s v="61 Waubesa Court"/>
    <s v="Backordered"/>
    <s v="72-989-2512"/>
    <s v="03-117-6217"/>
    <d v="2024-05-04T00:00:00"/>
    <s v="6/27/2024"/>
    <n v="24"/>
    <n v="24"/>
    <n v="21"/>
    <n v="4"/>
    <s v="No"/>
    <s v="$6.00"/>
    <n v="85"/>
    <n v="17"/>
  </r>
  <r>
    <x v="49"/>
    <x v="49"/>
    <x v="2"/>
    <s v="Bubblebox"/>
    <s v="1 Lillian Plaza"/>
    <s v="Backordered"/>
    <s v="58-229-1358"/>
    <s v="66-883-2383"/>
    <d v="2024-05-04T00:00:00"/>
    <d v="2024-11-09T00:00:00"/>
    <n v="21"/>
    <n v="21"/>
    <n v="24"/>
    <n v="2"/>
    <s v="Yes"/>
    <s v="$2.35"/>
    <n v="87"/>
    <n v="36"/>
  </r>
  <r>
    <x v="7"/>
    <x v="7"/>
    <x v="4"/>
    <s v="Jatri"/>
    <s v="4 Doe Crossing Avenue"/>
    <s v="Active"/>
    <s v="28-275-5901"/>
    <s v="44-760-4337"/>
    <d v="2024-05-04T00:00:00"/>
    <s v="4/23/2024"/>
    <n v="64"/>
    <n v="64"/>
    <n v="1"/>
    <n v="92"/>
    <s v="No"/>
    <s v="$10.00"/>
    <n v="49"/>
    <n v="15"/>
  </r>
  <r>
    <x v="70"/>
    <x v="70"/>
    <x v="6"/>
    <s v="Kare"/>
    <s v="24 South Trail"/>
    <s v="Active"/>
    <s v="85-806-8672"/>
    <s v="44-646-7502"/>
    <d v="2024-05-04T00:00:00"/>
    <d v="2024-12-10T00:00:00"/>
    <n v="35"/>
    <n v="35"/>
    <n v="88"/>
    <n v="87"/>
    <s v="Yes"/>
    <s v="$4.70"/>
    <n v="39"/>
    <n v="62"/>
  </r>
  <r>
    <x v="44"/>
    <x v="44"/>
    <x v="1"/>
    <s v="Midel"/>
    <s v="8626 Chinook Parkway"/>
    <s v="Active"/>
    <s v="65-718-0492"/>
    <s v="91-492-8216"/>
    <d v="2024-05-05T00:00:00"/>
    <s v="1/23/2025"/>
    <n v="100"/>
    <n v="100"/>
    <n v="92"/>
    <n v="26"/>
    <s v="No"/>
    <s v="$6.00"/>
    <n v="84"/>
    <n v="9"/>
  </r>
  <r>
    <x v="71"/>
    <x v="71"/>
    <x v="6"/>
    <s v="Brightbean"/>
    <s v="5501 Fuller Way"/>
    <s v="Backordered"/>
    <s v="86-482-6451"/>
    <s v="56-965-0404"/>
    <d v="2024-05-05T00:00:00"/>
    <s v="10/27/2024"/>
    <n v="91"/>
    <n v="91"/>
    <n v="78"/>
    <n v="61"/>
    <s v="No"/>
    <s v="$25.00"/>
    <n v="63"/>
    <n v="15"/>
  </r>
  <r>
    <x v="1"/>
    <x v="1"/>
    <x v="1"/>
    <s v="Browseblab"/>
    <s v="5 Colorado Park"/>
    <s v="Active"/>
    <s v="48-289-0604"/>
    <s v="94-261-1193"/>
    <d v="2024-05-05T00:00:00"/>
    <d v="2024-12-08T00:00:00"/>
    <n v="18"/>
    <n v="48"/>
    <n v="72"/>
    <n v="71"/>
    <s v="Yes"/>
    <s v="$2.00"/>
    <n v="25"/>
    <n v="81"/>
  </r>
  <r>
    <x v="72"/>
    <x v="72"/>
    <x v="3"/>
    <s v="Tagcat"/>
    <s v="3053 Sachs Center"/>
    <s v="Discontinued"/>
    <s v="21-809-7115"/>
    <s v="57-774-4116"/>
    <d v="2024-05-05T00:00:00"/>
    <s v="7/22/2024"/>
    <n v="80"/>
    <n v="80"/>
    <n v="86"/>
    <n v="50"/>
    <s v="Yes"/>
    <s v="$1.80"/>
    <n v="46"/>
    <n v="69"/>
  </r>
  <r>
    <x v="73"/>
    <x v="73"/>
    <x v="3"/>
    <s v="Flashspan"/>
    <s v="49263 Graceland Pass"/>
    <s v="Discontinued"/>
    <s v="84-269-9130"/>
    <s v="88-615-2915"/>
    <d v="2024-05-06T00:00:00"/>
    <s v="9/27/2024"/>
    <n v="11"/>
    <n v="11"/>
    <n v="10"/>
    <n v="80"/>
    <s v="No"/>
    <s v="$1.50"/>
    <n v="48"/>
    <n v="65"/>
  </r>
  <r>
    <x v="37"/>
    <x v="37"/>
    <x v="5"/>
    <s v="Devcast"/>
    <s v="865 Eagle Crest Park"/>
    <s v="Backordered"/>
    <s v="54-758-4622"/>
    <s v="94-903-2643"/>
    <d v="2024-05-06T00:00:00"/>
    <s v="1/16/2025"/>
    <n v="99"/>
    <n v="99"/>
    <n v="3"/>
    <n v="79"/>
    <s v="No"/>
    <s v="$5.00"/>
    <n v="65"/>
    <n v="16"/>
  </r>
  <r>
    <x v="67"/>
    <x v="67"/>
    <x v="0"/>
    <s v="Livepath"/>
    <s v="36124 Carberry Junction"/>
    <s v="Active"/>
    <s v="65-867-4029"/>
    <s v="70-591-9841"/>
    <d v="2024-05-06T00:00:00"/>
    <d v="2024-03-09T00:00:00"/>
    <n v="40"/>
    <n v="40"/>
    <n v="83"/>
    <n v="50"/>
    <s v="Yes"/>
    <s v="$4.00"/>
    <n v="92"/>
    <n v="50"/>
  </r>
  <r>
    <x v="74"/>
    <x v="74"/>
    <x v="5"/>
    <s v="Brainlounge"/>
    <s v="6 Haas Circle"/>
    <s v="Backordered"/>
    <s v="24-310-9184"/>
    <s v="69-378-2045"/>
    <d v="2024-05-07T00:00:00"/>
    <s v="7/26/2024"/>
    <n v="69"/>
    <n v="69"/>
    <n v="65"/>
    <n v="91"/>
    <s v="No"/>
    <s v="$3.00"/>
    <n v="98"/>
    <n v="50"/>
  </r>
  <r>
    <x v="75"/>
    <x v="75"/>
    <x v="2"/>
    <s v="Gabvine"/>
    <s v="292 Utah Street"/>
    <s v="Active"/>
    <s v="53-930-2215"/>
    <s v="42-210-6541"/>
    <d v="2024-05-07T00:00:00"/>
    <d v="2024-04-10T00:00:00"/>
    <n v="60"/>
    <n v="60"/>
    <n v="43"/>
    <n v="32"/>
    <s v="No"/>
    <s v="$2.50"/>
    <n v="77"/>
    <n v="60"/>
  </r>
  <r>
    <x v="76"/>
    <x v="76"/>
    <x v="3"/>
    <s v="Viva"/>
    <s v="7403 Fuller Hill"/>
    <s v="Discontinued"/>
    <s v="94-598-3383"/>
    <s v="39-488-0039"/>
    <d v="2024-05-07T00:00:00"/>
    <d v="2024-08-10T00:00:00"/>
    <n v="79"/>
    <n v="79"/>
    <n v="38"/>
    <n v="67"/>
    <s v="No"/>
    <s v="$2.50"/>
    <n v="43"/>
    <n v="93"/>
  </r>
  <r>
    <x v="68"/>
    <x v="68"/>
    <x v="0"/>
    <s v="Realmix"/>
    <s v="2696 Katie Road"/>
    <s v="Backordered"/>
    <s v="83-625-3618"/>
    <s v="64-528-9996"/>
    <d v="2024-05-08T00:00:00"/>
    <d v="2025-11-01T00:00:00"/>
    <n v="68"/>
    <n v="68"/>
    <n v="12"/>
    <n v="73"/>
    <s v="No"/>
    <s v="$5.00"/>
    <n v="84"/>
    <n v="95"/>
  </r>
  <r>
    <x v="50"/>
    <x v="50"/>
    <x v="4"/>
    <s v="Browsetype"/>
    <s v="86207 Tennyson Parkway"/>
    <s v="Active"/>
    <s v="13-844-2178"/>
    <s v="66-832-1802"/>
    <d v="2024-05-09T00:00:00"/>
    <s v="9/21/2024"/>
    <n v="44"/>
    <n v="44"/>
    <n v="67"/>
    <n v="48"/>
    <s v="Yes"/>
    <s v="$6.00"/>
    <n v="90"/>
    <n v="11"/>
  </r>
  <r>
    <x v="77"/>
    <x v="77"/>
    <x v="6"/>
    <s v="Skyndu"/>
    <s v="57 Di Loreto Circle"/>
    <s v="Active"/>
    <s v="05-184-4175"/>
    <s v="31-676-5646"/>
    <d v="2024-05-09T00:00:00"/>
    <s v="10/23/2024"/>
    <n v="40"/>
    <n v="40"/>
    <n v="30"/>
    <n v="60"/>
    <s v="No"/>
    <s v="$15.00"/>
    <n v="33"/>
    <n v="84"/>
  </r>
  <r>
    <x v="76"/>
    <x v="76"/>
    <x v="3"/>
    <s v="Fivebridge"/>
    <s v="9 Kipling Road"/>
    <s v="Active"/>
    <s v="89-335-0155"/>
    <s v="83-780-4531"/>
    <d v="2024-05-09T00:00:00"/>
    <d v="2024-11-09T00:00:00"/>
    <n v="46"/>
    <n v="46"/>
    <n v="81"/>
    <n v="47"/>
    <s v="Yes"/>
    <s v="$2.50"/>
    <n v="48"/>
    <n v="48"/>
  </r>
  <r>
    <x v="78"/>
    <x v="78"/>
    <x v="3"/>
    <s v="Dazzlesphere"/>
    <s v="1309 Elka Junction"/>
    <s v="Backordered"/>
    <s v="38-417-4656"/>
    <s v="57-202-5756"/>
    <d v="2024-05-10T00:00:00"/>
    <s v="4/13/2024"/>
    <n v="24"/>
    <n v="24"/>
    <n v="69"/>
    <n v="2"/>
    <s v="Yes"/>
    <s v="$2.00"/>
    <n v="20"/>
    <n v="20"/>
  </r>
  <r>
    <x v="26"/>
    <x v="26"/>
    <x v="6"/>
    <s v="Photobean"/>
    <s v="744 Lakewood Gardens Crossing"/>
    <s v="Active"/>
    <s v="74-305-1263"/>
    <s v="83-076-5024"/>
    <d v="2024-05-10T00:00:00"/>
    <d v="2024-10-07T00:00:00"/>
    <n v="29"/>
    <n v="29"/>
    <n v="91"/>
    <n v="48"/>
    <s v="Yes"/>
    <s v="$12.00"/>
    <n v="28"/>
    <n v="40"/>
  </r>
  <r>
    <x v="79"/>
    <x v="79"/>
    <x v="2"/>
    <s v="Realpoint"/>
    <s v="895 Northland Hill"/>
    <s v="Discontinued"/>
    <s v="02-508-3777"/>
    <s v="69-933-2582"/>
    <d v="2024-05-11T00:00:00"/>
    <d v="2024-07-07T00:00:00"/>
    <n v="97"/>
    <n v="97"/>
    <n v="88"/>
    <n v="81"/>
    <s v="No"/>
    <s v="$0.80"/>
    <n v="97"/>
    <n v="18"/>
  </r>
  <r>
    <x v="80"/>
    <x v="80"/>
    <x v="6"/>
    <s v="Pixonyx"/>
    <s v="26175 Oxford Way"/>
    <s v="Discontinued"/>
    <s v="79-136-9840"/>
    <s v="07-809-0926"/>
    <d v="2024-05-11T00:00:00"/>
    <s v="8/19/2024"/>
    <n v="77"/>
    <n v="77"/>
    <n v="45"/>
    <n v="75"/>
    <s v="No"/>
    <s v="$30.00"/>
    <n v="25"/>
    <n v="37"/>
  </r>
  <r>
    <x v="81"/>
    <x v="81"/>
    <x v="1"/>
    <s v="Gevee"/>
    <s v="95 Packers Lane"/>
    <s v="Discontinued"/>
    <s v="35-299-0889"/>
    <s v="16-776-9987"/>
    <d v="2024-05-11T00:00:00"/>
    <d v="2024-11-07T00:00:00"/>
    <n v="33"/>
    <n v="33"/>
    <n v="78"/>
    <n v="79"/>
    <s v="Yes"/>
    <s v="$5.00"/>
    <n v="60"/>
    <n v="25"/>
  </r>
  <r>
    <x v="45"/>
    <x v="45"/>
    <x v="2"/>
    <s v="Blogtags"/>
    <s v="9 Clemons Hill"/>
    <s v="Discontinued"/>
    <s v="41-594-5069"/>
    <s v="45-471-5053"/>
    <d v="2024-05-11T00:00:00"/>
    <d v="2025-05-02T00:00:00"/>
    <n v="77"/>
    <n v="77"/>
    <n v="1"/>
    <n v="41"/>
    <s v="No"/>
    <s v="$1.00"/>
    <n v="58"/>
    <n v="55"/>
  </r>
  <r>
    <x v="82"/>
    <x v="82"/>
    <x v="2"/>
    <s v="Zoombox"/>
    <s v="84336 Haas Place"/>
    <s v="Active"/>
    <s v="83-553-9523"/>
    <s v="89-976-4338"/>
    <d v="2024-05-11T00:00:00"/>
    <s v="2/14/2025"/>
    <n v="28"/>
    <n v="28"/>
    <n v="90"/>
    <n v="70"/>
    <s v="Yes"/>
    <s v="$2.45"/>
    <n v="76"/>
    <n v="78"/>
  </r>
  <r>
    <x v="62"/>
    <x v="62"/>
    <x v="4"/>
    <s v="Realmix"/>
    <s v="63787 Arkansas Street"/>
    <s v="Discontinued"/>
    <s v="44-112-3331"/>
    <s v="90-453-4096"/>
    <d v="2024-05-11T00:00:00"/>
    <d v="2024-02-07T00:00:00"/>
    <n v="85"/>
    <n v="85"/>
    <n v="17"/>
    <n v="96"/>
    <s v="No"/>
    <s v="$18.00"/>
    <n v="92"/>
    <n v="34"/>
  </r>
  <r>
    <x v="22"/>
    <x v="22"/>
    <x v="0"/>
    <s v="Skalith"/>
    <s v="54706 Prairieview Point"/>
    <s v="Active"/>
    <s v="93-198-5984"/>
    <s v="86-441-7850"/>
    <d v="2024-05-11T00:00:00"/>
    <s v="5/14/2024"/>
    <n v="73"/>
    <n v="73"/>
    <n v="69"/>
    <n v="1"/>
    <s v="No"/>
    <s v="$5.00"/>
    <n v="50"/>
    <n v="67"/>
  </r>
  <r>
    <x v="55"/>
    <x v="55"/>
    <x v="0"/>
    <s v="Twitterwire"/>
    <s v="901 Norway Maple Crossing"/>
    <s v="Backordered"/>
    <s v="73-874-7534"/>
    <s v="12-566-2563"/>
    <d v="2024-05-11T00:00:00"/>
    <d v="2024-08-11T00:00:00"/>
    <n v="88"/>
    <n v="88"/>
    <n v="24"/>
    <n v="44"/>
    <s v="No"/>
    <s v="$6.00"/>
    <n v="72"/>
    <n v="88"/>
  </r>
  <r>
    <x v="83"/>
    <x v="83"/>
    <x v="2"/>
    <s v="Demivee"/>
    <s v="55309 6th Junction"/>
    <s v="Active"/>
    <s v="18-107-7886"/>
    <s v="11-466-3182"/>
    <d v="2024-05-11T00:00:00"/>
    <d v="2024-07-11T00:00:00"/>
    <n v="64"/>
    <n v="64"/>
    <n v="28"/>
    <n v="35"/>
    <s v="No"/>
    <s v="$2.00"/>
    <n v="74"/>
    <n v="50"/>
  </r>
  <r>
    <x v="36"/>
    <x v="36"/>
    <x v="6"/>
    <s v="Jetwire"/>
    <s v="6808 Chinook Parkway"/>
    <s v="Backordered"/>
    <s v="63-956-0739"/>
    <s v="17-123-1252"/>
    <d v="2024-05-12T00:00:00"/>
    <s v="2/21/2025"/>
    <n v="68"/>
    <n v="68"/>
    <n v="12"/>
    <n v="42"/>
    <s v="No"/>
    <s v="$10.00"/>
    <n v="39"/>
    <n v="6"/>
  </r>
  <r>
    <x v="30"/>
    <x v="30"/>
    <x v="0"/>
    <s v="Skinte"/>
    <s v="61707 Mariners Cove Park"/>
    <s v="Discontinued"/>
    <s v="26-177-5690"/>
    <s v="06-708-1412"/>
    <d v="2024-06-03T00:00:00"/>
    <s v="7/15/2024"/>
    <n v="85"/>
    <n v="85"/>
    <n v="33"/>
    <n v="50"/>
    <s v="No"/>
    <s v="$1.80"/>
    <n v="64"/>
    <n v="38"/>
  </r>
  <r>
    <x v="84"/>
    <x v="84"/>
    <x v="3"/>
    <s v="Devbug"/>
    <s v="502 Sachs Circle"/>
    <s v="Backordered"/>
    <s v="47-749-3277"/>
    <s v="96-551-3929"/>
    <d v="2024-06-03T00:00:00"/>
    <s v="2/29/2024"/>
    <n v="46"/>
    <n v="46"/>
    <n v="20"/>
    <n v="30"/>
    <s v="No"/>
    <s v="$2.50"/>
    <n v="54"/>
    <n v="24"/>
  </r>
  <r>
    <x v="85"/>
    <x v="85"/>
    <x v="4"/>
    <s v="Kwimbee"/>
    <s v="46 Colorado Place"/>
    <s v="Discontinued"/>
    <s v="57-763-5501"/>
    <s v="25-790-1641"/>
    <d v="2024-06-03T00:00:00"/>
    <d v="2024-07-04T00:00:00"/>
    <n v="72"/>
    <n v="72"/>
    <n v="29"/>
    <n v="10"/>
    <s v="No"/>
    <s v="$8.00"/>
    <n v="54"/>
    <n v="38"/>
  </r>
  <r>
    <x v="73"/>
    <x v="73"/>
    <x v="3"/>
    <s v="Voonyx"/>
    <s v="00397 Bay Terrace"/>
    <s v="Discontinued"/>
    <s v="90-230-9767"/>
    <s v="70-515-9048"/>
    <d v="2024-06-04T00:00:00"/>
    <d v="2024-01-05T00:00:00"/>
    <n v="67"/>
    <n v="67"/>
    <n v="88"/>
    <n v="32"/>
    <s v="Yes"/>
    <s v="$1.50"/>
    <n v="66"/>
    <n v="42"/>
  </r>
  <r>
    <x v="15"/>
    <x v="15"/>
    <x v="0"/>
    <s v="Gigashots"/>
    <s v="7 Bonner Terrace"/>
    <s v="Backordered"/>
    <s v="19-214-5762"/>
    <s v="88-108-3774"/>
    <d v="2024-06-04T00:00:00"/>
    <s v="4/24/2024"/>
    <n v="41"/>
    <n v="41"/>
    <n v="52"/>
    <n v="75"/>
    <s v="Yes"/>
    <s v="$4.50"/>
    <n v="57"/>
    <n v="62"/>
  </r>
  <r>
    <x v="14"/>
    <x v="14"/>
    <x v="0"/>
    <s v="Skinix"/>
    <s v="6292 Chive Street"/>
    <s v="Backordered"/>
    <s v="74-642-2435"/>
    <s v="52-012-3409"/>
    <d v="2024-06-04T00:00:00"/>
    <s v="12/28/2024"/>
    <n v="66"/>
    <n v="66"/>
    <n v="31"/>
    <n v="18"/>
    <s v="No"/>
    <s v="$2.50"/>
    <n v="85"/>
    <n v="39"/>
  </r>
  <r>
    <x v="77"/>
    <x v="77"/>
    <x v="6"/>
    <s v="Digitube"/>
    <s v="0023 Upham Road"/>
    <s v="Active"/>
    <s v="47-221-3391"/>
    <s v="21-450-5520"/>
    <d v="2024-06-04T00:00:00"/>
    <d v="2024-09-07T00:00:00"/>
    <n v="78"/>
    <n v="78"/>
    <n v="38"/>
    <n v="27"/>
    <s v="No"/>
    <s v="$15.00"/>
    <n v="54"/>
    <n v="42"/>
  </r>
  <r>
    <x v="19"/>
    <x v="19"/>
    <x v="3"/>
    <s v="Rhyloo"/>
    <s v="0 Moose Lane"/>
    <s v="Backordered"/>
    <s v="87-104-0187"/>
    <s v="41-881-1166"/>
    <d v="2024-06-04T00:00:00"/>
    <s v="5/28/2024"/>
    <n v="86"/>
    <n v="86"/>
    <n v="100"/>
    <n v="78"/>
    <s v="Yes"/>
    <s v="$2.75"/>
    <n v="52"/>
    <n v="91"/>
  </r>
  <r>
    <x v="75"/>
    <x v="75"/>
    <x v="2"/>
    <s v="Skalith"/>
    <s v="4 Nelson Alley"/>
    <s v="Discontinued"/>
    <s v="87-272-6544"/>
    <s v="93-699-8001"/>
    <d v="2024-06-05T00:00:00"/>
    <d v="2024-03-05T00:00:00"/>
    <n v="90"/>
    <n v="90"/>
    <n v="3"/>
    <n v="49"/>
    <s v="No"/>
    <s v="$2.50"/>
    <n v="51"/>
    <n v="87"/>
  </r>
  <r>
    <x v="54"/>
    <x v="54"/>
    <x v="3"/>
    <s v="Podcat"/>
    <s v="84 Rusk Terrace"/>
    <s v="Active"/>
    <s v="06-340-6856"/>
    <s v="11-005-7835"/>
    <d v="2024-06-05T00:00:00"/>
    <s v="11/25/2024"/>
    <n v="41"/>
    <n v="41"/>
    <n v="56"/>
    <n v="12"/>
    <s v="Yes"/>
    <s v="$9.75"/>
    <n v="93"/>
    <n v="88"/>
  </r>
  <r>
    <x v="53"/>
    <x v="53"/>
    <x v="3"/>
    <s v="Wordware"/>
    <s v="662 Vernon Point"/>
    <s v="Active"/>
    <s v="80-020-8041"/>
    <s v="66-684-1941"/>
    <d v="2024-06-06T00:00:00"/>
    <d v="2024-03-12T00:00:00"/>
    <n v="11"/>
    <n v="11"/>
    <n v="58"/>
    <n v="26"/>
    <s v="Yes"/>
    <s v="$6.20"/>
    <n v="49"/>
    <n v="34"/>
  </r>
  <r>
    <x v="86"/>
    <x v="86"/>
    <x v="0"/>
    <s v="Zooveo"/>
    <s v="42719 Milwaukee Avenue"/>
    <s v="Discontinued"/>
    <s v="48-461-3742"/>
    <s v="78-381-5054"/>
    <d v="2024-06-07T00:00:00"/>
    <s v="5/17/2024"/>
    <n v="37"/>
    <n v="37"/>
    <n v="8"/>
    <n v="50"/>
    <s v="No"/>
    <s v="$6.00"/>
    <n v="47"/>
    <n v="62"/>
  </r>
  <r>
    <x v="5"/>
    <x v="5"/>
    <x v="0"/>
    <s v="Vimbo"/>
    <s v="86 Corben Crossing"/>
    <s v="Backordered"/>
    <s v="78-362-8578"/>
    <s v="57-633-6273"/>
    <d v="2024-06-07T00:00:00"/>
    <s v="11/17/2024"/>
    <n v="72"/>
    <n v="72"/>
    <n v="32"/>
    <n v="80"/>
    <s v="No"/>
    <s v="$2.45"/>
    <n v="25"/>
    <n v="9"/>
  </r>
  <r>
    <x v="87"/>
    <x v="87"/>
    <x v="4"/>
    <s v="Kwimbee"/>
    <s v="1 Monica Lane"/>
    <s v="Backordered"/>
    <s v="60-550-4771"/>
    <s v="24-568-9517"/>
    <d v="2024-06-07T00:00:00"/>
    <d v="2024-03-10T00:00:00"/>
    <n v="75"/>
    <n v="75"/>
    <n v="80"/>
    <n v="87"/>
    <s v="Yes"/>
    <s v="$9.00"/>
    <n v="49"/>
    <n v="40"/>
  </r>
  <r>
    <x v="20"/>
    <x v="20"/>
    <x v="6"/>
    <s v="Feedfire"/>
    <s v="321 Barby Parkway"/>
    <s v="Active"/>
    <s v="11-155-7826"/>
    <s v="91-788-3177"/>
    <d v="2024-06-07T00:00:00"/>
    <s v="1/31/2025"/>
    <n v="98"/>
    <n v="98"/>
    <n v="83"/>
    <n v="5"/>
    <s v="No"/>
    <s v="$20.00"/>
    <n v="39"/>
    <n v="79"/>
  </r>
  <r>
    <x v="81"/>
    <x v="81"/>
    <x v="1"/>
    <s v="Bluejam"/>
    <s v="093 Anhalt Crossing"/>
    <s v="Active"/>
    <s v="42-907-6946"/>
    <s v="32-386-9832"/>
    <d v="2024-06-07T00:00:00"/>
    <d v="2025-01-01T00:00:00"/>
    <n v="90"/>
    <n v="90"/>
    <n v="75"/>
    <n v="6"/>
    <s v="No"/>
    <s v="$5.00"/>
    <n v="55"/>
    <n v="64"/>
  </r>
  <r>
    <x v="88"/>
    <x v="88"/>
    <x v="0"/>
    <s v="Demimbu"/>
    <s v="43 Lakewood Junction"/>
    <s v="Discontinued"/>
    <s v="99-048-8310"/>
    <s v="70-453-8646"/>
    <d v="2024-06-07T00:00:00"/>
    <s v="4/22/2024"/>
    <n v="32"/>
    <n v="32"/>
    <n v="49"/>
    <n v="73"/>
    <s v="Yes"/>
    <s v="$2.50"/>
    <n v="80"/>
    <n v="36"/>
  </r>
  <r>
    <x v="89"/>
    <x v="89"/>
    <x v="2"/>
    <s v="Kamba"/>
    <s v="6151 Forster Drive"/>
    <s v="Backordered"/>
    <s v="85-440-3667"/>
    <s v="00-680-5333"/>
    <d v="2024-06-08T00:00:00"/>
    <d v="2024-03-06T00:00:00"/>
    <n v="68"/>
    <n v="68"/>
    <n v="29"/>
    <n v="31"/>
    <s v="No"/>
    <s v="$7.00"/>
    <n v="53"/>
    <n v="20"/>
  </r>
  <r>
    <x v="52"/>
    <x v="52"/>
    <x v="3"/>
    <s v="Quire"/>
    <s v="76 Fisk Park"/>
    <s v="Backordered"/>
    <s v="93-571-7294"/>
    <s v="77-842-0920"/>
    <d v="2024-06-09T00:00:00"/>
    <d v="2024-03-11T00:00:00"/>
    <n v="78"/>
    <n v="78"/>
    <n v="94"/>
    <n v="7"/>
    <s v="Yes"/>
    <s v="$4.35"/>
    <n v="69"/>
    <n v="40"/>
  </r>
  <r>
    <x v="90"/>
    <x v="90"/>
    <x v="0"/>
    <s v="Shuffledrive"/>
    <s v="58 Corscot Terrace"/>
    <s v="Active"/>
    <s v="82-977-7752"/>
    <s v="57-473-8672"/>
    <d v="2024-06-09T00:00:00"/>
    <s v="12/28/2024"/>
    <n v="88"/>
    <n v="88"/>
    <n v="78"/>
    <n v="17"/>
    <s v="No"/>
    <s v="$2.50"/>
    <n v="58"/>
    <n v="21"/>
  </r>
  <r>
    <x v="37"/>
    <x v="37"/>
    <x v="5"/>
    <s v="Photobean"/>
    <s v="0 Larry Terrace"/>
    <s v="Backordered"/>
    <s v="76-476-9996"/>
    <s v="88-428-6227"/>
    <d v="2024-06-10T00:00:00"/>
    <s v="1/14/2025"/>
    <n v="37"/>
    <n v="37"/>
    <n v="96"/>
    <n v="82"/>
    <s v="Yes"/>
    <s v="$5.00"/>
    <n v="35"/>
    <n v="23"/>
  </r>
  <r>
    <x v="91"/>
    <x v="91"/>
    <x v="1"/>
    <s v="Thoughtmix"/>
    <s v="20 Butterfield Lane"/>
    <s v="Active"/>
    <s v="50-679-2072"/>
    <s v="81-588-5701"/>
    <d v="2024-06-10T00:00:00"/>
    <d v="2024-03-05T00:00:00"/>
    <n v="97"/>
    <n v="97"/>
    <n v="32"/>
    <n v="43"/>
    <s v="No"/>
    <s v="$2.30"/>
    <n v="82"/>
    <n v="98"/>
  </r>
  <r>
    <x v="31"/>
    <x v="31"/>
    <x v="2"/>
    <s v="Jatri"/>
    <s v="591 Maple Wood Drive"/>
    <s v="Backordered"/>
    <s v="50-329-3145"/>
    <s v="88-418-3855"/>
    <d v="2024-06-11T00:00:00"/>
    <s v="12/20/2024"/>
    <n v="12"/>
    <n v="12"/>
    <n v="54"/>
    <n v="48"/>
    <s v="Yes"/>
    <s v="$1.00"/>
    <n v="31"/>
    <n v="88"/>
  </r>
  <r>
    <x v="57"/>
    <x v="57"/>
    <x v="3"/>
    <s v="Pixonyx"/>
    <s v="336 Old Shore Lane"/>
    <s v="Active"/>
    <s v="52-392-5312"/>
    <s v="78-092-4768"/>
    <d v="2024-06-11T00:00:00"/>
    <s v="2/19/2025"/>
    <n v="50"/>
    <n v="50"/>
    <n v="42"/>
    <n v="20"/>
    <s v="No"/>
    <s v="$1.75"/>
    <n v="87"/>
    <n v="59"/>
  </r>
  <r>
    <x v="92"/>
    <x v="92"/>
    <x v="3"/>
    <s v="Kanoodle"/>
    <s v="6500 Raven Drive"/>
    <s v="Discontinued"/>
    <s v="47-663-5703"/>
    <s v="52-062-2916"/>
    <d v="2024-06-12T00:00:00"/>
    <s v="6/14/2024"/>
    <n v="15"/>
    <n v="15"/>
    <n v="49"/>
    <n v="40"/>
    <s v="Yes"/>
    <s v="$4.50"/>
    <n v="68"/>
    <n v="74"/>
  </r>
  <r>
    <x v="70"/>
    <x v="70"/>
    <x v="6"/>
    <s v="Ozu"/>
    <s v="96 American Ash Center"/>
    <s v="Discontinued"/>
    <s v="58-122-2282"/>
    <s v="55-773-9118"/>
    <d v="2024-06-12T00:00:00"/>
    <s v="6/30/2024"/>
    <n v="59"/>
    <n v="59"/>
    <n v="20"/>
    <n v="17"/>
    <s v="No"/>
    <s v="$5.00"/>
    <n v="45"/>
    <n v="15"/>
  </r>
  <r>
    <x v="76"/>
    <x v="76"/>
    <x v="3"/>
    <s v="Avamm"/>
    <s v="12 Rigney Street"/>
    <s v="Active"/>
    <s v="84-151-2114"/>
    <s v="79-704-1471"/>
    <d v="2024-06-12T00:00:00"/>
    <d v="2024-06-03T00:00:00"/>
    <n v="39"/>
    <n v="39"/>
    <n v="57"/>
    <n v="54"/>
    <s v="Yes"/>
    <s v="$2.50"/>
    <n v="77"/>
    <n v="32"/>
  </r>
  <r>
    <x v="32"/>
    <x v="32"/>
    <x v="0"/>
    <s v="Roomm"/>
    <s v="2718 Londonderry Plaza"/>
    <s v="Backordered"/>
    <s v="93-682-2069"/>
    <s v="60-038-7810"/>
    <d v="2024-06-12T00:00:00"/>
    <s v="6/23/2024"/>
    <n v="76"/>
    <n v="76"/>
    <n v="39"/>
    <n v="15"/>
    <s v="No"/>
    <s v="$2.00"/>
    <n v="77"/>
    <n v="70"/>
  </r>
  <r>
    <x v="67"/>
    <x v="67"/>
    <x v="0"/>
    <s v="Browsetype"/>
    <s v="41 Stephen Crossing"/>
    <s v="Backordered"/>
    <s v="48-789-9187"/>
    <s v="95-944-5323"/>
    <d v="2024-06-12T00:00:00"/>
    <s v="6/26/2024"/>
    <n v="45"/>
    <n v="45"/>
    <n v="79"/>
    <n v="95"/>
    <s v="Yes"/>
    <s v="$4.00"/>
    <n v="84"/>
    <n v="62"/>
  </r>
  <r>
    <x v="93"/>
    <x v="93"/>
    <x v="5"/>
    <s v="Kwimbee"/>
    <s v="9269 Main Trail"/>
    <s v="Active"/>
    <s v="85-806-0613"/>
    <s v="06-286-2758"/>
    <d v="2024-07-03T00:00:00"/>
    <d v="2025-01-01T00:00:00"/>
    <n v="41"/>
    <n v="41"/>
    <n v="21"/>
    <n v="47"/>
    <s v="No"/>
    <s v="$5.00"/>
    <n v="50"/>
    <n v="99"/>
  </r>
  <r>
    <x v="80"/>
    <x v="80"/>
    <x v="6"/>
    <s v="Wikido"/>
    <s v="620 Mockingbird Pass"/>
    <s v="Active"/>
    <s v="19-244-9890"/>
    <s v="98-107-0604"/>
    <d v="2024-07-03T00:00:00"/>
    <d v="2024-02-10T00:00:00"/>
    <n v="61"/>
    <n v="61"/>
    <n v="22"/>
    <n v="98"/>
    <s v="No"/>
    <s v="$30.00"/>
    <n v="90"/>
    <n v="11"/>
  </r>
  <r>
    <x v="69"/>
    <x v="69"/>
    <x v="0"/>
    <s v="Youfeed"/>
    <s v="37973 Parkside Junction"/>
    <s v="Active"/>
    <s v="60-285-3783"/>
    <s v="58-827-9061"/>
    <d v="2024-07-04T00:00:00"/>
    <s v="3/28/2024"/>
    <n v="51"/>
    <n v="51"/>
    <n v="62"/>
    <n v="95"/>
    <s v="Yes"/>
    <s v="$6.00"/>
    <n v="52"/>
    <n v="21"/>
  </r>
  <r>
    <x v="72"/>
    <x v="72"/>
    <x v="3"/>
    <s v="Wikibox"/>
    <s v="18 Comanche Junction"/>
    <s v="Backordered"/>
    <s v="34-547-0827"/>
    <s v="30-853-8580"/>
    <d v="2024-07-04T00:00:00"/>
    <s v="1/17/2025"/>
    <n v="54"/>
    <n v="54"/>
    <n v="53"/>
    <n v="33"/>
    <s v="No"/>
    <s v="$1.80"/>
    <n v="94"/>
    <n v="82"/>
  </r>
  <r>
    <x v="5"/>
    <x v="5"/>
    <x v="0"/>
    <s v="Meejo"/>
    <s v="30968 Anzinger Court"/>
    <s v="Discontinued"/>
    <s v="06-731-2162"/>
    <s v="17-546-8875"/>
    <d v="2024-07-04T00:00:00"/>
    <d v="2024-07-10T00:00:00"/>
    <n v="87"/>
    <n v="87"/>
    <n v="1"/>
    <n v="98"/>
    <s v="No"/>
    <s v="$2.50"/>
    <n v="61"/>
    <n v="84"/>
  </r>
  <r>
    <x v="91"/>
    <x v="91"/>
    <x v="1"/>
    <s v="Omba"/>
    <s v="339 Paget Place"/>
    <s v="Discontinued"/>
    <s v="48-193-1199"/>
    <s v="63-924-5144"/>
    <d v="2024-07-05T00:00:00"/>
    <s v="12/24/2024"/>
    <n v="46"/>
    <n v="46"/>
    <n v="51"/>
    <n v="92"/>
    <s v="Yes"/>
    <s v="$2.30"/>
    <n v="47"/>
    <n v="25"/>
  </r>
  <r>
    <x v="78"/>
    <x v="78"/>
    <x v="3"/>
    <s v="Wordtune"/>
    <s v="2693 6th Court"/>
    <s v="Discontinued"/>
    <s v="40-003-7322"/>
    <s v="41-644-3129"/>
    <d v="2024-07-05T00:00:00"/>
    <s v="2/16/2025"/>
    <n v="13"/>
    <n v="13"/>
    <n v="32"/>
    <n v="79"/>
    <s v="Yes"/>
    <s v="$2.00"/>
    <n v="38"/>
    <n v="61"/>
  </r>
  <r>
    <x v="59"/>
    <x v="59"/>
    <x v="0"/>
    <s v="Riffwire"/>
    <s v="1 Elmside Parkway"/>
    <s v="Discontinued"/>
    <s v="91-417-0366"/>
    <s v="28-442-2578"/>
    <d v="2024-07-06T00:00:00"/>
    <d v="2024-07-12T00:00:00"/>
    <n v="25"/>
    <n v="25"/>
    <n v="74"/>
    <n v="100"/>
    <s v="Yes"/>
    <s v="$5.50"/>
    <n v="41"/>
    <n v="59"/>
  </r>
  <r>
    <x v="23"/>
    <x v="23"/>
    <x v="0"/>
    <s v="Devshare"/>
    <s v="5325 Milwaukee Lane"/>
    <s v="Discontinued"/>
    <s v="24-571-1080"/>
    <s v="07-520-1107"/>
    <d v="2024-07-06T00:00:00"/>
    <s v="2/21/2025"/>
    <n v="60"/>
    <n v="60"/>
    <n v="15"/>
    <n v="89"/>
    <s v="No"/>
    <s v="$4.00"/>
    <n v="21"/>
    <n v="29"/>
  </r>
  <r>
    <x v="73"/>
    <x v="73"/>
    <x v="3"/>
    <s v="Yodoo"/>
    <s v="38 Superior Road"/>
    <s v="Discontinued"/>
    <s v="22-083-3347"/>
    <s v="01-431-7544"/>
    <d v="2024-07-07T00:00:00"/>
    <s v="4/29/2024"/>
    <n v="69"/>
    <n v="69"/>
    <n v="82"/>
    <n v="58"/>
    <s v="Yes"/>
    <s v="$1.50"/>
    <n v="34"/>
    <n v="22"/>
  </r>
  <r>
    <x v="52"/>
    <x v="52"/>
    <x v="3"/>
    <s v="Talane"/>
    <s v="96629 Nova Plaza"/>
    <s v="Discontinued"/>
    <s v="09-101-1740"/>
    <s v="63-836-1262"/>
    <d v="2024-07-07T00:00:00"/>
    <s v="12/20/2024"/>
    <n v="36"/>
    <n v="36"/>
    <n v="81"/>
    <n v="54"/>
    <s v="Yes"/>
    <s v="$4.75"/>
    <n v="73"/>
    <n v="60"/>
  </r>
  <r>
    <x v="35"/>
    <x v="35"/>
    <x v="5"/>
    <s v="Photobug"/>
    <s v="657 Texas Street"/>
    <s v="Backordered"/>
    <s v="17-274-6898"/>
    <s v="34-738-1209"/>
    <d v="2024-07-07T00:00:00"/>
    <d v="2024-01-06T00:00:00"/>
    <n v="36"/>
    <n v="36"/>
    <n v="53"/>
    <n v="92"/>
    <s v="Yes"/>
    <s v="$3.50"/>
    <n v="67"/>
    <n v="43"/>
  </r>
  <r>
    <x v="23"/>
    <x v="23"/>
    <x v="0"/>
    <s v="Dabshots"/>
    <s v="17 Reinke Circle"/>
    <s v="Backordered"/>
    <s v="38-655-2312"/>
    <s v="91-127-7174"/>
    <d v="2024-07-08T00:00:00"/>
    <d v="2024-09-04T00:00:00"/>
    <n v="79"/>
    <n v="79"/>
    <n v="74"/>
    <n v="87"/>
    <s v="No"/>
    <s v="$4.00"/>
    <n v="80"/>
    <n v="26"/>
  </r>
  <r>
    <x v="16"/>
    <x v="16"/>
    <x v="2"/>
    <s v="Katz"/>
    <s v="3 Bellgrove Way"/>
    <s v="Active"/>
    <s v="60-327-4114"/>
    <s v="59-968-8346"/>
    <d v="2024-07-09T00:00:00"/>
    <s v="11/22/2024"/>
    <n v="63"/>
    <n v="63"/>
    <n v="7"/>
    <n v="23"/>
    <s v="No"/>
    <s v="$2.35"/>
    <n v="78"/>
    <n v="100"/>
  </r>
  <r>
    <x v="94"/>
    <x v="94"/>
    <x v="0"/>
    <s v="Viva"/>
    <s v="00 Ridgeway Plaza"/>
    <s v="Discontinued"/>
    <s v="54-281-3746"/>
    <s v="08-824-4585"/>
    <d v="2024-07-09T00:00:00"/>
    <d v="2024-10-03T00:00:00"/>
    <n v="26"/>
    <n v="26"/>
    <n v="70"/>
    <n v="52"/>
    <s v="Yes"/>
    <s v="$2.00"/>
    <n v="36"/>
    <n v="10"/>
  </r>
  <r>
    <x v="90"/>
    <x v="90"/>
    <x v="0"/>
    <s v="Devshare"/>
    <s v="42 Bunker Hill Junction"/>
    <s v="Discontinued"/>
    <s v="25-349-7974"/>
    <s v="82-737-6019"/>
    <d v="2024-07-10T00:00:00"/>
    <s v="5/28/2024"/>
    <n v="72"/>
    <n v="72"/>
    <n v="70"/>
    <n v="99"/>
    <s v="No"/>
    <s v="$2.50"/>
    <n v="82"/>
    <n v="32"/>
  </r>
  <r>
    <x v="42"/>
    <x v="42"/>
    <x v="0"/>
    <s v="Quinu"/>
    <s v="701 Logan Court"/>
    <s v="Active"/>
    <s v="16-380-0753"/>
    <s v="24-603-5521"/>
    <d v="2024-07-10T00:00:00"/>
    <s v="5/16/2024"/>
    <n v="38"/>
    <n v="38"/>
    <n v="22"/>
    <n v="71"/>
    <s v="No"/>
    <s v="$5.00"/>
    <n v="33"/>
    <n v="62"/>
  </r>
  <r>
    <x v="93"/>
    <x v="93"/>
    <x v="5"/>
    <s v="Trunyx"/>
    <s v="6 Lillian Junction"/>
    <s v="Active"/>
    <s v="38-049-9319"/>
    <s v="90-447-5123"/>
    <d v="2024-07-11T00:00:00"/>
    <s v="4/29/2024"/>
    <n v="82"/>
    <n v="82"/>
    <n v="6"/>
    <n v="53"/>
    <s v="No"/>
    <s v="$5.00"/>
    <n v="21"/>
    <n v="58"/>
  </r>
  <r>
    <x v="54"/>
    <x v="54"/>
    <x v="3"/>
    <s v="Topdrive"/>
    <s v="72 Crownhardt Circle"/>
    <s v="Active"/>
    <s v="50-329-3360"/>
    <s v="85-594-2570"/>
    <d v="2024-07-11T00:00:00"/>
    <s v="2/16/2025"/>
    <n v="19"/>
    <n v="19"/>
    <n v="77"/>
    <n v="66"/>
    <s v="Yes"/>
    <s v="$10.00"/>
    <n v="62"/>
    <n v="100"/>
  </r>
  <r>
    <x v="35"/>
    <x v="35"/>
    <x v="5"/>
    <s v="Mybuzz"/>
    <s v="8524 Shelley Way"/>
    <s v="Active"/>
    <s v="19-610-2236"/>
    <s v="53-799-3174"/>
    <d v="2024-07-12T00:00:00"/>
    <d v="2024-03-08T00:00:00"/>
    <n v="58"/>
    <n v="58"/>
    <n v="48"/>
    <n v="9"/>
    <s v="No"/>
    <s v="$3.50"/>
    <n v="98"/>
    <n v="69"/>
  </r>
  <r>
    <x v="58"/>
    <x v="58"/>
    <x v="2"/>
    <s v="Skippad"/>
    <s v="9 Meadow Ridge Center"/>
    <s v="Active"/>
    <s v="46-632-8420"/>
    <s v="27-996-8883"/>
    <d v="2024-08-03T00:00:00"/>
    <s v="12/21/2024"/>
    <n v="98"/>
    <n v="98"/>
    <n v="24"/>
    <n v="4"/>
    <s v="No"/>
    <s v="$4.10"/>
    <n v="89"/>
    <n v="80"/>
  </r>
  <r>
    <x v="95"/>
    <x v="95"/>
    <x v="0"/>
    <s v="Jabbersphere"/>
    <s v="2 Hooker Terrace"/>
    <s v="Active"/>
    <s v="14-836-2894"/>
    <s v="82-157-4299"/>
    <d v="2024-08-03T00:00:00"/>
    <d v="2025-11-01T00:00:00"/>
    <n v="44"/>
    <n v="44"/>
    <n v="92"/>
    <n v="92"/>
    <s v="Yes"/>
    <s v="$3.50"/>
    <n v="41"/>
    <n v="61"/>
  </r>
  <r>
    <x v="96"/>
    <x v="96"/>
    <x v="0"/>
    <s v="Youbridge"/>
    <s v="56 Esker Park"/>
    <s v="Backordered"/>
    <s v="08-196-2703"/>
    <s v="34-315-1199"/>
    <d v="2024-08-03T00:00:00"/>
    <s v="11/29/2024"/>
    <n v="100"/>
    <n v="100"/>
    <n v="52"/>
    <n v="2"/>
    <s v="No"/>
    <s v="$3.00"/>
    <n v="86"/>
    <n v="70"/>
  </r>
  <r>
    <x v="36"/>
    <x v="36"/>
    <x v="6"/>
    <s v="Photofeed"/>
    <s v="236 Gateway Lane"/>
    <s v="Discontinued"/>
    <s v="87-097-5691"/>
    <s v="26-213-7885"/>
    <d v="2024-08-04T00:00:00"/>
    <s v="8/29/2024"/>
    <n v="62"/>
    <n v="62"/>
    <n v="78"/>
    <n v="97"/>
    <s v="Yes"/>
    <s v="$10.00"/>
    <n v="62"/>
    <n v="97"/>
  </r>
  <r>
    <x v="88"/>
    <x v="88"/>
    <x v="0"/>
    <s v="Quatz"/>
    <s v="2 Sunbrook Lane"/>
    <s v="Backordered"/>
    <s v="04-453-5485"/>
    <s v="43-880-2879"/>
    <d v="2024-08-04T00:00:00"/>
    <d v="2025-10-01T00:00:00"/>
    <n v="84"/>
    <n v="84"/>
    <n v="20"/>
    <n v="58"/>
    <s v="No"/>
    <s v="$2.50"/>
    <n v="86"/>
    <n v="64"/>
  </r>
  <r>
    <x v="97"/>
    <x v="97"/>
    <x v="2"/>
    <s v="Feedmix"/>
    <s v="6172 Hovde Circle"/>
    <s v="Backordered"/>
    <s v="82-678-8097"/>
    <s v="65-403-0311"/>
    <d v="2024-08-04T00:00:00"/>
    <s v="8/24/2024"/>
    <n v="68"/>
    <n v="68"/>
    <n v="82"/>
    <n v="58"/>
    <s v="Yes"/>
    <s v="$4.80"/>
    <n v="90"/>
    <n v="2"/>
  </r>
  <r>
    <x v="46"/>
    <x v="46"/>
    <x v="0"/>
    <s v="Bubblemix"/>
    <s v="4 Sundown Place"/>
    <s v="Active"/>
    <s v="43-703-9939"/>
    <s v="69-928-4929"/>
    <d v="2024-08-05T00:00:00"/>
    <s v="5/22/2024"/>
    <n v="55"/>
    <n v="55"/>
    <n v="91"/>
    <n v="35"/>
    <s v="Yes"/>
    <s v="$3.50"/>
    <n v="81"/>
    <n v="19"/>
  </r>
  <r>
    <x v="98"/>
    <x v="98"/>
    <x v="5"/>
    <s v="Topicware"/>
    <s v="8 Mayer Trail"/>
    <s v="Active"/>
    <s v="28-433-8533"/>
    <s v="81-694-0300"/>
    <d v="2024-08-05T00:00:00"/>
    <s v="2/27/2024"/>
    <n v="87"/>
    <n v="87"/>
    <n v="70"/>
    <n v="77"/>
    <s v="No"/>
    <s v="$3.20"/>
    <n v="73"/>
    <n v="44"/>
  </r>
  <r>
    <x v="65"/>
    <x v="65"/>
    <x v="3"/>
    <s v="Shuffledrive"/>
    <s v="2 Veith Crossing"/>
    <s v="Active"/>
    <s v="74-234-0628"/>
    <s v="49-559-7092"/>
    <d v="2024-08-05T00:00:00"/>
    <s v="12/15/2024"/>
    <n v="12"/>
    <n v="12"/>
    <n v="56"/>
    <n v="92"/>
    <s v="Yes"/>
    <s v="$9.50"/>
    <n v="56"/>
    <n v="6"/>
  </r>
  <r>
    <x v="14"/>
    <x v="14"/>
    <x v="0"/>
    <s v="Photobug"/>
    <s v="880 Calypso Road"/>
    <s v="Backordered"/>
    <s v="02-888-9412"/>
    <s v="22-307-4653"/>
    <d v="2024-08-06T00:00:00"/>
    <s v="3/28/2024"/>
    <n v="95"/>
    <n v="95"/>
    <n v="66"/>
    <n v="69"/>
    <s v="No"/>
    <s v="$2.48"/>
    <n v="92"/>
    <n v="72"/>
  </r>
  <r>
    <x v="22"/>
    <x v="22"/>
    <x v="0"/>
    <s v="Wordtune"/>
    <s v="44051 Old Shore Junction"/>
    <s v="Backordered"/>
    <s v="80-658-6456"/>
    <s v="42-080-6579"/>
    <d v="2024-08-06T00:00:00"/>
    <s v="5/19/2024"/>
    <n v="84"/>
    <n v="84"/>
    <n v="9"/>
    <n v="46"/>
    <s v="No"/>
    <s v="$5.00"/>
    <n v="30"/>
    <n v="68"/>
  </r>
  <r>
    <x v="53"/>
    <x v="53"/>
    <x v="3"/>
    <s v="Reallinks"/>
    <s v="2446 Anhalt Way"/>
    <s v="Discontinued"/>
    <s v="70-587-1204"/>
    <s v="41-399-9203"/>
    <d v="2024-08-07T00:00:00"/>
    <s v="7/15/2024"/>
    <n v="68"/>
    <n v="68"/>
    <n v="68"/>
    <n v="97"/>
    <s v="Yes"/>
    <s v="$6.00"/>
    <n v="37"/>
    <n v="31"/>
  </r>
  <r>
    <x v="77"/>
    <x v="77"/>
    <x v="6"/>
    <s v="Youfeed"/>
    <s v="5 Anderson Trail"/>
    <s v="Active"/>
    <s v="88-951-9038"/>
    <s v="14-713-5795"/>
    <d v="2024-08-07T00:00:00"/>
    <d v="2024-11-10T00:00:00"/>
    <n v="11"/>
    <n v="11"/>
    <n v="72"/>
    <n v="5"/>
    <s v="Yes"/>
    <s v="$15.00"/>
    <n v="89"/>
    <n v="4"/>
  </r>
  <r>
    <x v="38"/>
    <x v="38"/>
    <x v="1"/>
    <s v="Wordware"/>
    <s v="70156 7th Junction"/>
    <s v="Discontinued"/>
    <s v="45-317-9731"/>
    <s v="05-779-0378"/>
    <d v="2024-08-07T00:00:00"/>
    <d v="2025-07-01T00:00:00"/>
    <n v="44"/>
    <n v="44"/>
    <n v="83"/>
    <n v="78"/>
    <s v="Yes"/>
    <s v="$1.80"/>
    <n v="46"/>
    <n v="4"/>
  </r>
  <r>
    <x v="12"/>
    <x v="12"/>
    <x v="0"/>
    <s v="Oloo"/>
    <s v="183 Buell Park"/>
    <s v="Discontinued"/>
    <s v="63-874-9747"/>
    <s v="22-506-4911"/>
    <d v="2024-08-07T00:00:00"/>
    <d v="2024-09-12T00:00:00"/>
    <n v="36"/>
    <n v="36"/>
    <n v="59"/>
    <n v="90"/>
    <s v="Yes"/>
    <s v="$3.00"/>
    <n v="25"/>
    <n v="60"/>
  </r>
  <r>
    <x v="67"/>
    <x v="67"/>
    <x v="0"/>
    <s v="Blogpad"/>
    <s v="832 Goodland Alley"/>
    <s v="Discontinued"/>
    <s v="44-546-5713"/>
    <s v="61-382-5182"/>
    <d v="2024-08-07T00:00:00"/>
    <s v="1/16/2025"/>
    <n v="94"/>
    <n v="94"/>
    <n v="69"/>
    <n v="68"/>
    <s v="No"/>
    <s v="$4.00"/>
    <n v="24"/>
    <n v="20"/>
  </r>
  <r>
    <x v="84"/>
    <x v="84"/>
    <x v="3"/>
    <s v="Meeveo"/>
    <s v="836 Brown Alley"/>
    <s v="Discontinued"/>
    <s v="23-070-2433"/>
    <s v="82-235-9317"/>
    <d v="2024-08-08T00:00:00"/>
    <d v="2024-11-04T00:00:00"/>
    <n v="68"/>
    <n v="68"/>
    <n v="7"/>
    <n v="37"/>
    <s v="No"/>
    <s v="$2.50"/>
    <n v="69"/>
    <n v="1"/>
  </r>
  <r>
    <x v="27"/>
    <x v="27"/>
    <x v="4"/>
    <s v="InnoZ"/>
    <s v="10997 Dexter Parkway"/>
    <s v="Active"/>
    <s v="91-257-3672"/>
    <s v="30-438-6295"/>
    <d v="2024-08-08T00:00:00"/>
    <s v="12/18/2024"/>
    <n v="78"/>
    <n v="78"/>
    <n v="75"/>
    <n v="3"/>
    <s v="No"/>
    <s v="$7.00"/>
    <n v="63"/>
    <n v="100"/>
  </r>
  <r>
    <x v="63"/>
    <x v="63"/>
    <x v="0"/>
    <s v="Skinix"/>
    <s v="154 Delladonna Hill"/>
    <s v="Backordered"/>
    <s v="69-561-2496"/>
    <s v="38-790-7081"/>
    <d v="2024-08-08T00:00:00"/>
    <s v="3/18/2024"/>
    <n v="82"/>
    <n v="82"/>
    <n v="29"/>
    <n v="62"/>
    <s v="No"/>
    <s v="$15.31"/>
    <n v="77"/>
    <n v="27"/>
  </r>
  <r>
    <x v="52"/>
    <x v="52"/>
    <x v="3"/>
    <s v="Tekfly"/>
    <s v="07855 Goodland Lane"/>
    <s v="Active"/>
    <s v="87-013-6488"/>
    <s v="77-471-0792"/>
    <d v="2024-08-08T00:00:00"/>
    <s v="10/26/2024"/>
    <n v="22"/>
    <n v="22"/>
    <n v="10"/>
    <n v="53"/>
    <s v="No"/>
    <s v="$4.25"/>
    <n v="64"/>
    <n v="7"/>
  </r>
  <r>
    <x v="20"/>
    <x v="20"/>
    <x v="6"/>
    <s v="Voomm"/>
    <s v="993 Kensington Drive"/>
    <s v="Discontinued"/>
    <s v="31-969-4614"/>
    <s v="83-104-8425"/>
    <d v="2024-08-09T00:00:00"/>
    <d v="2024-06-06T00:00:00"/>
    <n v="62"/>
    <n v="62"/>
    <n v="89"/>
    <n v="6"/>
    <s v="Yes"/>
    <s v="$20.00"/>
    <n v="23"/>
    <n v="11"/>
  </r>
  <r>
    <x v="83"/>
    <x v="83"/>
    <x v="2"/>
    <s v="Miboo"/>
    <s v="779 Ridgeway Street"/>
    <s v="Backordered"/>
    <s v="96-209-1739"/>
    <s v="82-930-7733"/>
    <d v="2024-08-09T00:00:00"/>
    <s v="2/27/2024"/>
    <n v="70"/>
    <n v="70"/>
    <n v="81"/>
    <n v="75"/>
    <s v="Yes"/>
    <s v="$2.00"/>
    <n v="24"/>
    <n v="54"/>
  </r>
  <r>
    <x v="29"/>
    <x v="29"/>
    <x v="3"/>
    <s v="Mydeo"/>
    <s v="81878 Nobel Point"/>
    <s v="Discontinued"/>
    <s v="20-022-3173"/>
    <s v="54-188-1006"/>
    <d v="2024-08-10T00:00:00"/>
    <d v="2024-10-11T00:00:00"/>
    <n v="21"/>
    <n v="21"/>
    <n v="63"/>
    <n v="65"/>
    <s v="Yes"/>
    <s v="$1.50"/>
    <n v="38"/>
    <n v="73"/>
  </r>
  <r>
    <x v="15"/>
    <x v="15"/>
    <x v="0"/>
    <s v="Riffwire"/>
    <s v="6 Charing Cross Circle"/>
    <s v="Active"/>
    <s v="44-552-3909"/>
    <s v="80-863-1186"/>
    <d v="2024-08-10T00:00:00"/>
    <s v="2/26/2024"/>
    <n v="61"/>
    <n v="61"/>
    <n v="50"/>
    <n v="9"/>
    <s v="No"/>
    <s v="$4.50"/>
    <n v="24"/>
    <n v="92"/>
  </r>
  <r>
    <x v="68"/>
    <x v="68"/>
    <x v="0"/>
    <s v="Zoomzone"/>
    <s v="1519 Delaware Court"/>
    <s v="Backordered"/>
    <s v="40-902-1995"/>
    <s v="86-879-7811"/>
    <d v="2024-08-10T00:00:00"/>
    <d v="2024-08-12T00:00:00"/>
    <n v="46"/>
    <n v="46"/>
    <n v="88"/>
    <n v="20"/>
    <s v="Yes"/>
    <s v="$4.80"/>
    <n v="59"/>
    <n v="79"/>
  </r>
  <r>
    <x v="24"/>
    <x v="24"/>
    <x v="3"/>
    <s v="Tagcat"/>
    <s v="2 Fair Oaks Pass"/>
    <s v="Discontinued"/>
    <s v="07-846-4804"/>
    <s v="30-605-2164"/>
    <d v="2024-08-10T00:00:00"/>
    <d v="2024-02-07T00:00:00"/>
    <n v="20"/>
    <n v="20"/>
    <n v="25"/>
    <n v="73"/>
    <s v="Yes"/>
    <s v="$4.75"/>
    <n v="78"/>
    <n v="1"/>
  </r>
  <r>
    <x v="21"/>
    <x v="21"/>
    <x v="0"/>
    <s v="Jaxworks"/>
    <s v="18 Daystar Parkway"/>
    <s v="Active"/>
    <s v="17-504-3699"/>
    <s v="81-276-8218"/>
    <d v="2024-08-10T00:00:00"/>
    <s v="6/15/2024"/>
    <n v="80"/>
    <n v="80"/>
    <n v="60"/>
    <n v="71"/>
    <s v="No"/>
    <s v="$2.00"/>
    <n v="98"/>
    <n v="13"/>
  </r>
  <r>
    <x v="58"/>
    <x v="58"/>
    <x v="2"/>
    <s v="Feedbug"/>
    <s v="7 Spohn Avenue"/>
    <s v="Backordered"/>
    <s v="55-522-8242"/>
    <s v="48-884-5431"/>
    <d v="2024-08-11T00:00:00"/>
    <s v="3/30/2024"/>
    <n v="29"/>
    <n v="29"/>
    <n v="36"/>
    <n v="40"/>
    <s v="Yes"/>
    <s v="$4.00"/>
    <n v="60"/>
    <n v="96"/>
  </r>
  <r>
    <x v="95"/>
    <x v="95"/>
    <x v="0"/>
    <s v="Chatterpoint"/>
    <s v="39 Dahle Alley"/>
    <s v="Discontinued"/>
    <s v="17-022-9721"/>
    <s v="59-629-0798"/>
    <d v="2024-08-11T00:00:00"/>
    <s v="12/13/2024"/>
    <n v="43"/>
    <n v="43"/>
    <n v="63"/>
    <n v="99"/>
    <s v="Yes"/>
    <s v="$3.50"/>
    <n v="39"/>
    <n v="77"/>
  </r>
  <r>
    <x v="60"/>
    <x v="60"/>
    <x v="1"/>
    <s v="Skibox"/>
    <s v="27408 Burning Wood Street"/>
    <s v="Discontinued"/>
    <s v="03-940-0630"/>
    <s v="49-762-8263"/>
    <d v="2024-08-11T00:00:00"/>
    <s v="10/31/2024"/>
    <n v="23"/>
    <n v="23"/>
    <n v="43"/>
    <n v="75"/>
    <s v="Yes"/>
    <s v="$2.50"/>
    <n v="91"/>
    <n v="86"/>
  </r>
  <r>
    <x v="73"/>
    <x v="73"/>
    <x v="3"/>
    <s v="Brightbean"/>
    <s v="3 Westerfield Crossing"/>
    <s v="Active"/>
    <s v="71-594-6552"/>
    <s v="63-492-7603"/>
    <d v="2024-08-12T00:00:00"/>
    <s v="2/19/2025"/>
    <n v="12"/>
    <n v="12"/>
    <n v="59"/>
    <n v="62"/>
    <s v="Yes"/>
    <s v="$1.50"/>
    <n v="95"/>
    <n v="99"/>
  </r>
  <r>
    <x v="71"/>
    <x v="71"/>
    <x v="6"/>
    <s v="Skipstorm"/>
    <s v="5756 Stephen Avenue"/>
    <s v="Active"/>
    <s v="20-225-3930"/>
    <s v="73-069-2753"/>
    <d v="2024-08-12T00:00:00"/>
    <s v="2/29/2024"/>
    <n v="99"/>
    <n v="99"/>
    <n v="87"/>
    <n v="10"/>
    <s v="No"/>
    <s v="$25.00"/>
    <n v="93"/>
    <n v="70"/>
  </r>
  <r>
    <x v="59"/>
    <x v="59"/>
    <x v="0"/>
    <s v="Flipopia"/>
    <s v="84239 Meadow Vale Trail"/>
    <s v="Backordered"/>
    <s v="53-151-5726"/>
    <s v="93-180-4005"/>
    <d v="2024-08-12T00:00:00"/>
    <d v="2025-12-01T00:00:00"/>
    <n v="37"/>
    <n v="37"/>
    <n v="45"/>
    <n v="62"/>
    <s v="Yes"/>
    <s v="$5.50"/>
    <n v="34"/>
    <n v="23"/>
  </r>
  <r>
    <x v="92"/>
    <x v="92"/>
    <x v="3"/>
    <s v="Skidoo"/>
    <s v="4784 Farmco Alley"/>
    <s v="Backordered"/>
    <s v="77-777-4536"/>
    <s v="64-396-5538"/>
    <d v="2024-08-12T00:00:00"/>
    <d v="2024-12-09T00:00:00"/>
    <n v="26"/>
    <n v="26"/>
    <n v="67"/>
    <n v="46"/>
    <s v="Yes"/>
    <s v="$4.40"/>
    <n v="54"/>
    <n v="46"/>
  </r>
  <r>
    <x v="79"/>
    <x v="79"/>
    <x v="2"/>
    <s v="Trunyx"/>
    <s v="79 Monterey Avenue"/>
    <s v="Active"/>
    <s v="07-834-3320"/>
    <s v="47-831-9154"/>
    <d v="2024-08-12T00:00:00"/>
    <d v="2024-07-03T00:00:00"/>
    <n v="94"/>
    <n v="94"/>
    <n v="60"/>
    <n v="78"/>
    <s v="No"/>
    <s v="$0.80"/>
    <n v="100"/>
    <n v="42"/>
  </r>
  <r>
    <x v="75"/>
    <x v="75"/>
    <x v="2"/>
    <s v="Youopia"/>
    <s v="587 Vermont Terrace"/>
    <s v="Backordered"/>
    <s v="51-761-6320"/>
    <s v="28-461-1136"/>
    <d v="2024-09-03T00:00:00"/>
    <s v="8/30/2024"/>
    <n v="43"/>
    <n v="43"/>
    <n v="78"/>
    <n v="85"/>
    <s v="Yes"/>
    <s v="$2.50"/>
    <n v="48"/>
    <n v="98"/>
  </r>
  <r>
    <x v="13"/>
    <x v="13"/>
    <x v="5"/>
    <s v="Eimbee"/>
    <s v="983 Sommers Circle"/>
    <s v="Discontinued"/>
    <s v="34-291-4939"/>
    <s v="39-284-1614"/>
    <d v="2024-09-03T00:00:00"/>
    <s v="11/24/2024"/>
    <n v="34"/>
    <n v="34"/>
    <n v="49"/>
    <n v="27"/>
    <s v="Yes"/>
    <s v="$4.00"/>
    <n v="78"/>
    <n v="20"/>
  </r>
  <r>
    <x v="56"/>
    <x v="56"/>
    <x v="0"/>
    <s v="Chatterbridge"/>
    <s v="51890 Lindbergh Terrace"/>
    <s v="Active"/>
    <s v="67-025-1245"/>
    <s v="28-575-0716"/>
    <d v="2024-09-04T00:00:00"/>
    <d v="2024-06-03T00:00:00"/>
    <n v="88"/>
    <n v="88"/>
    <n v="46"/>
    <n v="55"/>
    <s v="No"/>
    <s v="$1.00"/>
    <n v="73"/>
    <n v="63"/>
  </r>
  <r>
    <x v="51"/>
    <x v="51"/>
    <x v="0"/>
    <s v="Thoughtbeat"/>
    <s v="95 Kingsford Terrace"/>
    <s v="Discontinued"/>
    <s v="63-936-0145"/>
    <s v="69-415-3675"/>
    <d v="2024-09-04T00:00:00"/>
    <d v="2024-08-06T00:00:00"/>
    <n v="22"/>
    <n v="22"/>
    <n v="56"/>
    <n v="72"/>
    <s v="Yes"/>
    <s v="$4.00"/>
    <n v="70"/>
    <n v="39"/>
  </r>
  <r>
    <x v="99"/>
    <x v="99"/>
    <x v="0"/>
    <s v="Thoughtbridge"/>
    <s v="12710 Gulseth Circle"/>
    <s v="Active"/>
    <s v="27-495-1912"/>
    <s v="34-667-8907"/>
    <d v="2024-09-05T00:00:00"/>
    <s v="2/29/2024"/>
    <n v="26"/>
    <n v="21"/>
    <n v="63"/>
    <n v="88"/>
    <s v="Yes"/>
    <s v="$1.20"/>
    <n v="84"/>
    <n v="70"/>
  </r>
  <r>
    <x v="87"/>
    <x v="87"/>
    <x v="4"/>
    <s v="Babbleopia"/>
    <s v="1 Westport Crossing"/>
    <s v="Active"/>
    <s v="47-554-5780"/>
    <s v="62-979-5038"/>
    <d v="2024-09-06T00:00:00"/>
    <s v="6/22/2024"/>
    <n v="93"/>
    <n v="93"/>
    <n v="62"/>
    <n v="65"/>
    <s v="No"/>
    <s v="$9.00"/>
    <n v="78"/>
    <n v="87"/>
  </r>
  <r>
    <x v="56"/>
    <x v="56"/>
    <x v="0"/>
    <s v="Meevee"/>
    <s v="84305 Fair Oaks Plaza"/>
    <s v="Backordered"/>
    <s v="21-013-3508"/>
    <s v="64-489-8494"/>
    <d v="2024-09-06T00:00:00"/>
    <s v="6/13/2024"/>
    <n v="12"/>
    <n v="12"/>
    <n v="95"/>
    <n v="49"/>
    <s v="Yes"/>
    <s v="$1.00"/>
    <n v="25"/>
    <n v="23"/>
  </r>
  <r>
    <x v="83"/>
    <x v="83"/>
    <x v="2"/>
    <s v="Centimia"/>
    <s v="15 Oriole Park"/>
    <s v="Discontinued"/>
    <s v="39-913-2999"/>
    <s v="74-119-8973"/>
    <d v="2024-09-06T00:00:00"/>
    <d v="2024-06-04T00:00:00"/>
    <n v="23"/>
    <n v="23"/>
    <n v="99"/>
    <n v="97"/>
    <s v="Yes"/>
    <s v="$2.00"/>
    <n v="68"/>
    <n v="76"/>
  </r>
  <r>
    <x v="37"/>
    <x v="37"/>
    <x v="5"/>
    <s v="Vidoo"/>
    <s v="43442 Homewood Street"/>
    <s v="Active"/>
    <s v="82-395-5070"/>
    <s v="01-801-9502"/>
    <d v="2024-09-07T00:00:00"/>
    <s v="2/17/2025"/>
    <n v="75"/>
    <n v="75"/>
    <n v="81"/>
    <n v="17"/>
    <s v="Yes"/>
    <s v="$5.00"/>
    <n v="69"/>
    <n v="38"/>
  </r>
  <r>
    <x v="25"/>
    <x v="25"/>
    <x v="5"/>
    <s v="Meevee"/>
    <s v="56830 Fremont Road"/>
    <s v="Backordered"/>
    <s v="62-100-2245"/>
    <s v="18-110-8314"/>
    <d v="2024-09-07T00:00:00"/>
    <d v="2024-08-11T00:00:00"/>
    <n v="22"/>
    <n v="22"/>
    <n v="60"/>
    <n v="73"/>
    <s v="Yes"/>
    <s v="$4.20"/>
    <n v="62"/>
    <n v="3"/>
  </r>
  <r>
    <x v="59"/>
    <x v="59"/>
    <x v="0"/>
    <s v="Aibox"/>
    <s v="10 Golf Course Hill"/>
    <s v="Backordered"/>
    <s v="09-712-3630"/>
    <s v="17-807-6972"/>
    <d v="2024-09-07T00:00:00"/>
    <s v="3/25/2024"/>
    <n v="87"/>
    <n v="87"/>
    <n v="62"/>
    <n v="2"/>
    <s v="No"/>
    <s v="$5.50"/>
    <n v="22"/>
    <n v="38"/>
  </r>
  <r>
    <x v="18"/>
    <x v="18"/>
    <x v="0"/>
    <s v="Topicblab"/>
    <s v="357 Maple Park"/>
    <s v="Active"/>
    <s v="25-010-9478"/>
    <s v="24-576-3402"/>
    <d v="2024-09-08T00:00:00"/>
    <s v="10/13/2024"/>
    <n v="74"/>
    <n v="74"/>
    <n v="30"/>
    <n v="24"/>
    <s v="No"/>
    <s v="$3.00"/>
    <n v="82"/>
    <n v="12"/>
  </r>
  <r>
    <x v="100"/>
    <x v="100"/>
    <x v="4"/>
    <s v="Wikibox"/>
    <s v="7 Riverside Road"/>
    <s v="Active"/>
    <s v="03-919-9890"/>
    <s v="69-289-8783"/>
    <d v="2024-09-08T00:00:00"/>
    <d v="2024-07-12T00:00:00"/>
    <n v="47"/>
    <n v="47"/>
    <n v="29"/>
    <n v="70"/>
    <s v="No"/>
    <s v="$20.00"/>
    <n v="61"/>
    <n v="44"/>
  </r>
  <r>
    <x v="101"/>
    <x v="101"/>
    <x v="4"/>
    <s v="Kamba"/>
    <s v="4353 Dixon Circle"/>
    <s v="Active"/>
    <s v="61-293-6327"/>
    <s v="00-023-7719"/>
    <d v="2024-09-08T00:00:00"/>
    <s v="12/29/2024"/>
    <n v="98"/>
    <n v="98"/>
    <n v="67"/>
    <n v="49"/>
    <s v="No"/>
    <s v="$15.00"/>
    <n v="21"/>
    <n v="61"/>
  </r>
  <r>
    <x v="102"/>
    <x v="102"/>
    <x v="0"/>
    <s v="Abatz"/>
    <s v="89 Karstens Alley"/>
    <s v="Discontinued"/>
    <s v="08-519-5579"/>
    <s v="32-178-2765"/>
    <d v="2024-09-08T00:00:00"/>
    <s v="8/22/2024"/>
    <n v="35"/>
    <n v="35"/>
    <n v="4"/>
    <n v="76"/>
    <s v="No"/>
    <s v="$4.00"/>
    <n v="90"/>
    <n v="30"/>
  </r>
  <r>
    <x v="59"/>
    <x v="59"/>
    <x v="0"/>
    <s v="Kimia"/>
    <s v="898 Rowland Trail"/>
    <s v="Active"/>
    <s v="00-366-9496"/>
    <s v="40-515-1141"/>
    <d v="2024-09-08T00:00:00"/>
    <d v="2025-08-02T00:00:00"/>
    <n v="30"/>
    <n v="30"/>
    <n v="66"/>
    <n v="28"/>
    <s v="Yes"/>
    <s v="$5.50"/>
    <n v="63"/>
    <n v="98"/>
  </r>
  <r>
    <x v="55"/>
    <x v="55"/>
    <x v="0"/>
    <s v="Flipopia"/>
    <s v="92655 Pond Park"/>
    <s v="Discontinued"/>
    <s v="28-840-6096"/>
    <s v="15-444-8224"/>
    <d v="2024-09-09T00:00:00"/>
    <s v="2/14/2025"/>
    <n v="19"/>
    <n v="19"/>
    <n v="65"/>
    <n v="48"/>
    <s v="Yes"/>
    <s v="$6.00"/>
    <n v="59"/>
    <n v="53"/>
  </r>
  <r>
    <x v="29"/>
    <x v="29"/>
    <x v="3"/>
    <s v="Eidel"/>
    <s v="403 Loomis Way"/>
    <s v="Backordered"/>
    <s v="04-542-3863"/>
    <s v="55-952-9832"/>
    <d v="2024-09-10T00:00:00"/>
    <d v="2024-11-12T00:00:00"/>
    <n v="34"/>
    <n v="34"/>
    <n v="46"/>
    <n v="45"/>
    <s v="Yes"/>
    <s v="$1.50"/>
    <n v="49"/>
    <n v="25"/>
  </r>
  <r>
    <x v="10"/>
    <x v="10"/>
    <x v="2"/>
    <s v="Jayo"/>
    <s v="87784 Blaine Way"/>
    <s v="Backordered"/>
    <s v="18-199-5799"/>
    <s v="76-870-2139"/>
    <d v="2024-09-10T00:00:00"/>
    <s v="4/28/2024"/>
    <n v="40"/>
    <n v="40"/>
    <n v="81"/>
    <n v="40"/>
    <s v="Yes"/>
    <s v="$9.00"/>
    <n v="40"/>
    <n v="48"/>
  </r>
  <r>
    <x v="76"/>
    <x v="76"/>
    <x v="3"/>
    <s v="Youtags"/>
    <s v="32 Cottonwood Pass"/>
    <s v="Active"/>
    <s v="56-875-3717"/>
    <s v="39-257-6162"/>
    <d v="2024-09-10T00:00:00"/>
    <d v="2024-01-08T00:00:00"/>
    <n v="89"/>
    <n v="89"/>
    <n v="54"/>
    <n v="15"/>
    <s v="No"/>
    <s v="$2.50"/>
    <n v="64"/>
    <n v="63"/>
  </r>
  <r>
    <x v="89"/>
    <x v="89"/>
    <x v="2"/>
    <s v="Kazu"/>
    <s v="890 Eggendart Pass"/>
    <s v="Discontinued"/>
    <s v="25-522-6043"/>
    <s v="29-122-7037"/>
    <d v="2024-09-10T00:00:00"/>
    <s v="8/19/2024"/>
    <n v="71"/>
    <n v="71"/>
    <n v="93"/>
    <n v="75"/>
    <s v="Yes"/>
    <s v="$7.00"/>
    <n v="77"/>
    <n v="58"/>
  </r>
  <r>
    <x v="41"/>
    <x v="41"/>
    <x v="2"/>
    <s v="Quaxo"/>
    <s v="4 Duke Way"/>
    <s v="Discontinued"/>
    <s v="27-459-0724"/>
    <s v="45-331-8563"/>
    <d v="2024-09-11T00:00:00"/>
    <d v="2024-12-08T00:00:00"/>
    <n v="91"/>
    <n v="91"/>
    <n v="7"/>
    <n v="64"/>
    <s v="No"/>
    <s v="$7.00"/>
    <n v="32"/>
    <n v="65"/>
  </r>
  <r>
    <x v="103"/>
    <x v="103"/>
    <x v="1"/>
    <s v="Tagopia"/>
    <s v="7 Gateway Center"/>
    <s v="Backordered"/>
    <s v="75-080-4909"/>
    <s v="34-726-5887"/>
    <d v="2024-09-12T00:00:00"/>
    <d v="2024-12-04T00:00:00"/>
    <n v="20"/>
    <n v="20"/>
    <n v="55"/>
    <n v="15"/>
    <s v="Yes"/>
    <s v="$2.50"/>
    <n v="86"/>
    <n v="61"/>
  </r>
  <r>
    <x v="0"/>
    <x v="0"/>
    <x v="0"/>
    <s v="Tagtune"/>
    <s v="459 Gateway Pass"/>
    <s v="Active"/>
    <s v="07-970-9352"/>
    <s v="14-724-4622"/>
    <d v="2024-10-03T00:00:00"/>
    <s v="5/16/2024"/>
    <n v="96"/>
    <n v="95"/>
    <n v="33"/>
    <n v="72"/>
    <s v="No"/>
    <s v="$4.45"/>
    <n v="74"/>
    <n v="100"/>
  </r>
  <r>
    <x v="58"/>
    <x v="58"/>
    <x v="2"/>
    <s v="Devcast"/>
    <s v="4929 Westend Point"/>
    <s v="Active"/>
    <s v="26-134-9069"/>
    <s v="80-068-0825"/>
    <d v="2024-10-03T00:00:00"/>
    <d v="2024-11-11T00:00:00"/>
    <n v="14"/>
    <n v="14"/>
    <n v="87"/>
    <n v="8"/>
    <s v="Yes"/>
    <s v="$4.00"/>
    <n v="90"/>
    <n v="14"/>
  </r>
  <r>
    <x v="78"/>
    <x v="78"/>
    <x v="3"/>
    <s v="Cogibox"/>
    <s v="160 Crowley Center"/>
    <s v="Discontinued"/>
    <s v="08-396-2704"/>
    <s v="94-186-9620"/>
    <d v="2024-10-03T00:00:00"/>
    <d v="2024-01-04T00:00:00"/>
    <n v="42"/>
    <n v="42"/>
    <n v="12"/>
    <n v="28"/>
    <s v="No"/>
    <s v="$2.00"/>
    <n v="80"/>
    <n v="8"/>
  </r>
  <r>
    <x v="94"/>
    <x v="94"/>
    <x v="0"/>
    <s v="Jayo"/>
    <s v="62494 Longview Drive"/>
    <s v="Active"/>
    <s v="24-975-4231"/>
    <s v="99-145-4924"/>
    <d v="2024-10-03T00:00:00"/>
    <d v="2024-09-07T00:00:00"/>
    <n v="31"/>
    <n v="31"/>
    <n v="61"/>
    <n v="28"/>
    <s v="Yes"/>
    <s v="$2.10"/>
    <n v="55"/>
    <n v="70"/>
  </r>
  <r>
    <x v="84"/>
    <x v="84"/>
    <x v="3"/>
    <s v="Riffwire"/>
    <s v="8499 Hanover Terrace"/>
    <s v="Active"/>
    <s v="28-197-9246"/>
    <s v="31-281-2352"/>
    <d v="2024-10-03T00:00:00"/>
    <d v="2024-11-07T00:00:00"/>
    <n v="47"/>
    <n v="47"/>
    <n v="30"/>
    <n v="16"/>
    <s v="No"/>
    <s v="$2.50"/>
    <n v="22"/>
    <n v="81"/>
  </r>
  <r>
    <x v="91"/>
    <x v="91"/>
    <x v="1"/>
    <s v="Yodo"/>
    <s v="48788 Chinook Place"/>
    <s v="Discontinued"/>
    <s v="77-013-1553"/>
    <s v="42-252-5861"/>
    <d v="2024-10-04T00:00:00"/>
    <s v="10/13/2024"/>
    <n v="79"/>
    <n v="79"/>
    <n v="31"/>
    <n v="66"/>
    <s v="No"/>
    <s v="$2.30"/>
    <n v="92"/>
    <n v="13"/>
  </r>
  <r>
    <x v="100"/>
    <x v="100"/>
    <x v="4"/>
    <s v="Linktype"/>
    <s v="26266 Esker Point"/>
    <s v="Backordered"/>
    <s v="83-716-2177"/>
    <s v="79-518-8344"/>
    <d v="2024-10-04T00:00:00"/>
    <d v="2024-10-10T00:00:00"/>
    <n v="18"/>
    <n v="18"/>
    <n v="46"/>
    <n v="26"/>
    <s v="Yes"/>
    <s v="$20.00"/>
    <n v="57"/>
    <n v="95"/>
  </r>
  <r>
    <x v="100"/>
    <x v="100"/>
    <x v="4"/>
    <s v="Gevee"/>
    <s v="6410 Northwestern Pass"/>
    <s v="Active"/>
    <s v="55-164-7723"/>
    <s v="85-454-9252"/>
    <d v="2024-10-04T00:00:00"/>
    <s v="5/17/2024"/>
    <n v="82"/>
    <n v="82"/>
    <n v="31"/>
    <n v="86"/>
    <s v="No"/>
    <s v="$20.00"/>
    <n v="66"/>
    <n v="74"/>
  </r>
  <r>
    <x v="10"/>
    <x v="10"/>
    <x v="2"/>
    <s v="Quaxo"/>
    <s v="0782 Dapin Avenue"/>
    <s v="Active"/>
    <s v="22-778-3553"/>
    <s v="49-590-1752"/>
    <d v="2024-10-04T00:00:00"/>
    <s v="10/24/2024"/>
    <n v="36"/>
    <n v="36"/>
    <n v="77"/>
    <n v="49"/>
    <s v="Yes"/>
    <s v="$9.00"/>
    <n v="30"/>
    <n v="84"/>
  </r>
  <r>
    <x v="11"/>
    <x v="11"/>
    <x v="1"/>
    <s v="Voolith"/>
    <s v="8 Thackeray Drive"/>
    <s v="Discontinued"/>
    <s v="14-331-3739"/>
    <s v="87-159-6467"/>
    <d v="2024-10-04T00:00:00"/>
    <s v="10/15/2024"/>
    <n v="24"/>
    <n v="24"/>
    <n v="89"/>
    <n v="27"/>
    <s v="Yes"/>
    <s v="$10.00"/>
    <n v="99"/>
    <n v="1"/>
  </r>
  <r>
    <x v="7"/>
    <x v="7"/>
    <x v="4"/>
    <s v="Jaxspan"/>
    <s v="5 Forest Run Way"/>
    <s v="Discontinued"/>
    <s v="47-578-4161"/>
    <s v="96-001-5429"/>
    <d v="2024-10-05T00:00:00"/>
    <d v="2024-10-03T00:00:00"/>
    <n v="88"/>
    <n v="88"/>
    <n v="56"/>
    <n v="81"/>
    <s v="No"/>
    <s v="$10.00"/>
    <n v="98"/>
    <n v="86"/>
  </r>
  <r>
    <x v="83"/>
    <x v="83"/>
    <x v="2"/>
    <s v="Blognation"/>
    <s v="230 Tony Court"/>
    <s v="Discontinued"/>
    <s v="59-857-6577"/>
    <s v="57-569-7172"/>
    <d v="2024-10-05T00:00:00"/>
    <d v="2024-10-08T00:00:00"/>
    <n v="23"/>
    <n v="23"/>
    <n v="100"/>
    <n v="77"/>
    <s v="Yes"/>
    <s v="$2.00"/>
    <n v="63"/>
    <n v="26"/>
  </r>
  <r>
    <x v="22"/>
    <x v="22"/>
    <x v="0"/>
    <s v="Jaxnation"/>
    <s v="545 Linden Alley"/>
    <s v="Discontinued"/>
    <s v="02-559-8196"/>
    <s v="44-495-6660"/>
    <d v="2024-10-06T00:00:00"/>
    <d v="2024-12-12T00:00:00"/>
    <n v="61"/>
    <n v="61"/>
    <n v="14"/>
    <n v="49"/>
    <s v="No"/>
    <s v="$5.20"/>
    <n v="74"/>
    <n v="35"/>
  </r>
  <r>
    <x v="0"/>
    <x v="0"/>
    <x v="0"/>
    <s v="Meetz"/>
    <s v="521 Burning Wood Trail"/>
    <s v="Discontinued"/>
    <s v="13-900-9016"/>
    <s v="63-969-9608"/>
    <d v="2024-10-06T00:00:00"/>
    <d v="2025-06-01T00:00:00"/>
    <n v="89"/>
    <n v="88"/>
    <n v="96"/>
    <n v="94"/>
    <s v="Yes"/>
    <s v="$4.50"/>
    <n v="38"/>
    <n v="96"/>
  </r>
  <r>
    <x v="104"/>
    <x v="104"/>
    <x v="0"/>
    <s v="Meevee"/>
    <s v="3 Buhler Place"/>
    <s v="Backordered"/>
    <s v="15-144-9413"/>
    <s v="08-912-0895"/>
    <d v="2024-10-07T00:00:00"/>
    <s v="6/30/2024"/>
    <n v="58"/>
    <n v="58"/>
    <n v="15"/>
    <n v="87"/>
    <s v="No"/>
    <s v="$5.90"/>
    <n v="52"/>
    <n v="81"/>
  </r>
  <r>
    <x v="59"/>
    <x v="59"/>
    <x v="0"/>
    <s v="Layo"/>
    <s v="23704 Algoma Park"/>
    <s v="Active"/>
    <s v="65-527-9488"/>
    <s v="23-482-0516"/>
    <d v="2024-10-07T00:00:00"/>
    <s v="6/24/2024"/>
    <n v="38"/>
    <n v="38"/>
    <n v="72"/>
    <n v="39"/>
    <s v="Yes"/>
    <s v="$5.50"/>
    <n v="59"/>
    <n v="8"/>
  </r>
  <r>
    <x v="90"/>
    <x v="90"/>
    <x v="0"/>
    <s v="Eabox"/>
    <s v="62 Thackeray Center"/>
    <s v="Backordered"/>
    <s v="74-818-3306"/>
    <s v="75-536-2986"/>
    <d v="2024-10-08T00:00:00"/>
    <s v="7/27/2024"/>
    <n v="45"/>
    <n v="45"/>
    <n v="70"/>
    <n v="98"/>
    <s v="Yes"/>
    <s v="$2.45"/>
    <n v="25"/>
    <n v="39"/>
  </r>
  <r>
    <x v="105"/>
    <x v="105"/>
    <x v="6"/>
    <s v="Photobug"/>
    <s v="5306 Arkansas Avenue"/>
    <s v="Active"/>
    <s v="60-198-7050"/>
    <s v="27-493-6787"/>
    <d v="2024-10-08T00:00:00"/>
    <s v="11/24/2024"/>
    <n v="26"/>
    <n v="26"/>
    <n v="59"/>
    <n v="54"/>
    <s v="Yes"/>
    <s v="$8.00"/>
    <n v="92"/>
    <n v="49"/>
  </r>
  <r>
    <x v="106"/>
    <x v="106"/>
    <x v="2"/>
    <s v="Reallinks"/>
    <s v="285 1st Park"/>
    <s v="Discontinued"/>
    <s v="82-041-7211"/>
    <s v="03-615-0558"/>
    <d v="2024-10-09T00:00:00"/>
    <s v="5/19/2024"/>
    <n v="49"/>
    <n v="49"/>
    <n v="49"/>
    <n v="26"/>
    <s v="Yes"/>
    <s v="$8.00"/>
    <n v="78"/>
    <n v="61"/>
  </r>
  <r>
    <x v="94"/>
    <x v="94"/>
    <x v="0"/>
    <s v="Omba"/>
    <s v="379 Duke Court"/>
    <s v="Active"/>
    <s v="17-002-4721"/>
    <s v="38-310-4533"/>
    <d v="2024-10-09T00:00:00"/>
    <s v="2/18/2025"/>
    <n v="31"/>
    <n v="31"/>
    <n v="55"/>
    <n v="5"/>
    <s v="Yes"/>
    <s v="$2.00"/>
    <n v="71"/>
    <n v="46"/>
  </r>
  <r>
    <x v="107"/>
    <x v="107"/>
    <x v="0"/>
    <s v="Jabbersphere"/>
    <s v="07 Maple Wood Drive"/>
    <s v="Active"/>
    <s v="74-404-0582"/>
    <s v="31-628-6696"/>
    <d v="2024-10-09T00:00:00"/>
    <s v="11/20/2024"/>
    <n v="57"/>
    <n v="57"/>
    <n v="82"/>
    <n v="59"/>
    <s v="Yes"/>
    <s v="$8.00"/>
    <n v="44"/>
    <n v="57"/>
  </r>
  <r>
    <x v="25"/>
    <x v="25"/>
    <x v="5"/>
    <s v="Eayo"/>
    <s v="7444 Saint Paul Circle"/>
    <s v="Discontinued"/>
    <s v="73-561-2867"/>
    <s v="60-386-5077"/>
    <d v="2024-10-10T00:00:00"/>
    <s v="6/29/2024"/>
    <n v="12"/>
    <n v="12"/>
    <n v="86"/>
    <n v="98"/>
    <s v="Yes"/>
    <s v="$4.00"/>
    <n v="75"/>
    <n v="86"/>
  </r>
  <r>
    <x v="51"/>
    <x v="51"/>
    <x v="0"/>
    <s v="Devcast"/>
    <s v="2 Scofield Street"/>
    <s v="Active"/>
    <s v="45-194-4094"/>
    <s v="65-611-4749"/>
    <d v="2024-10-10T00:00:00"/>
    <s v="6/14/2024"/>
    <n v="64"/>
    <n v="64"/>
    <n v="71"/>
    <n v="69"/>
    <s v="Yes"/>
    <s v="$3.90"/>
    <n v="60"/>
    <n v="67"/>
  </r>
  <r>
    <x v="88"/>
    <x v="88"/>
    <x v="0"/>
    <s v="Fivebridge"/>
    <s v="826 Melvin Pass"/>
    <s v="Discontinued"/>
    <s v="92-362-3567"/>
    <s v="40-056-7748"/>
    <d v="2024-10-10T00:00:00"/>
    <d v="2024-06-05T00:00:00"/>
    <n v="11"/>
    <n v="11"/>
    <n v="10"/>
    <n v="60"/>
    <s v="No"/>
    <s v="$2.50"/>
    <n v="93"/>
    <n v="53"/>
  </r>
  <r>
    <x v="24"/>
    <x v="24"/>
    <x v="3"/>
    <s v="Babbleset"/>
    <s v="63578 Butternut Hill"/>
    <s v="Active"/>
    <s v="96-961-2193"/>
    <s v="71-467-4910"/>
    <d v="2024-10-10T00:00:00"/>
    <s v="8/16/2024"/>
    <n v="46"/>
    <n v="46"/>
    <n v="39"/>
    <n v="11"/>
    <s v="No"/>
    <s v="$4.75"/>
    <n v="36"/>
    <n v="54"/>
  </r>
  <r>
    <x v="108"/>
    <x v="108"/>
    <x v="0"/>
    <s v="Quimm"/>
    <s v="66330 Northridge Street"/>
    <s v="Backordered"/>
    <s v="92-652-3737"/>
    <s v="42-361-6981"/>
    <d v="2024-10-11T00:00:00"/>
    <s v="7/30/2024"/>
    <n v="89"/>
    <n v="89"/>
    <n v="56"/>
    <n v="74"/>
    <s v="No"/>
    <s v="$2.50"/>
    <n v="27"/>
    <n v="51"/>
  </r>
  <r>
    <x v="13"/>
    <x v="13"/>
    <x v="5"/>
    <s v="Lajo"/>
    <s v="297 Petterle Way"/>
    <s v="Discontinued"/>
    <s v="89-673-1543"/>
    <s v="43-679-7350"/>
    <d v="2024-10-11T00:00:00"/>
    <s v="3/28/2024"/>
    <n v="72"/>
    <n v="72"/>
    <n v="78"/>
    <n v="1"/>
    <s v="Yes"/>
    <s v="$4.00"/>
    <n v="85"/>
    <n v="30"/>
  </r>
  <r>
    <x v="109"/>
    <x v="109"/>
    <x v="5"/>
    <s v="Ozu"/>
    <s v="175 Sycamore Circle"/>
    <s v="Active"/>
    <s v="70-815-4015"/>
    <s v="89-134-9717"/>
    <d v="2024-10-12T00:00:00"/>
    <s v="7/15/2024"/>
    <n v="38"/>
    <n v="38"/>
    <n v="93"/>
    <n v="61"/>
    <s v="Yes"/>
    <s v="$6.00"/>
    <n v="67"/>
    <n v="100"/>
  </r>
  <r>
    <x v="53"/>
    <x v="53"/>
    <x v="3"/>
    <s v="Bubblemix"/>
    <s v="92321 Nelson Trail"/>
    <s v="Backordered"/>
    <s v="90-737-0044"/>
    <s v="39-339-3869"/>
    <d v="2024-10-12T00:00:00"/>
    <s v="1/17/2025"/>
    <n v="79"/>
    <n v="79"/>
    <n v="98"/>
    <n v="97"/>
    <s v="Yes"/>
    <s v="$6.00"/>
    <n v="26"/>
    <n v="21"/>
  </r>
  <r>
    <x v="70"/>
    <x v="70"/>
    <x v="6"/>
    <s v="Topicstorm"/>
    <s v="87417 Forest Pass"/>
    <s v="Active"/>
    <s v="67-473-7093"/>
    <s v="92-830-6986"/>
    <d v="2024-10-12T00:00:00"/>
    <s v="3/20/2024"/>
    <n v="56"/>
    <n v="56"/>
    <n v="12"/>
    <n v="85"/>
    <s v="No"/>
    <s v="$5.00"/>
    <n v="52"/>
    <n v="46"/>
  </r>
  <r>
    <x v="104"/>
    <x v="104"/>
    <x v="0"/>
    <s v="Babblestorm"/>
    <s v="00 Drewry Court"/>
    <s v="Active"/>
    <s v="22-621-2774"/>
    <s v="70-901-6191"/>
    <d v="2024-11-03T00:00:00"/>
    <s v="6/30/2024"/>
    <n v="54"/>
    <n v="54"/>
    <n v="26"/>
    <n v="16"/>
    <s v="No"/>
    <s v="$6.00"/>
    <n v="63"/>
    <n v="97"/>
  </r>
  <r>
    <x v="18"/>
    <x v="18"/>
    <x v="0"/>
    <s v="Mybuzz"/>
    <s v="25784 Old Gate Crossing"/>
    <s v="Active"/>
    <s v="15-240-6267"/>
    <s v="12-983-3026"/>
    <d v="2024-11-03T00:00:00"/>
    <d v="2024-10-04T00:00:00"/>
    <n v="91"/>
    <n v="91"/>
    <n v="55"/>
    <n v="94"/>
    <s v="No"/>
    <s v="$3.00"/>
    <n v="42"/>
    <n v="93"/>
  </r>
  <r>
    <x v="15"/>
    <x v="15"/>
    <x v="0"/>
    <s v="Voonix"/>
    <s v="622 Anthes Lane"/>
    <s v="Backordered"/>
    <s v="75-152-8731"/>
    <s v="05-593-1927"/>
    <d v="2024-11-04T00:00:00"/>
    <d v="2024-12-11T00:00:00"/>
    <n v="82"/>
    <n v="82"/>
    <n v="65"/>
    <n v="69"/>
    <s v="No"/>
    <s v="$4.45"/>
    <n v="30"/>
    <n v="78"/>
  </r>
  <r>
    <x v="110"/>
    <x v="110"/>
    <x v="2"/>
    <s v="Einti"/>
    <s v="553 Hooker Trail"/>
    <s v="Backordered"/>
    <s v="40-913-9772"/>
    <s v="51-215-2283"/>
    <d v="2024-11-04T00:00:00"/>
    <d v="2024-03-03T00:00:00"/>
    <n v="36"/>
    <n v="36"/>
    <n v="30"/>
    <n v="44"/>
    <s v="No"/>
    <s v="$0.20"/>
    <n v="68"/>
    <n v="88"/>
  </r>
  <r>
    <x v="61"/>
    <x v="61"/>
    <x v="3"/>
    <s v="Brightdog"/>
    <s v="9431 Clarendon Pass"/>
    <s v="Active"/>
    <s v="29-377-7040"/>
    <s v="59-979-6740"/>
    <d v="2024-11-04T00:00:00"/>
    <s v="5/29/2024"/>
    <n v="22"/>
    <n v="22"/>
    <n v="77"/>
    <n v="15"/>
    <s v="Yes"/>
    <s v="$3.00"/>
    <n v="68"/>
    <n v="46"/>
  </r>
  <r>
    <x v="60"/>
    <x v="60"/>
    <x v="1"/>
    <s v="Voolith"/>
    <s v="88721 Dawn Crossing"/>
    <s v="Discontinued"/>
    <s v="72-780-6006"/>
    <s v="81-292-4650"/>
    <d v="2024-11-05T00:00:00"/>
    <s v="12/13/2024"/>
    <n v="87"/>
    <n v="87"/>
    <n v="24"/>
    <n v="19"/>
    <s v="No"/>
    <s v="$2.50"/>
    <n v="83"/>
    <n v="3"/>
  </r>
  <r>
    <x v="12"/>
    <x v="12"/>
    <x v="0"/>
    <s v="Oyondu"/>
    <s v="43211 Anzinger Drive"/>
    <s v="Active"/>
    <s v="91-127-7489"/>
    <s v="86-079-1525"/>
    <d v="2024-11-05T00:00:00"/>
    <d v="2024-10-12T00:00:00"/>
    <n v="44"/>
    <n v="44"/>
    <n v="8"/>
    <n v="52"/>
    <s v="No"/>
    <s v="$2.95"/>
    <n v="42"/>
    <n v="66"/>
  </r>
  <r>
    <x v="85"/>
    <x v="85"/>
    <x v="4"/>
    <s v="Katz"/>
    <s v="0 Village Green Street"/>
    <s v="Active"/>
    <s v="17-647-0503"/>
    <s v="69-416-9493"/>
    <d v="2024-11-05T00:00:00"/>
    <s v="5/24/2024"/>
    <n v="96"/>
    <n v="96"/>
    <n v="12"/>
    <n v="8"/>
    <s v="No"/>
    <s v="$8.00"/>
    <n v="97"/>
    <n v="92"/>
  </r>
  <r>
    <x v="48"/>
    <x v="48"/>
    <x v="0"/>
    <s v="Skyble"/>
    <s v="13 Corscot Hill"/>
    <s v="Active"/>
    <s v="91-848-0606"/>
    <s v="68-836-0350"/>
    <d v="2024-11-06T00:00:00"/>
    <s v="7/23/2024"/>
    <n v="39"/>
    <n v="39"/>
    <n v="22"/>
    <n v="73"/>
    <s v="No"/>
    <s v="$2.00"/>
    <n v="60"/>
    <n v="2"/>
  </r>
  <r>
    <x v="67"/>
    <x v="67"/>
    <x v="0"/>
    <s v="Oyoloo"/>
    <s v="3104 Ridge Oak Hill"/>
    <s v="Backordered"/>
    <s v="11-745-3025"/>
    <s v="54-711-1582"/>
    <d v="2024-11-06T00:00:00"/>
    <s v="2/21/2025"/>
    <n v="15"/>
    <n v="15"/>
    <n v="27"/>
    <n v="21"/>
    <s v="Yes"/>
    <s v="$4.00"/>
    <n v="37"/>
    <n v="67"/>
  </r>
  <r>
    <x v="108"/>
    <x v="108"/>
    <x v="0"/>
    <s v="Trudeo"/>
    <s v="3 Lawn Park"/>
    <s v="Discontinued"/>
    <s v="29-823-6004"/>
    <s v="10-295-7996"/>
    <d v="2024-11-06T00:00:00"/>
    <d v="2024-04-04T00:00:00"/>
    <n v="52"/>
    <n v="52"/>
    <n v="79"/>
    <n v="87"/>
    <s v="Yes"/>
    <s v="$2.50"/>
    <n v="36"/>
    <n v="100"/>
  </r>
  <r>
    <x v="64"/>
    <x v="64"/>
    <x v="0"/>
    <s v="Eamia"/>
    <s v="277 Pawling Terrace"/>
    <s v="Discontinued"/>
    <s v="21-718-6746"/>
    <s v="96-012-3393"/>
    <d v="2024-11-06T00:00:00"/>
    <s v="1/20/2025"/>
    <n v="16"/>
    <n v="16"/>
    <n v="53"/>
    <n v="12"/>
    <s v="Yes"/>
    <s v="$5.00"/>
    <n v="21"/>
    <n v="29"/>
  </r>
  <r>
    <x v="11"/>
    <x v="11"/>
    <x v="1"/>
    <s v="Dazzlesphere"/>
    <s v="00616 Manitowish Parkway"/>
    <s v="Active"/>
    <s v="86-692-2312"/>
    <s v="77-783-4107"/>
    <d v="2024-11-06T00:00:00"/>
    <d v="2024-07-12T00:00:00"/>
    <n v="30"/>
    <n v="30"/>
    <n v="48"/>
    <n v="52"/>
    <s v="Yes"/>
    <s v="$10.00"/>
    <n v="22"/>
    <n v="78"/>
  </r>
  <r>
    <x v="52"/>
    <x v="52"/>
    <x v="3"/>
    <s v="Linklinks"/>
    <s v="67 Little Fleur Road"/>
    <s v="Backordered"/>
    <s v="54-109-8062"/>
    <s v="04-726-3363"/>
    <d v="2024-11-07T00:00:00"/>
    <s v="1/19/2025"/>
    <n v="75"/>
    <n v="75"/>
    <n v="69"/>
    <n v="100"/>
    <s v="No"/>
    <s v="$4.50"/>
    <n v="43"/>
    <n v="18"/>
  </r>
  <r>
    <x v="111"/>
    <x v="111"/>
    <x v="5"/>
    <s v="Tagfeed"/>
    <s v="0 Saint Paul Center"/>
    <s v="Active"/>
    <s v="74-943-9034"/>
    <s v="15-739-5480"/>
    <d v="2024-11-07T00:00:00"/>
    <s v="11/18/2024"/>
    <n v="30"/>
    <n v="30"/>
    <n v="91"/>
    <n v="34"/>
    <s v="Yes"/>
    <s v="$2.50"/>
    <n v="97"/>
    <n v="88"/>
  </r>
  <r>
    <x v="102"/>
    <x v="102"/>
    <x v="0"/>
    <s v="Yamia"/>
    <s v="7 Heffernan Drive"/>
    <s v="Active"/>
    <s v="71-300-2191"/>
    <s v="98-677-4279"/>
    <d v="2024-11-07T00:00:00"/>
    <d v="2024-06-05T00:00:00"/>
    <n v="79"/>
    <n v="79"/>
    <n v="72"/>
    <n v="6"/>
    <s v="No"/>
    <s v="$4.00"/>
    <n v="67"/>
    <n v="63"/>
  </r>
  <r>
    <x v="73"/>
    <x v="73"/>
    <x v="3"/>
    <s v="Gigashots"/>
    <s v="8 Dovetail Junction"/>
    <s v="Active"/>
    <s v="65-145-9672"/>
    <s v="65-068-1200"/>
    <d v="2024-11-08T00:00:00"/>
    <s v="3/16/2024"/>
    <n v="71"/>
    <n v="71"/>
    <n v="10"/>
    <n v="49"/>
    <s v="No"/>
    <s v="$1.50"/>
    <n v="66"/>
    <n v="43"/>
  </r>
  <r>
    <x v="46"/>
    <x v="46"/>
    <x v="0"/>
    <s v="Quinu"/>
    <s v="4 4th Place"/>
    <s v="Active"/>
    <s v="93-966-7754"/>
    <s v="78-787-7171"/>
    <d v="2024-11-08T00:00:00"/>
    <s v="1/18/2025"/>
    <n v="65"/>
    <n v="65"/>
    <n v="35"/>
    <n v="3"/>
    <s v="No"/>
    <s v="$3.50"/>
    <n v="25"/>
    <n v="13"/>
  </r>
  <r>
    <x v="39"/>
    <x v="39"/>
    <x v="1"/>
    <s v="Skilith"/>
    <s v="4 Browning Terrace"/>
    <s v="Active"/>
    <s v="27-216-9671"/>
    <s v="40-773-7065"/>
    <d v="2024-11-08T00:00:00"/>
    <d v="2024-12-04T00:00:00"/>
    <n v="100"/>
    <n v="100"/>
    <n v="86"/>
    <n v="94"/>
    <s v="No"/>
    <s v="$6.50"/>
    <n v="77"/>
    <n v="57"/>
  </r>
  <r>
    <x v="62"/>
    <x v="62"/>
    <x v="4"/>
    <s v="Realbridge"/>
    <s v="46 Cardinal Way"/>
    <s v="Discontinued"/>
    <s v="44-538-3366"/>
    <s v="33-898-6242"/>
    <d v="2024-11-09T00:00:00"/>
    <s v="4/17/2024"/>
    <n v="58"/>
    <n v="58"/>
    <n v="77"/>
    <n v="96"/>
    <s v="Yes"/>
    <s v="$18.00"/>
    <n v="25"/>
    <n v="17"/>
  </r>
  <r>
    <x v="112"/>
    <x v="112"/>
    <x v="0"/>
    <s v="Latz"/>
    <s v="0039 Shelley Place"/>
    <s v="Active"/>
    <s v="34-075-0371"/>
    <s v="32-771-2617"/>
    <d v="2024-11-09T00:00:00"/>
    <d v="2025-10-01T00:00:00"/>
    <n v="75"/>
    <n v="75"/>
    <n v="10"/>
    <n v="68"/>
    <s v="No"/>
    <s v="$3.00"/>
    <n v="90"/>
    <n v="42"/>
  </r>
  <r>
    <x v="8"/>
    <x v="8"/>
    <x v="2"/>
    <s v="Twitterbeat"/>
    <s v="5862 Hooker Pass"/>
    <s v="Active"/>
    <s v="24-972-6969"/>
    <s v="27-532-7847"/>
    <d v="2024-11-09T00:00:00"/>
    <s v="5/28/2024"/>
    <n v="69"/>
    <n v="69"/>
    <n v="53"/>
    <n v="32"/>
    <s v="No"/>
    <s v="$9.20"/>
    <n v="28"/>
    <n v="56"/>
  </r>
  <r>
    <x v="36"/>
    <x v="36"/>
    <x v="6"/>
    <s v="Katz"/>
    <s v="0 Ohio Hill"/>
    <s v="Backordered"/>
    <s v="92-455-2959"/>
    <s v="13-109-8639"/>
    <d v="2024-11-09T00:00:00"/>
    <s v="7/16/2024"/>
    <n v="59"/>
    <n v="59"/>
    <n v="62"/>
    <n v="57"/>
    <s v="Yes"/>
    <s v="$10.30"/>
    <n v="90"/>
    <n v="94"/>
  </r>
  <r>
    <x v="93"/>
    <x v="93"/>
    <x v="5"/>
    <s v="Pixope"/>
    <s v="86 Maryland Junction"/>
    <s v="Active"/>
    <s v="58-182-6781"/>
    <s v="75-328-1709"/>
    <d v="2024-11-10T00:00:00"/>
    <s v="6/29/2024"/>
    <n v="34"/>
    <n v="34"/>
    <n v="55"/>
    <n v="22"/>
    <s v="Yes"/>
    <s v="$5.00"/>
    <n v="77"/>
    <n v="85"/>
  </r>
  <r>
    <x v="91"/>
    <x v="91"/>
    <x v="1"/>
    <s v="Omba"/>
    <s v="0087 Bluejay Plaza"/>
    <s v="Backordered"/>
    <s v="42-134-9798"/>
    <s v="16-869-7328"/>
    <d v="2024-11-10T00:00:00"/>
    <s v="10/23/2024"/>
    <n v="19"/>
    <n v="19"/>
    <n v="80"/>
    <n v="87"/>
    <s v="Yes"/>
    <s v="$2.30"/>
    <n v="33"/>
    <n v="38"/>
  </r>
  <r>
    <x v="89"/>
    <x v="89"/>
    <x v="2"/>
    <s v="Skimia"/>
    <s v="96 American Center"/>
    <s v="Backordered"/>
    <s v="18-278-2383"/>
    <s v="73-210-4267"/>
    <d v="2024-11-11T00:00:00"/>
    <s v="9/15/2024"/>
    <n v="97"/>
    <n v="97"/>
    <n v="77"/>
    <n v="13"/>
    <s v="No"/>
    <s v="$7.00"/>
    <n v="43"/>
    <n v="40"/>
  </r>
  <r>
    <x v="82"/>
    <x v="82"/>
    <x v="2"/>
    <s v="Wordpedia"/>
    <s v="53 Lawn Circle"/>
    <s v="Active"/>
    <s v="03-597-9488"/>
    <s v="03-983-0515"/>
    <d v="2024-11-11T00:00:00"/>
    <d v="2024-11-07T00:00:00"/>
    <n v="70"/>
    <n v="70"/>
    <n v="66"/>
    <n v="74"/>
    <s v="No"/>
    <s v="$2.50"/>
    <n v="47"/>
    <n v="77"/>
  </r>
  <r>
    <x v="71"/>
    <x v="71"/>
    <x v="6"/>
    <s v="Voolith"/>
    <s v="95261 Morningstar Way"/>
    <s v="Backordered"/>
    <s v="14-681-7035"/>
    <s v="01-308-0960"/>
    <d v="2024-11-12T00:00:00"/>
    <d v="2024-07-08T00:00:00"/>
    <n v="36"/>
    <n v="36"/>
    <n v="90"/>
    <n v="57"/>
    <s v="Yes"/>
    <s v="$25.00"/>
    <n v="35"/>
    <n v="68"/>
  </r>
  <r>
    <x v="60"/>
    <x v="60"/>
    <x v="1"/>
    <s v="Skidoo"/>
    <s v="8 Spaight Circle"/>
    <s v="Discontinued"/>
    <s v="01-439-6231"/>
    <s v="08-490-1714"/>
    <d v="2024-11-12T00:00:00"/>
    <s v="10/28/2024"/>
    <n v="88"/>
    <n v="88"/>
    <n v="100"/>
    <n v="17"/>
    <s v="Yes"/>
    <s v="$2.50"/>
    <n v="25"/>
    <n v="28"/>
  </r>
  <r>
    <x v="12"/>
    <x v="12"/>
    <x v="0"/>
    <s v="Oba"/>
    <s v="72090 Northfield Place"/>
    <s v="Backordered"/>
    <s v="25-911-7736"/>
    <s v="40-180-0752"/>
    <d v="2024-11-12T00:00:00"/>
    <s v="8/17/2024"/>
    <n v="75"/>
    <n v="75"/>
    <n v="48"/>
    <n v="25"/>
    <s v="No"/>
    <s v="$3.00"/>
    <n v="96"/>
    <n v="65"/>
  </r>
  <r>
    <x v="26"/>
    <x v="26"/>
    <x v="6"/>
    <s v="Kwinu"/>
    <s v="90865 Sherman Court"/>
    <s v="Active"/>
    <s v="36-918-2937"/>
    <s v="53-844-0478"/>
    <d v="2024-12-03T00:00:00"/>
    <d v="2025-12-02T00:00:00"/>
    <n v="62"/>
    <n v="62"/>
    <n v="89"/>
    <n v="18"/>
    <s v="Yes"/>
    <s v="$12.00"/>
    <n v="35"/>
    <n v="36"/>
  </r>
  <r>
    <x v="14"/>
    <x v="14"/>
    <x v="0"/>
    <s v="Meevee"/>
    <s v="85276 Lakewood Gardens Alley"/>
    <s v="Backordered"/>
    <s v="37-666-3902"/>
    <s v="58-536-6583"/>
    <d v="2024-12-03T00:00:00"/>
    <d v="2024-11-08T00:00:00"/>
    <n v="19"/>
    <n v="19"/>
    <n v="73"/>
    <n v="60"/>
    <s v="Yes"/>
    <s v="$2.45"/>
    <n v="70"/>
    <n v="48"/>
  </r>
  <r>
    <x v="75"/>
    <x v="75"/>
    <x v="2"/>
    <s v="Abatz"/>
    <s v="27535 Morrow Avenue"/>
    <s v="Discontinued"/>
    <s v="27-757-4489"/>
    <s v="04-456-0715"/>
    <d v="2024-12-04T00:00:00"/>
    <s v="1/19/2025"/>
    <n v="35"/>
    <n v="35"/>
    <n v="78"/>
    <n v="68"/>
    <s v="Yes"/>
    <s v="$2.50"/>
    <n v="95"/>
    <n v="91"/>
  </r>
  <r>
    <x v="106"/>
    <x v="106"/>
    <x v="2"/>
    <s v="Gevee"/>
    <s v="42 Clemons Terrace"/>
    <s v="Backordered"/>
    <s v="97-040-3822"/>
    <s v="78-459-1417"/>
    <d v="2024-12-05T00:00:00"/>
    <s v="8/23/2024"/>
    <n v="50"/>
    <n v="50"/>
    <n v="99"/>
    <n v="73"/>
    <s v="Yes"/>
    <s v="$8.00"/>
    <n v="42"/>
    <n v="1"/>
  </r>
  <r>
    <x v="85"/>
    <x v="85"/>
    <x v="4"/>
    <s v="Roombo"/>
    <s v="8531 Manley Court"/>
    <s v="Discontinued"/>
    <s v="98-445-7372"/>
    <s v="71-676-6562"/>
    <d v="2024-12-05T00:00:00"/>
    <d v="2024-03-10T00:00:00"/>
    <n v="65"/>
    <n v="65"/>
    <n v="79"/>
    <n v="52"/>
    <s v="Yes"/>
    <s v="$8.00"/>
    <n v="56"/>
    <n v="94"/>
  </r>
  <r>
    <x v="70"/>
    <x v="70"/>
    <x v="6"/>
    <s v="Jaloo"/>
    <s v="0920 Monica Pass"/>
    <s v="Active"/>
    <s v="92-152-5820"/>
    <s v="50-747-2259"/>
    <d v="2024-12-05T00:00:00"/>
    <d v="2024-01-05T00:00:00"/>
    <n v="18"/>
    <n v="18"/>
    <n v="36"/>
    <n v="53"/>
    <s v="Yes"/>
    <s v="$5.30"/>
    <n v="65"/>
    <n v="100"/>
  </r>
  <r>
    <x v="113"/>
    <x v="113"/>
    <x v="5"/>
    <s v="Ozu"/>
    <s v="88 Lighthouse Bay Crossing"/>
    <s v="Discontinued"/>
    <s v="24-986-5091"/>
    <s v="51-076-1164"/>
    <d v="2024-12-05T00:00:00"/>
    <s v="6/25/2024"/>
    <n v="89"/>
    <n v="89"/>
    <n v="22"/>
    <n v="23"/>
    <s v="No"/>
    <s v="$5.50"/>
    <n v="83"/>
    <n v="25"/>
  </r>
  <r>
    <x v="69"/>
    <x v="69"/>
    <x v="0"/>
    <s v="Izio"/>
    <s v="81533 John Wall Court"/>
    <s v="Discontinued"/>
    <s v="22-849-2551"/>
    <s v="14-231-9135"/>
    <d v="2024-12-06T00:00:00"/>
    <s v="12/20/2024"/>
    <n v="34"/>
    <n v="34"/>
    <n v="1"/>
    <n v="79"/>
    <s v="No"/>
    <s v="$6.20"/>
    <n v="58"/>
    <n v="36"/>
  </r>
  <r>
    <x v="29"/>
    <x v="29"/>
    <x v="3"/>
    <s v="Feedfire"/>
    <s v="26160 Independence Alley"/>
    <s v="Active"/>
    <s v="15-169-8058"/>
    <s v="14-009-8505"/>
    <d v="2024-12-06T00:00:00"/>
    <s v="9/23/2024"/>
    <n v="87"/>
    <n v="87"/>
    <n v="97"/>
    <n v="28"/>
    <s v="Yes"/>
    <s v="$1.50"/>
    <n v="58"/>
    <n v="21"/>
  </r>
  <r>
    <x v="91"/>
    <x v="91"/>
    <x v="1"/>
    <s v="Tagopia"/>
    <s v="085 Reinke Pass"/>
    <s v="Backordered"/>
    <s v="78-953-2073"/>
    <s v="28-465-9141"/>
    <d v="2024-12-06T00:00:00"/>
    <d v="2024-01-10T00:00:00"/>
    <n v="53"/>
    <n v="53"/>
    <n v="20"/>
    <n v="75"/>
    <s v="No"/>
    <s v="$2.30"/>
    <n v="83"/>
    <n v="77"/>
  </r>
  <r>
    <x v="92"/>
    <x v="92"/>
    <x v="3"/>
    <s v="Trilia"/>
    <s v="1959 Marcy Center"/>
    <s v="Active"/>
    <s v="10-255-8579"/>
    <s v="29-112-1577"/>
    <d v="2024-12-07T00:00:00"/>
    <s v="7/24/2024"/>
    <n v="56"/>
    <n v="56"/>
    <n v="53"/>
    <n v="77"/>
    <s v="No"/>
    <s v="$4.50"/>
    <n v="69"/>
    <n v="69"/>
  </r>
  <r>
    <x v="86"/>
    <x v="86"/>
    <x v="0"/>
    <s v="Topdrive"/>
    <s v="555 Butternut Hill"/>
    <s v="Discontinued"/>
    <s v="82-948-2298"/>
    <s v="53-749-6148"/>
    <d v="2024-12-07T00:00:00"/>
    <s v="2/17/2025"/>
    <n v="38"/>
    <n v="38"/>
    <n v="91"/>
    <n v="94"/>
    <s v="Yes"/>
    <s v="$5.70"/>
    <n v="53"/>
    <n v="87"/>
  </r>
  <r>
    <x v="114"/>
    <x v="114"/>
    <x v="0"/>
    <s v="Twitterwire"/>
    <s v="561 Pennsylvania Way"/>
    <s v="Active"/>
    <s v="60-747-8704"/>
    <s v="93-793-4398"/>
    <d v="2024-12-07T00:00:00"/>
    <s v="9/29/2024"/>
    <n v="97"/>
    <n v="97"/>
    <n v="97"/>
    <n v="71"/>
    <s v="Yes"/>
    <s v="$4.50"/>
    <n v="53"/>
    <n v="31"/>
  </r>
  <r>
    <x v="47"/>
    <x v="47"/>
    <x v="4"/>
    <s v="Browsezoom"/>
    <s v="0258 Shoshone Center"/>
    <s v="Backordered"/>
    <s v="40-462-2952"/>
    <s v="57-323-8059"/>
    <d v="2024-12-08T00:00:00"/>
    <s v="10/14/2024"/>
    <n v="91"/>
    <n v="91"/>
    <n v="68"/>
    <n v="80"/>
    <s v="No"/>
    <s v="$11.50"/>
    <n v="81"/>
    <n v="85"/>
  </r>
  <r>
    <x v="68"/>
    <x v="68"/>
    <x v="0"/>
    <s v="Devpoint"/>
    <s v="5 Transport Pass"/>
    <s v="Active"/>
    <s v="98-235-2711"/>
    <s v="23-052-4744"/>
    <d v="2024-12-09T00:00:00"/>
    <s v="12/31/2024"/>
    <n v="22"/>
    <n v="22"/>
    <n v="40"/>
    <n v="7"/>
    <s v="Yes"/>
    <s v="$5.00"/>
    <n v="98"/>
    <n v="60"/>
  </r>
  <r>
    <x v="111"/>
    <x v="111"/>
    <x v="5"/>
    <s v="Devpoint"/>
    <s v="3 Monument Street"/>
    <s v="Backordered"/>
    <s v="83-108-1174"/>
    <s v="56-439-3559"/>
    <d v="2024-12-09T00:00:00"/>
    <d v="2024-05-03T00:00:00"/>
    <n v="78"/>
    <n v="78"/>
    <n v="68"/>
    <n v="68"/>
    <s v="No"/>
    <s v="$2.50"/>
    <n v="89"/>
    <n v="24"/>
  </r>
  <r>
    <x v="112"/>
    <x v="112"/>
    <x v="0"/>
    <s v="Digitube"/>
    <s v="848 Old Gate Parkway"/>
    <s v="Backordered"/>
    <s v="28-505-8317"/>
    <s v="61-755-4469"/>
    <d v="2024-12-10T00:00:00"/>
    <s v="7/23/2024"/>
    <n v="23"/>
    <n v="23"/>
    <n v="85"/>
    <n v="94"/>
    <s v="Yes"/>
    <s v="$3.00"/>
    <n v="92"/>
    <n v="72"/>
  </r>
  <r>
    <x v="68"/>
    <x v="68"/>
    <x v="0"/>
    <s v="Voonder"/>
    <s v="64 1st Plaza"/>
    <s v="Backordered"/>
    <s v="31-803-5001"/>
    <s v="14-414-1945"/>
    <d v="2024-12-10T00:00:00"/>
    <d v="2024-04-12T00:00:00"/>
    <n v="78"/>
    <n v="78"/>
    <n v="16"/>
    <n v="37"/>
    <s v="No"/>
    <s v="$4.70"/>
    <n v="25"/>
    <n v="96"/>
  </r>
  <r>
    <x v="21"/>
    <x v="21"/>
    <x v="0"/>
    <s v="Einti"/>
    <s v="803 5th Alley"/>
    <s v="Backordered"/>
    <s v="17-236-0566"/>
    <s v="32-402-9679"/>
    <d v="2024-12-10T00:00:00"/>
    <d v="2024-02-03T00:00:00"/>
    <n v="95"/>
    <n v="95"/>
    <n v="87"/>
    <n v="13"/>
    <s v="No"/>
    <s v="$2.00"/>
    <n v="61"/>
    <n v="4"/>
  </r>
  <r>
    <x v="17"/>
    <x v="17"/>
    <x v="2"/>
    <s v="Shufflester"/>
    <s v="15 Loomis Avenue"/>
    <s v="Active"/>
    <s v="76-090-4411"/>
    <s v="82-552-6786"/>
    <d v="2024-12-12T00:00:00"/>
    <d v="2024-10-08T00:00:00"/>
    <n v="49"/>
    <n v="49"/>
    <n v="94"/>
    <n v="18"/>
    <s v="Yes"/>
    <s v="$6.00"/>
    <n v="38"/>
    <n v="11"/>
  </r>
  <r>
    <x v="51"/>
    <x v="51"/>
    <x v="0"/>
    <s v="Feedspan"/>
    <s v="46758 Hallows Center"/>
    <s v="Active"/>
    <s v="43-910-2342"/>
    <s v="06-569-4690"/>
    <d v="2024-12-12T00:00:00"/>
    <d v="2024-08-06T00:00:00"/>
    <n v="26"/>
    <n v="26"/>
    <n v="69"/>
    <n v="90"/>
    <s v="Yes"/>
    <s v="$4.00"/>
    <n v="47"/>
    <n v="35"/>
  </r>
  <r>
    <x v="48"/>
    <x v="48"/>
    <x v="0"/>
    <s v="Gabspot"/>
    <s v="49884 Brickson Park Plaza"/>
    <s v="Discontinued"/>
    <s v="05-425-0746"/>
    <s v="23-450-0301"/>
    <d v="2024-12-12T00:00:00"/>
    <d v="2024-09-05T00:00:00"/>
    <n v="50"/>
    <n v="50"/>
    <n v="68"/>
    <n v="90"/>
    <s v="Yes"/>
    <s v="$2.00"/>
    <n v="40"/>
    <n v="13"/>
  </r>
  <r>
    <x v="39"/>
    <x v="39"/>
    <x v="1"/>
    <s v="Jaxworks"/>
    <s v="8868 Armistice Place"/>
    <s v="Backordered"/>
    <s v="93-815-0565"/>
    <s v="56-422-1480"/>
    <d v="2024-12-12T00:00:00"/>
    <d v="2024-12-08T00:00:00"/>
    <n v="50"/>
    <n v="50"/>
    <n v="36"/>
    <n v="96"/>
    <s v="No"/>
    <s v="$6.50"/>
    <n v="53"/>
    <n v="73"/>
  </r>
  <r>
    <x v="24"/>
    <x v="24"/>
    <x v="3"/>
    <s v="Yadel"/>
    <s v="7242 Claremont Avenue"/>
    <s v="Discontinued"/>
    <s v="67-270-7464"/>
    <s v="83-960-5274"/>
    <d v="2025-01-02T00:00:00"/>
    <s v="8/24/2024"/>
    <n v="91"/>
    <n v="91"/>
    <n v="73"/>
    <n v="77"/>
    <s v="No"/>
    <s v="$4.75"/>
    <n v="51"/>
    <n v="49"/>
  </r>
  <r>
    <x v="85"/>
    <x v="85"/>
    <x v="4"/>
    <s v="Devbug"/>
    <s v="29992 Warrior Center"/>
    <s v="Backordered"/>
    <s v="61-827-4098"/>
    <s v="34-850-0377"/>
    <d v="2025-01-02T00:00:00"/>
    <s v="7/15/2024"/>
    <n v="23"/>
    <n v="23"/>
    <n v="42"/>
    <n v="87"/>
    <s v="Yes"/>
    <s v="$8.00"/>
    <n v="63"/>
    <n v="5"/>
  </r>
  <r>
    <x v="8"/>
    <x v="8"/>
    <x v="2"/>
    <s v="Jaxspan"/>
    <s v="9307 Kingsford Road"/>
    <s v="Discontinued"/>
    <s v="92-291-7089"/>
    <s v="08-523-5066"/>
    <d v="2025-01-02T00:00:00"/>
    <s v="7/26/2024"/>
    <n v="76"/>
    <n v="76"/>
    <n v="15"/>
    <n v="99"/>
    <s v="No"/>
    <s v="$9.50"/>
    <n v="60"/>
    <n v="49"/>
  </r>
  <r>
    <x v="83"/>
    <x v="83"/>
    <x v="2"/>
    <s v="Realcube"/>
    <s v="87578 Stoughton Parkway"/>
    <s v="Discontinued"/>
    <s v="76-070-1411"/>
    <s v="63-528-0643"/>
    <d v="2025-01-02T00:00:00"/>
    <d v="2025-12-02T00:00:00"/>
    <n v="15"/>
    <n v="15"/>
    <n v="75"/>
    <n v="78"/>
    <s v="Yes"/>
    <s v="$1.90"/>
    <n v="71"/>
    <n v="21"/>
  </r>
  <r>
    <x v="101"/>
    <x v="101"/>
    <x v="4"/>
    <s v="Mycat"/>
    <s v="21 Golden Leaf Hill"/>
    <s v="Active"/>
    <s v="36-330-5036"/>
    <s v="52-359-1255"/>
    <d v="2025-01-02T00:00:00"/>
    <s v="9/20/2024"/>
    <n v="79"/>
    <n v="79"/>
    <n v="28"/>
    <n v="4"/>
    <s v="No"/>
    <s v="$15.00"/>
    <n v="42"/>
    <n v="46"/>
  </r>
  <r>
    <x v="34"/>
    <x v="34"/>
    <x v="2"/>
    <s v="Yodel"/>
    <s v="96 Brown Drive"/>
    <s v="Backordered"/>
    <s v="02-034-6209"/>
    <s v="34-724-1913"/>
    <d v="2025-01-02T00:00:00"/>
    <s v="7/26/2024"/>
    <n v="22"/>
    <n v="22"/>
    <n v="43"/>
    <n v="3"/>
    <s v="Yes"/>
    <s v="$4.10"/>
    <n v="45"/>
    <n v="87"/>
  </r>
  <r>
    <x v="97"/>
    <x v="97"/>
    <x v="2"/>
    <s v="Midel"/>
    <s v="46 Hoffman Trail"/>
    <s v="Active"/>
    <s v="49-891-4927"/>
    <s v="89-155-3471"/>
    <d v="2025-02-01T00:00:00"/>
    <s v="2/26/2024"/>
    <n v="37"/>
    <n v="37"/>
    <n v="5"/>
    <n v="1"/>
    <s v="No"/>
    <s v="$5.00"/>
    <n v="68"/>
    <n v="99"/>
  </r>
  <r>
    <x v="62"/>
    <x v="62"/>
    <x v="4"/>
    <s v="Thoughtstorm"/>
    <s v="381 Rutledge Place"/>
    <s v="Active"/>
    <s v="94-020-6982"/>
    <s v="72-649-3163"/>
    <d v="2025-02-01T00:00:00"/>
    <d v="2024-05-10T00:00:00"/>
    <n v="25"/>
    <n v="25"/>
    <n v="75"/>
    <n v="27"/>
    <s v="Yes"/>
    <s v="$18.00"/>
    <n v="31"/>
    <n v="36"/>
  </r>
  <r>
    <x v="87"/>
    <x v="87"/>
    <x v="4"/>
    <s v="Eire"/>
    <s v="2 Russell Alley"/>
    <s v="Active"/>
    <s v="88-807-8431"/>
    <s v="66-563-9462"/>
    <d v="2025-02-01T00:00:00"/>
    <d v="2024-06-06T00:00:00"/>
    <n v="11"/>
    <n v="11"/>
    <n v="87"/>
    <n v="43"/>
    <s v="Yes"/>
    <s v="$9.00"/>
    <n v="86"/>
    <n v="91"/>
  </r>
  <r>
    <x v="115"/>
    <x v="115"/>
    <x v="2"/>
    <s v="Meembee"/>
    <s v="285 East Plaza"/>
    <s v="Discontinued"/>
    <s v="19-672-8982"/>
    <s v="50-214-3802"/>
    <d v="2025-03-01T00:00:00"/>
    <s v="1/23/2025"/>
    <n v="21"/>
    <n v="21"/>
    <n v="87"/>
    <n v="67"/>
    <s v="Yes"/>
    <s v="$3.10"/>
    <n v="64"/>
    <n v="69"/>
  </r>
  <r>
    <x v="79"/>
    <x v="79"/>
    <x v="2"/>
    <s v="Skimia"/>
    <s v="59 Veith Center"/>
    <s v="Backordered"/>
    <s v="07-389-5740"/>
    <s v="72-784-3292"/>
    <d v="2025-03-01T00:00:00"/>
    <d v="2024-12-03T00:00:00"/>
    <n v="34"/>
    <n v="34"/>
    <n v="94"/>
    <n v="69"/>
    <s v="Yes"/>
    <s v="$0.80"/>
    <n v="96"/>
    <n v="30"/>
  </r>
  <r>
    <x v="75"/>
    <x v="75"/>
    <x v="2"/>
    <s v="Muxo"/>
    <s v="267 International Plaza"/>
    <s v="Discontinued"/>
    <s v="39-629-5554"/>
    <s v="67-679-4930"/>
    <d v="2025-03-02T00:00:00"/>
    <d v="2024-09-04T00:00:00"/>
    <n v="44"/>
    <n v="44"/>
    <n v="90"/>
    <n v="17"/>
    <s v="Yes"/>
    <s v="$2.50"/>
    <n v="21"/>
    <n v="91"/>
  </r>
  <r>
    <x v="12"/>
    <x v="12"/>
    <x v="0"/>
    <s v="Twitterwire"/>
    <s v="812 Shelley Circle"/>
    <s v="Discontinued"/>
    <s v="27-635-8394"/>
    <s v="87-893-6089"/>
    <d v="2025-03-02T00:00:00"/>
    <s v="11/13/2024"/>
    <n v="88"/>
    <n v="88"/>
    <n v="37"/>
    <n v="61"/>
    <s v="No"/>
    <s v="$2.90"/>
    <n v="63"/>
    <n v="35"/>
  </r>
  <r>
    <x v="77"/>
    <x v="77"/>
    <x v="6"/>
    <s v="Flipbug"/>
    <s v="40643 Sullivan Lane"/>
    <s v="Discontinued"/>
    <s v="14-844-4138"/>
    <s v="90-534-2165"/>
    <d v="2025-03-02T00:00:00"/>
    <s v="10/25/2024"/>
    <n v="61"/>
    <n v="61"/>
    <n v="43"/>
    <n v="29"/>
    <s v="No"/>
    <s v="$15.00"/>
    <n v="67"/>
    <n v="6"/>
  </r>
  <r>
    <x v="116"/>
    <x v="116"/>
    <x v="2"/>
    <s v="Ntags"/>
    <s v="00 Luster Alley"/>
    <s v="Discontinued"/>
    <s v="65-464-5070"/>
    <s v="01-517-7793"/>
    <d v="2025-03-02T00:00:00"/>
    <s v="3/16/2024"/>
    <n v="12"/>
    <n v="12"/>
    <n v="60"/>
    <n v="73"/>
    <s v="Yes"/>
    <s v="$4.00"/>
    <n v="20"/>
    <n v="35"/>
  </r>
  <r>
    <x v="48"/>
    <x v="48"/>
    <x v="0"/>
    <s v="Voolia"/>
    <s v="9171 Norway Maple Trail"/>
    <s v="Active"/>
    <s v="46-911-1159"/>
    <s v="30-820-2883"/>
    <d v="2025-03-02T00:00:00"/>
    <s v="10/30/2024"/>
    <n v="98"/>
    <n v="98"/>
    <n v="40"/>
    <n v="100"/>
    <s v="No"/>
    <s v="$2.00"/>
    <n v="46"/>
    <n v="9"/>
  </r>
  <r>
    <x v="20"/>
    <x v="20"/>
    <x v="6"/>
    <s v="Youspan"/>
    <s v="292 Charing Cross Terrace"/>
    <s v="Backordered"/>
    <s v="35-617-3857"/>
    <s v="90-718-2724"/>
    <d v="2025-04-01T00:00:00"/>
    <s v="3/21/2024"/>
    <n v="46"/>
    <n v="46"/>
    <n v="31"/>
    <n v="89"/>
    <s v="No"/>
    <s v="$20.00"/>
    <n v="59"/>
    <n v="65"/>
  </r>
  <r>
    <x v="8"/>
    <x v="8"/>
    <x v="2"/>
    <s v="Omba"/>
    <s v="29817 Coleman Drive"/>
    <s v="Discontinued"/>
    <s v="41-237-5498"/>
    <s v="38-643-1626"/>
    <d v="2025-04-01T00:00:00"/>
    <s v="12/24/2024"/>
    <n v="88"/>
    <n v="88"/>
    <n v="53"/>
    <n v="44"/>
    <s v="No"/>
    <s v="$9.00"/>
    <n v="56"/>
    <n v="14"/>
  </r>
  <r>
    <x v="75"/>
    <x v="75"/>
    <x v="2"/>
    <s v="Einti"/>
    <s v="18 Troy Avenue"/>
    <s v="Discontinued"/>
    <s v="86-672-4191"/>
    <s v="79-219-8469"/>
    <d v="2025-04-01T00:00:00"/>
    <s v="9/29/2024"/>
    <n v="88"/>
    <n v="88"/>
    <n v="22"/>
    <n v="61"/>
    <s v="No"/>
    <s v="$2.50"/>
    <n v="54"/>
    <n v="100"/>
  </r>
  <r>
    <x v="25"/>
    <x v="25"/>
    <x v="5"/>
    <s v="Gigashots"/>
    <s v="8425 New Castle Parkway"/>
    <s v="Backordered"/>
    <s v="10-555-5971"/>
    <s v="30-410-3509"/>
    <d v="2025-04-01T00:00:00"/>
    <d v="2024-02-12T00:00:00"/>
    <n v="94"/>
    <n v="94"/>
    <n v="56"/>
    <n v="80"/>
    <s v="No"/>
    <s v="$4.00"/>
    <n v="47"/>
    <n v="96"/>
  </r>
  <r>
    <x v="53"/>
    <x v="53"/>
    <x v="3"/>
    <s v="Voonder"/>
    <s v="7 Ridge Oak Pass"/>
    <s v="Active"/>
    <s v="45-050-4720"/>
    <s v="98-791-5014"/>
    <d v="2025-04-01T00:00:00"/>
    <d v="2024-05-07T00:00:00"/>
    <n v="18"/>
    <n v="18"/>
    <n v="78"/>
    <n v="43"/>
    <s v="Yes"/>
    <s v="$6.00"/>
    <n v="85"/>
    <n v="97"/>
  </r>
  <r>
    <x v="0"/>
    <x v="0"/>
    <x v="0"/>
    <s v="Livetube"/>
    <s v="1666 Dayton Terrace"/>
    <s v="Discontinued"/>
    <s v="73-997-6251"/>
    <s v="17-167-4304"/>
    <d v="2025-04-01T00:00:00"/>
    <s v="10/15/2024"/>
    <n v="94"/>
    <n v="93"/>
    <n v="18"/>
    <n v="84"/>
    <s v="No"/>
    <s v="$4.50"/>
    <n v="44"/>
    <n v="49"/>
  </r>
  <r>
    <x v="12"/>
    <x v="12"/>
    <x v="0"/>
    <s v="Skipfire"/>
    <s v="757 Grasskamp Drive"/>
    <s v="Discontinued"/>
    <s v="53-446-8243"/>
    <s v="51-666-7174"/>
    <d v="2025-04-02T00:00:00"/>
    <s v="7/26/2024"/>
    <n v="41"/>
    <n v="41"/>
    <n v="94"/>
    <n v="4"/>
    <s v="Yes"/>
    <s v="$3.00"/>
    <n v="88"/>
    <n v="92"/>
  </r>
  <r>
    <x v="49"/>
    <x v="49"/>
    <x v="2"/>
    <s v="Thoughtblab"/>
    <s v="5 Forster Point"/>
    <s v="Backordered"/>
    <s v="12-798-9401"/>
    <s v="96-609-6152"/>
    <d v="2025-05-01T00:00:00"/>
    <d v="2024-12-05T00:00:00"/>
    <n v="18"/>
    <n v="18"/>
    <n v="14"/>
    <n v="77"/>
    <s v="No"/>
    <s v="$2.50"/>
    <n v="78"/>
    <n v="4"/>
  </r>
  <r>
    <x v="94"/>
    <x v="94"/>
    <x v="0"/>
    <s v="BlogXS"/>
    <s v="6 Bay Road"/>
    <s v="Active"/>
    <s v="93-014-4256"/>
    <s v="37-599-8579"/>
    <d v="2025-05-01T00:00:00"/>
    <d v="2025-11-01T00:00:00"/>
    <n v="19"/>
    <n v="19"/>
    <n v="92"/>
    <n v="41"/>
    <s v="Yes"/>
    <s v="$2.00"/>
    <n v="51"/>
    <n v="79"/>
  </r>
  <r>
    <x v="53"/>
    <x v="53"/>
    <x v="3"/>
    <s v="Blognation"/>
    <s v="75054 Ramsey Parkway"/>
    <s v="Backordered"/>
    <s v="60-911-3745"/>
    <s v="87-570-0273"/>
    <d v="2025-05-01T00:00:00"/>
    <s v="8/31/2024"/>
    <n v="98"/>
    <n v="98"/>
    <n v="41"/>
    <n v="98"/>
    <s v="No"/>
    <s v="$6.35"/>
    <n v="70"/>
    <n v="75"/>
  </r>
  <r>
    <x v="84"/>
    <x v="84"/>
    <x v="3"/>
    <s v="Skidoo"/>
    <s v="42 Mandrake Alley"/>
    <s v="Active"/>
    <s v="53-146-9979"/>
    <s v="44-388-2451"/>
    <d v="2025-05-02T00:00:00"/>
    <d v="2024-11-10T00:00:00"/>
    <n v="21"/>
    <n v="21"/>
    <n v="15"/>
    <n v="27"/>
    <s v="No"/>
    <s v="$2.50"/>
    <n v="37"/>
    <n v="41"/>
  </r>
  <r>
    <x v="109"/>
    <x v="109"/>
    <x v="5"/>
    <s v="InnoZ"/>
    <s v="65 Forster Way"/>
    <s v="Active"/>
    <s v="65-780-5622"/>
    <s v="69-460-9770"/>
    <d v="2025-05-02T00:00:00"/>
    <d v="2024-02-05T00:00:00"/>
    <n v="74"/>
    <n v="74"/>
    <n v="81"/>
    <n v="41"/>
    <s v="Yes"/>
    <s v="$6.00"/>
    <n v="51"/>
    <n v="67"/>
  </r>
  <r>
    <x v="72"/>
    <x v="72"/>
    <x v="3"/>
    <s v="Centidel"/>
    <s v="80930 Briar Crest Point"/>
    <s v="Backordered"/>
    <s v="29-896-7926"/>
    <s v="86-400-4155"/>
    <d v="2025-06-01T00:00:00"/>
    <d v="2024-01-06T00:00:00"/>
    <n v="20"/>
    <n v="20"/>
    <n v="20"/>
    <n v="56"/>
    <s v="Yes"/>
    <s v="$1.80"/>
    <n v="62"/>
    <n v="69"/>
  </r>
  <r>
    <x v="69"/>
    <x v="69"/>
    <x v="0"/>
    <s v="Twitterbeat"/>
    <s v="615 Mayer Drive"/>
    <s v="Backordered"/>
    <s v="67-027-7269"/>
    <s v="50-050-5707"/>
    <d v="2025-06-01T00:00:00"/>
    <s v="11/30/2024"/>
    <n v="35"/>
    <n v="35"/>
    <n v="19"/>
    <n v="30"/>
    <s v="No"/>
    <s v="$6.50"/>
    <n v="88"/>
    <n v="6"/>
  </r>
  <r>
    <x v="114"/>
    <x v="114"/>
    <x v="0"/>
    <s v="Brightbean"/>
    <s v="59449 Sherman Parkway"/>
    <s v="Backordered"/>
    <s v="25-353-2067"/>
    <s v="01-210-3485"/>
    <d v="2025-06-01T00:00:00"/>
    <d v="2024-04-08T00:00:00"/>
    <n v="81"/>
    <n v="81"/>
    <n v="16"/>
    <n v="69"/>
    <s v="No"/>
    <s v="$4.30"/>
    <n v="23"/>
    <n v="96"/>
  </r>
  <r>
    <x v="116"/>
    <x v="116"/>
    <x v="2"/>
    <s v="Yodo"/>
    <s v="8682 Golf Course Junction"/>
    <s v="Discontinued"/>
    <s v="72-341-1154"/>
    <s v="84-090-6472"/>
    <d v="2025-06-01T00:00:00"/>
    <s v="10/31/2024"/>
    <n v="85"/>
    <n v="85"/>
    <n v="66"/>
    <n v="85"/>
    <s v="No"/>
    <s v="$4.20"/>
    <n v="65"/>
    <n v="58"/>
  </r>
  <r>
    <x v="70"/>
    <x v="70"/>
    <x v="6"/>
    <s v="Zoombeat"/>
    <s v="22555 Macpherson Plaza"/>
    <s v="Active"/>
    <s v="16-187-5729"/>
    <s v="79-366-7207"/>
    <d v="2025-06-01T00:00:00"/>
    <s v="3/21/2024"/>
    <n v="45"/>
    <n v="45"/>
    <n v="58"/>
    <n v="84"/>
    <s v="Yes"/>
    <s v="$5.00"/>
    <n v="90"/>
    <n v="67"/>
  </r>
  <r>
    <x v="86"/>
    <x v="86"/>
    <x v="0"/>
    <s v="Talane"/>
    <s v="71 Bultman Drive"/>
    <s v="Discontinued"/>
    <s v="49-311-3063"/>
    <s v="15-947-9718"/>
    <d v="2025-06-02T00:00:00"/>
    <d v="2024-03-10T00:00:00"/>
    <n v="47"/>
    <n v="47"/>
    <n v="75"/>
    <n v="53"/>
    <s v="Yes"/>
    <s v="$6.00"/>
    <n v="70"/>
    <n v="20"/>
  </r>
  <r>
    <x v="109"/>
    <x v="109"/>
    <x v="5"/>
    <s v="Ooba"/>
    <s v="32 6th Lane"/>
    <s v="Discontinued"/>
    <s v="98-652-9569"/>
    <s v="65-160-1426"/>
    <d v="2025-06-02T00:00:00"/>
    <s v="2/17/2025"/>
    <n v="12"/>
    <n v="12"/>
    <n v="7"/>
    <n v="23"/>
    <s v="No"/>
    <s v="$6.00"/>
    <n v="72"/>
    <n v="16"/>
  </r>
  <r>
    <x v="71"/>
    <x v="71"/>
    <x v="6"/>
    <s v="Chatterbridge"/>
    <s v="04 Mesta Parkway"/>
    <s v="Active"/>
    <s v="78-689-8958"/>
    <s v="52-744-6162"/>
    <d v="2025-07-01T00:00:00"/>
    <s v="2/27/2024"/>
    <n v="20"/>
    <n v="20"/>
    <n v="43"/>
    <n v="43"/>
    <s v="Yes"/>
    <s v="$25.00"/>
    <n v="73"/>
    <n v="6"/>
  </r>
  <r>
    <x v="117"/>
    <x v="117"/>
    <x v="0"/>
    <s v="Flipbug"/>
    <s v="88678 Bayside Park"/>
    <s v="Backordered"/>
    <s v="66-378-7532"/>
    <s v="15-365-5585"/>
    <d v="2025-07-01T00:00:00"/>
    <d v="2024-05-06T00:00:00"/>
    <n v="87"/>
    <n v="87"/>
    <n v="51"/>
    <n v="67"/>
    <s v="No"/>
    <s v="$10.00"/>
    <n v="55"/>
    <n v="100"/>
  </r>
  <r>
    <x v="37"/>
    <x v="37"/>
    <x v="5"/>
    <s v="Yakitri"/>
    <s v="40 Cody Pass"/>
    <s v="Backordered"/>
    <s v="14-115-8371"/>
    <s v="80-833-3051"/>
    <d v="2025-07-01T00:00:00"/>
    <s v="9/19/2024"/>
    <n v="23"/>
    <n v="23"/>
    <n v="76"/>
    <n v="70"/>
    <s v="Yes"/>
    <s v="$5.00"/>
    <n v="97"/>
    <n v="38"/>
  </r>
  <r>
    <x v="12"/>
    <x v="12"/>
    <x v="0"/>
    <s v="Demimbu"/>
    <s v="77 Prairie Rose Park"/>
    <s v="Backordered"/>
    <s v="76-540-6407"/>
    <s v="78-644-5877"/>
    <d v="2025-07-02T00:00:00"/>
    <s v="1/17/2025"/>
    <n v="92"/>
    <n v="92"/>
    <n v="54"/>
    <n v="73"/>
    <s v="No"/>
    <s v="$3.10"/>
    <n v="79"/>
    <n v="1"/>
  </r>
  <r>
    <x v="110"/>
    <x v="110"/>
    <x v="2"/>
    <s v="Topiclounge"/>
    <s v="20 Marcy Circle"/>
    <s v="Active"/>
    <s v="81-573-0943"/>
    <s v="07-754-2313"/>
    <d v="2025-07-02T00:00:00"/>
    <s v="6/28/2024"/>
    <n v="22"/>
    <n v="22"/>
    <n v="58"/>
    <n v="2"/>
    <s v="Yes"/>
    <s v="$0.20"/>
    <n v="33"/>
    <n v="68"/>
  </r>
  <r>
    <x v="24"/>
    <x v="24"/>
    <x v="3"/>
    <s v="Eimbee"/>
    <s v="56 Bonner Point"/>
    <s v="Backordered"/>
    <s v="68-732-5919"/>
    <s v="07-500-2023"/>
    <d v="2025-07-02T00:00:00"/>
    <s v="10/29/2024"/>
    <n v="26"/>
    <n v="26"/>
    <n v="83"/>
    <n v="24"/>
    <s v="Yes"/>
    <s v="$4.75"/>
    <n v="75"/>
    <n v="12"/>
  </r>
  <r>
    <x v="66"/>
    <x v="66"/>
    <x v="0"/>
    <s v="Meeveo"/>
    <s v="3 Hagan Drive"/>
    <s v="Discontinued"/>
    <s v="68-734-1585"/>
    <s v="54-537-5633"/>
    <d v="2025-08-01T00:00:00"/>
    <s v="4/16/2024"/>
    <n v="62"/>
    <n v="62"/>
    <n v="44"/>
    <n v="11"/>
    <s v="No"/>
    <s v="$51.17"/>
    <n v="92"/>
    <n v="37"/>
  </r>
  <r>
    <x v="29"/>
    <x v="29"/>
    <x v="3"/>
    <s v="Realblab"/>
    <s v="39102 Division Trail"/>
    <s v="Backordered"/>
    <s v="93-342-8794"/>
    <s v="93-688-1260"/>
    <d v="2025-08-01T00:00:00"/>
    <d v="2024-07-12T00:00:00"/>
    <n v="84"/>
    <n v="84"/>
    <n v="91"/>
    <n v="86"/>
    <s v="Yes"/>
    <s v="$1.50"/>
    <n v="83"/>
    <n v="95"/>
  </r>
  <r>
    <x v="55"/>
    <x v="55"/>
    <x v="0"/>
    <s v="Browsetype"/>
    <s v="72778 Loftsgordon Center"/>
    <s v="Backordered"/>
    <s v="42-175-1648"/>
    <s v="67-272-8844"/>
    <d v="2025-08-01T00:00:00"/>
    <s v="1/25/2025"/>
    <n v="81"/>
    <n v="81"/>
    <n v="87"/>
    <n v="15"/>
    <s v="Yes"/>
    <s v="$6.00"/>
    <n v="94"/>
    <n v="10"/>
  </r>
  <r>
    <x v="87"/>
    <x v="87"/>
    <x v="4"/>
    <s v="Devshare"/>
    <s v="21530 Prentice Place"/>
    <s v="Active"/>
    <s v="46-083-7058"/>
    <s v="26-730-0925"/>
    <d v="2025-08-01T00:00:00"/>
    <s v="8/27/2024"/>
    <n v="61"/>
    <n v="61"/>
    <n v="91"/>
    <n v="40"/>
    <s v="Yes"/>
    <s v="$9.00"/>
    <n v="34"/>
    <n v="76"/>
  </r>
  <r>
    <x v="10"/>
    <x v="10"/>
    <x v="2"/>
    <s v="LiveZ"/>
    <s v="54 Weeping Birch Lane"/>
    <s v="Backordered"/>
    <s v="66-716-8221"/>
    <s v="67-024-9832"/>
    <d v="2025-08-02T00:00:00"/>
    <s v="6/24/2024"/>
    <n v="70"/>
    <n v="70"/>
    <n v="96"/>
    <n v="35"/>
    <s v="Yes"/>
    <s v="$9.00"/>
    <n v="63"/>
    <n v="84"/>
  </r>
  <r>
    <x v="17"/>
    <x v="17"/>
    <x v="2"/>
    <s v="Janyx"/>
    <s v="2003 Delladonna Pass"/>
    <s v="Discontinued"/>
    <s v="12-714-5135"/>
    <s v="97-055-2756"/>
    <d v="2025-09-01T00:00:00"/>
    <s v="1/14/2025"/>
    <n v="49"/>
    <n v="49"/>
    <n v="28"/>
    <n v="74"/>
    <s v="No"/>
    <s v="$6.00"/>
    <n v="70"/>
    <n v="38"/>
  </r>
  <r>
    <x v="26"/>
    <x v="26"/>
    <x v="6"/>
    <s v="Linklinks"/>
    <s v="581 Oneill Crossing"/>
    <s v="Active"/>
    <s v="35-031-1497"/>
    <s v="84-835-1656"/>
    <d v="2025-09-01T00:00:00"/>
    <d v="2024-04-07T00:00:00"/>
    <n v="20"/>
    <n v="20"/>
    <n v="68"/>
    <n v="20"/>
    <s v="Yes"/>
    <s v="$12.00"/>
    <n v="38"/>
    <n v="51"/>
  </r>
  <r>
    <x v="24"/>
    <x v="24"/>
    <x v="3"/>
    <s v="Linktype"/>
    <s v="8182 Hazelcrest Place"/>
    <s v="Active"/>
    <s v="54-708-7327"/>
    <s v="46-316-6919"/>
    <d v="2025-09-01T00:00:00"/>
    <s v="3/28/2024"/>
    <n v="50"/>
    <n v="50"/>
    <n v="14"/>
    <n v="99"/>
    <s v="No"/>
    <s v="$4.75"/>
    <n v="52"/>
    <n v="75"/>
  </r>
  <r>
    <x v="108"/>
    <x v="108"/>
    <x v="0"/>
    <s v="Skibox"/>
    <s v="7944 Elgar Alley"/>
    <s v="Backordered"/>
    <s v="63-897-8088"/>
    <s v="82-313-4469"/>
    <d v="2025-09-01T00:00:00"/>
    <d v="2024-07-06T00:00:00"/>
    <n v="63"/>
    <n v="63"/>
    <n v="56"/>
    <n v="33"/>
    <s v="No"/>
    <s v="$2.50"/>
    <n v="35"/>
    <n v="16"/>
  </r>
  <r>
    <x v="94"/>
    <x v="94"/>
    <x v="0"/>
    <s v="Kanoodle"/>
    <s v="1615 Bellgrove Crossing"/>
    <s v="Active"/>
    <s v="79-494-2472"/>
    <s v="04-391-8892"/>
    <d v="2025-09-01T00:00:00"/>
    <s v="4/19/2024"/>
    <n v="42"/>
    <n v="42"/>
    <n v="48"/>
    <n v="18"/>
    <s v="Yes"/>
    <s v="$2.00"/>
    <n v="39"/>
    <n v="57"/>
  </r>
  <r>
    <x v="59"/>
    <x v="59"/>
    <x v="0"/>
    <s v="Jabbersphere"/>
    <s v="95 Garrison Plaza"/>
    <s v="Backordered"/>
    <s v="15-679-3935"/>
    <s v="35-906-1010"/>
    <d v="2025-09-02T00:00:00"/>
    <s v="6/15/2024"/>
    <n v="22"/>
    <n v="22"/>
    <n v="69"/>
    <n v="87"/>
    <s v="Yes"/>
    <s v="$5.50"/>
    <n v="34"/>
    <n v="26"/>
  </r>
  <r>
    <x v="114"/>
    <x v="114"/>
    <x v="0"/>
    <s v="Ntag"/>
    <s v="227 Tennyson Plaza"/>
    <s v="Discontinued"/>
    <s v="31-608-1445"/>
    <s v="75-286-4153"/>
    <d v="2025-09-02T00:00:00"/>
    <s v="2/15/2025"/>
    <n v="84"/>
    <n v="84"/>
    <n v="28"/>
    <n v="29"/>
    <s v="No"/>
    <s v="$4.40"/>
    <n v="54"/>
    <n v="32"/>
  </r>
  <r>
    <x v="79"/>
    <x v="79"/>
    <x v="2"/>
    <s v="Meejo"/>
    <s v="75 High Crossing Junction"/>
    <s v="Discontinued"/>
    <s v="70-206-4860"/>
    <s v="82-527-9395"/>
    <d v="2025-09-02T00:00:00"/>
    <d v="2024-11-03T00:00:00"/>
    <n v="93"/>
    <n v="93"/>
    <n v="68"/>
    <n v="71"/>
    <s v="No"/>
    <s v="$0.80"/>
    <n v="30"/>
    <n v="37"/>
  </r>
  <r>
    <x v="98"/>
    <x v="98"/>
    <x v="5"/>
    <s v="Topicshots"/>
    <s v="894 Kingsford Road"/>
    <s v="Backordered"/>
    <s v="30-832-5429"/>
    <s v="41-800-2842"/>
    <d v="2025-10-01T00:00:00"/>
    <d v="2024-05-10T00:00:00"/>
    <n v="46"/>
    <n v="46"/>
    <n v="43"/>
    <n v="46"/>
    <s v="No"/>
    <s v="$3.50"/>
    <n v="68"/>
    <n v="59"/>
  </r>
  <r>
    <x v="117"/>
    <x v="117"/>
    <x v="0"/>
    <s v="DabZ"/>
    <s v="8 Dakota Avenue"/>
    <s v="Active"/>
    <s v="01-173-0029"/>
    <s v="18-880-7910"/>
    <d v="2025-10-01T00:00:00"/>
    <d v="2024-05-07T00:00:00"/>
    <n v="42"/>
    <n v="42"/>
    <n v="4"/>
    <n v="53"/>
    <s v="No"/>
    <s v="$10.00"/>
    <n v="37"/>
    <n v="53"/>
  </r>
  <r>
    <x v="35"/>
    <x v="35"/>
    <x v="5"/>
    <s v="Quire"/>
    <s v="31208 Westerfield Way"/>
    <s v="Active"/>
    <s v="65-235-7676"/>
    <s v="22-083-3504"/>
    <d v="2025-10-01T00:00:00"/>
    <d v="2024-01-08T00:00:00"/>
    <n v="91"/>
    <n v="91"/>
    <n v="71"/>
    <n v="17"/>
    <s v="No"/>
    <s v="$3.50"/>
    <n v="74"/>
    <n v="57"/>
  </r>
  <r>
    <x v="118"/>
    <x v="118"/>
    <x v="2"/>
    <s v="Devpoint"/>
    <s v="4 Warbler Center"/>
    <s v="Discontinued"/>
    <s v="79-400-6216"/>
    <s v="83-361-7509"/>
    <d v="2025-10-02T00:00:00"/>
    <d v="2024-10-03T00:00:00"/>
    <n v="16"/>
    <n v="16"/>
    <n v="56"/>
    <n v="13"/>
    <s v="Yes"/>
    <s v="$7.20"/>
    <n v="56"/>
    <n v="28"/>
  </r>
  <r>
    <x v="17"/>
    <x v="17"/>
    <x v="2"/>
    <s v="Thoughtblab"/>
    <s v="05 Canary Circle"/>
    <s v="Backordered"/>
    <s v="35-836-6718"/>
    <s v="27-838-4345"/>
    <d v="2025-10-02T00:00:00"/>
    <s v="1/25/2025"/>
    <n v="91"/>
    <n v="91"/>
    <n v="14"/>
    <n v="99"/>
    <s v="No"/>
    <s v="$6.00"/>
    <n v="50"/>
    <n v="5"/>
  </r>
  <r>
    <x v="55"/>
    <x v="55"/>
    <x v="0"/>
    <s v="Meevee"/>
    <s v="03 Little Fleur Pass"/>
    <s v="Backordered"/>
    <s v="08-573-9997"/>
    <s v="95-734-4024"/>
    <d v="2025-10-02T00:00:00"/>
    <d v="2024-05-04T00:00:00"/>
    <n v="26"/>
    <n v="26"/>
    <n v="1"/>
    <n v="9"/>
    <s v="No"/>
    <s v="$6.00"/>
    <n v="82"/>
    <n v="8"/>
  </r>
  <r>
    <x v="86"/>
    <x v="86"/>
    <x v="0"/>
    <s v="Vitz"/>
    <s v="50880 Nobel Road"/>
    <s v="Discontinued"/>
    <s v="66-854-5736"/>
    <s v="98-591-1051"/>
    <d v="2025-11-01T00:00:00"/>
    <s v="12/23/2024"/>
    <n v="63"/>
    <n v="63"/>
    <n v="57"/>
    <n v="11"/>
    <s v="No"/>
    <s v="$5.80"/>
    <n v="20"/>
    <n v="100"/>
  </r>
  <r>
    <x v="75"/>
    <x v="75"/>
    <x v="2"/>
    <s v="Gigashots"/>
    <s v="288 Fair Oaks Place"/>
    <s v="Backordered"/>
    <s v="85-835-3445"/>
    <s v="13-433-4930"/>
    <d v="2025-11-01T00:00:00"/>
    <d v="2024-02-03T00:00:00"/>
    <n v="50"/>
    <n v="50"/>
    <n v="93"/>
    <n v="37"/>
    <s v="Yes"/>
    <s v="$2.45"/>
    <n v="78"/>
    <n v="79"/>
  </r>
  <r>
    <x v="98"/>
    <x v="98"/>
    <x v="5"/>
    <s v="Katz"/>
    <s v="4 Orin Lane"/>
    <s v="Backordered"/>
    <s v="10-768-2443"/>
    <s v="44-451-2764"/>
    <d v="2025-11-02T00:00:00"/>
    <d v="2024-05-03T00:00:00"/>
    <n v="93"/>
    <n v="93"/>
    <n v="55"/>
    <n v="95"/>
    <s v="No"/>
    <s v="$3.25"/>
    <n v="56"/>
    <n v="72"/>
  </r>
  <r>
    <x v="40"/>
    <x v="40"/>
    <x v="0"/>
    <s v="Quamba"/>
    <s v="7698 Logan Drive"/>
    <s v="Active"/>
    <s v="19-112-1616"/>
    <s v="55-251-3001"/>
    <d v="2025-12-01T00:00:00"/>
    <d v="2024-12-04T00:00:00"/>
    <n v="88"/>
    <n v="88"/>
    <n v="56"/>
    <n v="72"/>
    <s v="No"/>
    <s v="$2.00"/>
    <n v="25"/>
    <n v="36"/>
  </r>
  <r>
    <x v="59"/>
    <x v="59"/>
    <x v="0"/>
    <s v="Centizu"/>
    <s v="4346 Columbus Way"/>
    <s v="Backordered"/>
    <s v="89-388-3239"/>
    <s v="28-521-7083"/>
    <d v="2025-12-02T00:00:00"/>
    <s v="5/24/2024"/>
    <n v="54"/>
    <n v="54"/>
    <n v="88"/>
    <n v="43"/>
    <s v="Yes"/>
    <s v="$5.50"/>
    <n v="81"/>
    <n v="77"/>
  </r>
  <r>
    <x v="9"/>
    <x v="9"/>
    <x v="2"/>
    <s v="Bubblemix"/>
    <s v="09264 Forest Dale Drive"/>
    <s v="Discontinued"/>
    <s v="22-760-4605"/>
    <s v="01-495-9336"/>
    <d v="2025-12-02T00:00:00"/>
    <d v="2024-07-07T00:00:00"/>
    <n v="86"/>
    <n v="86"/>
    <n v="20"/>
    <n v="67"/>
    <s v="No"/>
    <s v="$1.75"/>
    <n v="83"/>
    <n v="82"/>
  </r>
  <r>
    <x v="14"/>
    <x v="14"/>
    <x v="0"/>
    <s v="Realpoint"/>
    <s v="843 Pepper Wood Hill"/>
    <s v="Discontinued"/>
    <s v="38-664-2155"/>
    <s v="10-540-5841"/>
    <s v="1/13/2025"/>
    <d v="2024-12-04T00:00:00"/>
    <n v="48"/>
    <n v="48"/>
    <n v="27"/>
    <n v="73"/>
    <s v="No"/>
    <s v="$2.55"/>
    <n v="52"/>
    <n v="97"/>
  </r>
  <r>
    <x v="39"/>
    <x v="39"/>
    <x v="1"/>
    <s v="Tazz"/>
    <s v="60 Dottie Hill"/>
    <s v="Active"/>
    <s v="89-713-6071"/>
    <s v="84-123-7159"/>
    <s v="1/13/2025"/>
    <s v="11/19/2024"/>
    <n v="89"/>
    <n v="89"/>
    <n v="66"/>
    <n v="28"/>
    <s v="No"/>
    <s v="$6.50"/>
    <n v="39"/>
    <n v="25"/>
  </r>
  <r>
    <x v="29"/>
    <x v="29"/>
    <x v="3"/>
    <s v="Bubblebox"/>
    <s v="844 Schurz Point"/>
    <s v="Discontinued"/>
    <s v="56-191-6497"/>
    <s v="65-395-5947"/>
    <s v="1/14/2025"/>
    <d v="2024-04-10T00:00:00"/>
    <n v="97"/>
    <n v="97"/>
    <n v="41"/>
    <n v="68"/>
    <s v="No"/>
    <s v="$1.50"/>
    <n v="35"/>
    <n v="16"/>
  </r>
  <r>
    <x v="87"/>
    <x v="87"/>
    <x v="4"/>
    <s v="Feedfish"/>
    <s v="234 Eagle Crest Avenue"/>
    <s v="Active"/>
    <s v="27-389-3529"/>
    <s v="73-201-2803"/>
    <s v="1/14/2025"/>
    <s v="4/23/2024"/>
    <n v="84"/>
    <n v="84"/>
    <n v="8"/>
    <n v="54"/>
    <s v="No"/>
    <s v="$9.00"/>
    <n v="60"/>
    <n v="38"/>
  </r>
  <r>
    <x v="91"/>
    <x v="91"/>
    <x v="1"/>
    <s v="Kimia"/>
    <s v="17640 Cottonwood Place"/>
    <s v="Backordered"/>
    <s v="11-604-6002"/>
    <s v="50-862-4552"/>
    <s v="1/14/2025"/>
    <s v="6/18/2024"/>
    <n v="69"/>
    <n v="69"/>
    <n v="17"/>
    <n v="27"/>
    <s v="No"/>
    <s v="$2.30"/>
    <n v="79"/>
    <n v="75"/>
  </r>
  <r>
    <x v="68"/>
    <x v="68"/>
    <x v="0"/>
    <s v="Buzzbean"/>
    <s v="49770 Hoffman Court"/>
    <s v="Discontinued"/>
    <s v="20-448-2972"/>
    <s v="26-920-6626"/>
    <s v="1/14/2025"/>
    <s v="1/20/2025"/>
    <n v="80"/>
    <n v="80"/>
    <n v="6"/>
    <n v="92"/>
    <s v="No"/>
    <s v="$5.00"/>
    <n v="26"/>
    <n v="71"/>
  </r>
  <r>
    <x v="40"/>
    <x v="40"/>
    <x v="0"/>
    <s v="Gigabox"/>
    <s v="03 Ryan Circle"/>
    <s v="Backordered"/>
    <s v="77-959-1018"/>
    <s v="00-912-3545"/>
    <s v="1/15/2025"/>
    <s v="4/30/2024"/>
    <n v="22"/>
    <n v="22"/>
    <n v="22"/>
    <n v="65"/>
    <s v="Yes"/>
    <s v="$2.00"/>
    <n v="62"/>
    <n v="78"/>
  </r>
  <r>
    <x v="30"/>
    <x v="30"/>
    <x v="0"/>
    <s v="Yabox"/>
    <s v="98 Melody Street"/>
    <s v="Discontinued"/>
    <s v="69-895-3397"/>
    <s v="02-575-2074"/>
    <s v="1/16/2025"/>
    <s v="1/16/2025"/>
    <n v="28"/>
    <n v="28"/>
    <n v="5"/>
    <n v="9"/>
    <s v="No"/>
    <s v="$1.80"/>
    <n v="33"/>
    <n v="9"/>
  </r>
  <r>
    <x v="117"/>
    <x v="117"/>
    <x v="0"/>
    <s v="Linklinks"/>
    <s v="57150 Del Sol Alley"/>
    <s v="Active"/>
    <s v="32-933-0329"/>
    <s v="86-760-5412"/>
    <s v="1/17/2025"/>
    <s v="7/14/2024"/>
    <n v="23"/>
    <n v="23"/>
    <n v="38"/>
    <n v="54"/>
    <s v="Yes"/>
    <s v="$10.00"/>
    <n v="40"/>
    <n v="15"/>
  </r>
  <r>
    <x v="0"/>
    <x v="0"/>
    <x v="0"/>
    <s v="Tagpad"/>
    <s v="4 6th Plaza"/>
    <s v="Backordered"/>
    <s v="33-440-2588"/>
    <s v="68-596-5506"/>
    <s v="1/17/2025"/>
    <s v="9/16/2024"/>
    <n v="26"/>
    <n v="25"/>
    <n v="12"/>
    <n v="43"/>
    <s v="No"/>
    <s v="$4.40"/>
    <n v="73"/>
    <n v="20"/>
  </r>
  <r>
    <x v="10"/>
    <x v="10"/>
    <x v="2"/>
    <s v="Oyonder"/>
    <s v="2835 Schlimgen Parkway"/>
    <s v="Backordered"/>
    <s v="02-085-7218"/>
    <s v="41-978-3326"/>
    <s v="1/17/2025"/>
    <s v="6/25/2024"/>
    <n v="85"/>
    <n v="85"/>
    <n v="28"/>
    <n v="32"/>
    <s v="No"/>
    <s v="$8.90"/>
    <n v="57"/>
    <n v="41"/>
  </r>
  <r>
    <x v="118"/>
    <x v="118"/>
    <x v="2"/>
    <s v="Roodel"/>
    <s v="61 Transport Parkway"/>
    <s v="Discontinued"/>
    <s v="43-193-9915"/>
    <s v="23-931-2988"/>
    <s v="1/17/2025"/>
    <d v="2024-12-07T00:00:00"/>
    <n v="55"/>
    <n v="55"/>
    <n v="58"/>
    <n v="6"/>
    <s v="Yes"/>
    <s v="$7.20"/>
    <n v="48"/>
    <n v="17"/>
  </r>
  <r>
    <x v="83"/>
    <x v="83"/>
    <x v="2"/>
    <s v="Photobug"/>
    <s v="9171 Redwing Street"/>
    <s v="Backordered"/>
    <s v="62-998-7250"/>
    <s v="72-002-3904"/>
    <s v="1/18/2025"/>
    <s v="7/31/2024"/>
    <n v="72"/>
    <n v="72"/>
    <n v="3"/>
    <n v="10"/>
    <s v="No"/>
    <s v="$2.00"/>
    <n v="52"/>
    <n v="14"/>
  </r>
  <r>
    <x v="106"/>
    <x v="106"/>
    <x v="2"/>
    <s v="Cogilith"/>
    <s v="5 Waxwing Junction"/>
    <s v="Active"/>
    <s v="70-871-4536"/>
    <s v="72-514-7323"/>
    <s v="1/19/2025"/>
    <s v="11/13/2024"/>
    <n v="29"/>
    <n v="29"/>
    <n v="4"/>
    <n v="17"/>
    <s v="No"/>
    <s v="$8.00"/>
    <n v="59"/>
    <n v="52"/>
  </r>
  <r>
    <x v="30"/>
    <x v="30"/>
    <x v="0"/>
    <s v="Innojam"/>
    <s v="6 Stang Hill"/>
    <s v="Backordered"/>
    <s v="38-822-8005"/>
    <s v="45-886-1540"/>
    <s v="1/19/2025"/>
    <d v="2025-12-01T00:00:00"/>
    <n v="47"/>
    <n v="47"/>
    <n v="20"/>
    <n v="65"/>
    <s v="No"/>
    <s v="$1.75"/>
    <n v="49"/>
    <n v="19"/>
  </r>
  <r>
    <x v="99"/>
    <x v="99"/>
    <x v="0"/>
    <s v="Rhyzio"/>
    <s v="3 Del Mar Point"/>
    <s v="Active"/>
    <s v="38-390-2115"/>
    <s v="12-433-6490"/>
    <s v="1/19/2025"/>
    <d v="2024-06-03T00:00:00"/>
    <n v="42"/>
    <n v="37"/>
    <n v="69"/>
    <n v="54"/>
    <s v="Yes"/>
    <s v="$1.20"/>
    <n v="43"/>
    <n v="96"/>
  </r>
  <r>
    <x v="18"/>
    <x v="18"/>
    <x v="0"/>
    <s v="Blogtag"/>
    <s v="5 Loftsgordon Trail"/>
    <s v="Backordered"/>
    <s v="28-968-4195"/>
    <s v="17-562-1176"/>
    <s v="1/19/2025"/>
    <s v="7/17/2024"/>
    <n v="97"/>
    <n v="97"/>
    <n v="52"/>
    <n v="80"/>
    <s v="No"/>
    <s v="$3.00"/>
    <n v="22"/>
    <n v="90"/>
  </r>
  <r>
    <x v="66"/>
    <x v="66"/>
    <x v="2"/>
    <s v="Skyndu"/>
    <s v="75 Bunting Junction"/>
    <s v="Discontinued"/>
    <s v="09-286-8107"/>
    <s v="90-727-4816"/>
    <s v="1/20/2025"/>
    <d v="2024-07-09T00:00:00"/>
    <n v="90"/>
    <n v="90"/>
    <n v="62"/>
    <n v="54"/>
    <s v="No"/>
    <s v="$3.00"/>
    <n v="70"/>
    <n v="83"/>
  </r>
  <r>
    <x v="95"/>
    <x v="95"/>
    <x v="0"/>
    <s v="Zava"/>
    <s v="42 Mallory Court"/>
    <s v="Discontinued"/>
    <s v="00-405-7428"/>
    <s v="42-746-2717"/>
    <s v="1/20/2025"/>
    <s v="1/27/2025"/>
    <n v="81"/>
    <n v="81"/>
    <n v="74"/>
    <n v="45"/>
    <s v="No"/>
    <s v="$3.50"/>
    <n v="42"/>
    <n v="23"/>
  </r>
  <r>
    <x v="61"/>
    <x v="61"/>
    <x v="3"/>
    <s v="Snaptags"/>
    <s v="6 Orin Place"/>
    <s v="Discontinued"/>
    <s v="43-893-5408"/>
    <s v="25-414-2945"/>
    <s v="1/21/2025"/>
    <s v="3/20/2024"/>
    <n v="60"/>
    <n v="60"/>
    <n v="90"/>
    <n v="85"/>
    <s v="Yes"/>
    <s v="$3.00"/>
    <n v="47"/>
    <n v="9"/>
  </r>
  <r>
    <x v="86"/>
    <x v="86"/>
    <x v="0"/>
    <s v="Fiveclub"/>
    <s v="80 Old Shore Plaza"/>
    <s v="Backordered"/>
    <s v="52-481-5224"/>
    <s v="46-382-2024"/>
    <s v="1/21/2025"/>
    <d v="2025-07-02T00:00:00"/>
    <n v="45"/>
    <n v="45"/>
    <n v="24"/>
    <n v="61"/>
    <s v="No"/>
    <s v="$6.00"/>
    <n v="44"/>
    <n v="34"/>
  </r>
  <r>
    <x v="9"/>
    <x v="9"/>
    <x v="2"/>
    <s v="Eimbee"/>
    <s v="44249 Sutteridge Crossing"/>
    <s v="Discontinued"/>
    <s v="34-131-8805"/>
    <s v="84-472-8001"/>
    <s v="1/21/2025"/>
    <d v="2024-10-09T00:00:00"/>
    <n v="92"/>
    <n v="92"/>
    <n v="92"/>
    <n v="28"/>
    <s v="Yes"/>
    <s v="$1.75"/>
    <n v="50"/>
    <n v="67"/>
  </r>
  <r>
    <x v="119"/>
    <x v="119"/>
    <x v="4"/>
    <s v="Dabfeed"/>
    <s v="08545 Lillian Street"/>
    <s v="Discontinued"/>
    <s v="36-840-2728"/>
    <s v="26-454-7297"/>
    <s v="1/21/2025"/>
    <d v="2024-10-08T00:00:00"/>
    <n v="76"/>
    <n v="76"/>
    <n v="21"/>
    <n v="3"/>
    <s v="No"/>
    <s v="$7.50"/>
    <n v="31"/>
    <n v="47"/>
  </r>
  <r>
    <x v="60"/>
    <x v="60"/>
    <x v="1"/>
    <s v="Ooba"/>
    <s v="1 Green Hill"/>
    <s v="Active"/>
    <s v="64-418-8356"/>
    <s v="91-451-2016"/>
    <s v="1/21/2025"/>
    <s v="11/13/2024"/>
    <n v="80"/>
    <n v="80"/>
    <n v="24"/>
    <n v="60"/>
    <s v="No"/>
    <s v="$2.50"/>
    <n v="98"/>
    <n v="38"/>
  </r>
  <r>
    <x v="32"/>
    <x v="32"/>
    <x v="0"/>
    <s v="Vinder"/>
    <s v="453 Dryden Park"/>
    <s v="Backordered"/>
    <s v="51-462-0747"/>
    <s v="40-417-9838"/>
    <s v="1/22/2025"/>
    <d v="2025-07-02T00:00:00"/>
    <n v="21"/>
    <n v="21"/>
    <n v="30"/>
    <n v="32"/>
    <s v="Yes"/>
    <s v="$2.00"/>
    <n v="43"/>
    <n v="54"/>
  </r>
  <r>
    <x v="52"/>
    <x v="52"/>
    <x v="3"/>
    <s v="Meembee"/>
    <s v="44296 Kropf Avenue"/>
    <s v="Backordered"/>
    <s v="74-711-7160"/>
    <s v="40-662-8853"/>
    <s v="1/22/2025"/>
    <s v="12/28/2024"/>
    <n v="84"/>
    <n v="84"/>
    <n v="69"/>
    <n v="77"/>
    <s v="No"/>
    <s v="$4.50"/>
    <n v="39"/>
    <n v="69"/>
  </r>
  <r>
    <x v="112"/>
    <x v="112"/>
    <x v="0"/>
    <s v="Jaxspan"/>
    <s v="00064 Mosinee Circle"/>
    <s v="Active"/>
    <s v="44-637-5512"/>
    <s v="27-541-2645"/>
    <s v="1/22/2025"/>
    <d v="2025-12-01T00:00:00"/>
    <n v="58"/>
    <n v="58"/>
    <n v="12"/>
    <n v="99"/>
    <s v="No"/>
    <s v="$3.00"/>
    <n v="71"/>
    <n v="30"/>
  </r>
  <r>
    <x v="105"/>
    <x v="105"/>
    <x v="6"/>
    <s v="Skalith"/>
    <s v="1223 Monument Drive"/>
    <s v="Backordered"/>
    <s v="27-881-1177"/>
    <s v="64-807-5250"/>
    <s v="1/23/2025"/>
    <d v="2024-03-07T00:00:00"/>
    <n v="34"/>
    <n v="34"/>
    <n v="47"/>
    <n v="99"/>
    <s v="Yes"/>
    <s v="$8.00"/>
    <n v="97"/>
    <n v="47"/>
  </r>
  <r>
    <x v="65"/>
    <x v="65"/>
    <x v="3"/>
    <s v="Pixonyx"/>
    <s v="879 Amoth Terrace"/>
    <s v="Active"/>
    <s v="72-404-5581"/>
    <s v="18-065-8014"/>
    <s v="1/23/2025"/>
    <d v="2024-07-08T00:00:00"/>
    <n v="54"/>
    <n v="54"/>
    <n v="17"/>
    <n v="90"/>
    <s v="No"/>
    <s v="$9.50"/>
    <n v="60"/>
    <n v="20"/>
  </r>
  <r>
    <x v="103"/>
    <x v="103"/>
    <x v="1"/>
    <s v="Youbridge"/>
    <s v="931 Browning Center"/>
    <s v="Backordered"/>
    <s v="12-046-2988"/>
    <s v="37-630-2250"/>
    <s v="1/25/2025"/>
    <s v="1/24/2025"/>
    <n v="17"/>
    <n v="17"/>
    <n v="63"/>
    <n v="66"/>
    <s v="Yes"/>
    <s v="$2.50"/>
    <n v="23"/>
    <n v="46"/>
  </r>
  <r>
    <x v="77"/>
    <x v="77"/>
    <x v="6"/>
    <s v="Realpoint"/>
    <s v="564 Hazelcrest Crossing"/>
    <s v="Backordered"/>
    <s v="21-816-1004"/>
    <s v="68-482-4786"/>
    <s v="1/26/2025"/>
    <d v="2024-04-12T00:00:00"/>
    <n v="84"/>
    <n v="84"/>
    <n v="13"/>
    <n v="88"/>
    <s v="No"/>
    <s v="$15.00"/>
    <n v="25"/>
    <n v="34"/>
  </r>
  <r>
    <x v="50"/>
    <x v="50"/>
    <x v="4"/>
    <s v="Shufflester"/>
    <s v="65721 Caliangt Crossing"/>
    <s v="Discontinued"/>
    <s v="81-605-6246"/>
    <s v="62-086-0407"/>
    <s v="1/26/2025"/>
    <d v="2024-02-03T00:00:00"/>
    <n v="73"/>
    <n v="73"/>
    <n v="31"/>
    <n v="49"/>
    <s v="No"/>
    <s v="$6.00"/>
    <n v="22"/>
    <n v="47"/>
  </r>
  <r>
    <x v="2"/>
    <x v="2"/>
    <x v="2"/>
    <s v="Rhyloo"/>
    <s v="89 Springs Alley"/>
    <s v="Active"/>
    <s v="11-815-7923"/>
    <s v="98-304-8407"/>
    <s v="1/26/2025"/>
    <s v="6/16/2024"/>
    <n v="96"/>
    <n v="96"/>
    <n v="9"/>
    <n v="57"/>
    <s v="No"/>
    <s v="$11.80"/>
    <n v="78"/>
    <n v="67"/>
  </r>
  <r>
    <x v="27"/>
    <x v="27"/>
    <x v="4"/>
    <s v="Geba"/>
    <s v="1792 Crownhardt Street"/>
    <s v="Active"/>
    <s v="26-456-1992"/>
    <s v="60-159-3514"/>
    <s v="1/26/2025"/>
    <s v="12/23/2024"/>
    <n v="56"/>
    <n v="56"/>
    <n v="59"/>
    <n v="87"/>
    <s v="Yes"/>
    <s v="$7.00"/>
    <n v="65"/>
    <n v="45"/>
  </r>
  <r>
    <x v="30"/>
    <x v="30"/>
    <x v="0"/>
    <s v="Bubblemix"/>
    <s v="0847 Artisan Hill"/>
    <s v="Active"/>
    <s v="63-168-6018"/>
    <s v="01-853-2191"/>
    <s v="1/26/2025"/>
    <d v="2024-03-10T00:00:00"/>
    <n v="60"/>
    <n v="60"/>
    <n v="63"/>
    <n v="81"/>
    <s v="Yes"/>
    <s v="$1.80"/>
    <n v="74"/>
    <n v="31"/>
  </r>
  <r>
    <x v="25"/>
    <x v="25"/>
    <x v="5"/>
    <s v="Flashspan"/>
    <s v="24045 Bluestem Point"/>
    <s v="Active"/>
    <s v="70-854-6891"/>
    <s v="79-575-9351"/>
    <s v="1/28/2025"/>
    <s v="11/28/2024"/>
    <n v="41"/>
    <n v="41"/>
    <n v="84"/>
    <n v="90"/>
    <s v="Yes"/>
    <s v="$4.00"/>
    <n v="42"/>
    <n v="65"/>
  </r>
  <r>
    <x v="118"/>
    <x v="118"/>
    <x v="2"/>
    <s v="Dazzlesphere"/>
    <s v="9305 Warrior Way"/>
    <s v="Discontinued"/>
    <s v="87-762-1317"/>
    <s v="58-474-3510"/>
    <s v="1/28/2025"/>
    <s v="11/20/2024"/>
    <n v="45"/>
    <n v="45"/>
    <n v="63"/>
    <n v="75"/>
    <s v="Yes"/>
    <s v="$7.00"/>
    <n v="83"/>
    <n v="5"/>
  </r>
  <r>
    <x v="80"/>
    <x v="80"/>
    <x v="6"/>
    <s v="Browsecat"/>
    <s v="13 Bluejay Way"/>
    <s v="Backordered"/>
    <s v="80-374-5711"/>
    <s v="77-566-9826"/>
    <s v="1/28/2025"/>
    <d v="2024-05-10T00:00:00"/>
    <n v="48"/>
    <n v="48"/>
    <n v="77"/>
    <n v="81"/>
    <s v="Yes"/>
    <s v="$31.00"/>
    <n v="70"/>
    <n v="74"/>
  </r>
  <r>
    <x v="10"/>
    <x v="10"/>
    <x v="2"/>
    <s v="Oyoba"/>
    <s v="710 Service Park"/>
    <s v="Backordered"/>
    <s v="60-456-8169"/>
    <s v="54-529-4459"/>
    <s v="1/28/2025"/>
    <s v="2/28/2024"/>
    <n v="21"/>
    <n v="21"/>
    <n v="28"/>
    <n v="72"/>
    <s v="Yes"/>
    <s v="$9.00"/>
    <n v="69"/>
    <n v="51"/>
  </r>
  <r>
    <x v="5"/>
    <x v="5"/>
    <x v="0"/>
    <s v="Livetube"/>
    <s v="71796 Waubesa Terrace"/>
    <s v="Backordered"/>
    <s v="99-543-5039"/>
    <s v="63-683-7396"/>
    <s v="1/28/2025"/>
    <s v="11/20/2024"/>
    <n v="65"/>
    <n v="65"/>
    <n v="88"/>
    <n v="20"/>
    <s v="Yes"/>
    <s v="$2.50"/>
    <n v="89"/>
    <n v="37"/>
  </r>
  <r>
    <x v="39"/>
    <x v="39"/>
    <x v="1"/>
    <s v="Yotz"/>
    <s v="545 Farwell Lane"/>
    <s v="Active"/>
    <s v="72-810-9753"/>
    <s v="17-359-2527"/>
    <s v="1/28/2025"/>
    <d v="2025-07-02T00:00:00"/>
    <n v="14"/>
    <n v="14"/>
    <n v="84"/>
    <n v="15"/>
    <s v="Yes"/>
    <s v="$6.50"/>
    <n v="51"/>
    <n v="73"/>
  </r>
  <r>
    <x v="52"/>
    <x v="52"/>
    <x v="3"/>
    <s v="Photobug"/>
    <s v="9 Burrows Junction"/>
    <s v="Discontinued"/>
    <s v="78-956-4737"/>
    <s v="76-712-0418"/>
    <s v="1/29/2025"/>
    <s v="5/19/2024"/>
    <n v="47"/>
    <n v="47"/>
    <n v="1"/>
    <n v="60"/>
    <s v="No"/>
    <s v="$4.20"/>
    <n v="32"/>
    <n v="87"/>
  </r>
  <r>
    <x v="95"/>
    <x v="95"/>
    <x v="0"/>
    <s v="Omba"/>
    <s v="5 Eggendart Parkway"/>
    <s v="Backordered"/>
    <s v="46-415-8633"/>
    <s v="32-497-0478"/>
    <s v="1/29/2025"/>
    <s v="11/17/2024"/>
    <n v="71"/>
    <n v="71"/>
    <n v="36"/>
    <n v="45"/>
    <s v="No"/>
    <s v="$3.50"/>
    <n v="87"/>
    <n v="2"/>
  </r>
  <r>
    <x v="43"/>
    <x v="43"/>
    <x v="1"/>
    <s v="Bluezoom"/>
    <s v="16 Autumn Leaf Way"/>
    <s v="Backordered"/>
    <s v="06-611-5454"/>
    <s v="43-786-9229"/>
    <s v="1/30/2025"/>
    <d v="2024-11-10T00:00:00"/>
    <n v="64"/>
    <n v="64"/>
    <n v="21"/>
    <n v="13"/>
    <s v="No"/>
    <s v="$4.00"/>
    <n v="51"/>
    <n v="26"/>
  </r>
  <r>
    <x v="41"/>
    <x v="41"/>
    <x v="2"/>
    <s v="Thoughtstorm"/>
    <s v="6 Tony Junction"/>
    <s v="Discontinued"/>
    <s v="27-783-5470"/>
    <s v="45-997-6429"/>
    <s v="1/30/2025"/>
    <s v="7/27/2024"/>
    <n v="74"/>
    <n v="74"/>
    <n v="65"/>
    <n v="5"/>
    <s v="No"/>
    <s v="$7.00"/>
    <n v="21"/>
    <n v="42"/>
  </r>
  <r>
    <x v="17"/>
    <x v="17"/>
    <x v="2"/>
    <s v="Shufflebeat"/>
    <s v="19112 Little Fleur Road"/>
    <s v="Discontinued"/>
    <s v="55-697-5242"/>
    <s v="74-726-0855"/>
    <s v="1/31/2025"/>
    <s v="6/30/2024"/>
    <n v="51"/>
    <n v="51"/>
    <n v="53"/>
    <n v="88"/>
    <s v="Yes"/>
    <s v="$6.00"/>
    <n v="54"/>
    <n v="59"/>
  </r>
  <r>
    <x v="42"/>
    <x v="42"/>
    <x v="0"/>
    <s v="LiveZ"/>
    <s v="38 Dawn Street"/>
    <s v="Discontinued"/>
    <s v="15-082-9124"/>
    <s v="02-997-1489"/>
    <s v="1/31/2025"/>
    <d v="2024-08-10T00:00:00"/>
    <n v="89"/>
    <n v="89"/>
    <n v="35"/>
    <n v="19"/>
    <s v="No"/>
    <s v="$5.00"/>
    <n v="49"/>
    <n v="55"/>
  </r>
  <r>
    <x v="83"/>
    <x v="83"/>
    <x v="2"/>
    <s v="Buzzshare"/>
    <s v="579 Schlimgen Alley"/>
    <s v="Discontinued"/>
    <s v="06-996-3221"/>
    <s v="97-821-7402"/>
    <s v="10/13/2024"/>
    <d v="2024-04-12T00:00:00"/>
    <n v="11"/>
    <n v="11"/>
    <n v="9"/>
    <n v="65"/>
    <s v="No"/>
    <s v="$2.00"/>
    <n v="48"/>
    <n v="96"/>
  </r>
  <r>
    <x v="87"/>
    <x v="87"/>
    <x v="4"/>
    <s v="Rhybox"/>
    <s v="9 Anhalt Trail"/>
    <s v="Active"/>
    <s v="45-634-0679"/>
    <s v="29-542-9338"/>
    <s v="10/13/2024"/>
    <s v="2/28/2024"/>
    <n v="98"/>
    <n v="98"/>
    <n v="100"/>
    <n v="34"/>
    <s v="Yes"/>
    <s v="$9.00"/>
    <n v="53"/>
    <n v="20"/>
  </r>
  <r>
    <x v="74"/>
    <x v="74"/>
    <x v="5"/>
    <s v="Kwilith"/>
    <s v="85 Lunder Court"/>
    <s v="Active"/>
    <s v="15-796-3130"/>
    <s v="45-912-2948"/>
    <s v="10/14/2024"/>
    <s v="4/17/2024"/>
    <n v="50"/>
    <n v="50"/>
    <n v="58"/>
    <n v="78"/>
    <s v="Yes"/>
    <s v="$3.00"/>
    <n v="83"/>
    <n v="49"/>
  </r>
  <r>
    <x v="105"/>
    <x v="105"/>
    <x v="6"/>
    <s v="Vidoo"/>
    <s v="51369 Dawn Hill"/>
    <s v="Active"/>
    <s v="51-000-8113"/>
    <s v="56-825-0880"/>
    <s v="10/14/2024"/>
    <s v="1/31/2025"/>
    <n v="24"/>
    <n v="24"/>
    <n v="27"/>
    <n v="35"/>
    <s v="Yes"/>
    <s v="$8.00"/>
    <n v="49"/>
    <n v="58"/>
  </r>
  <r>
    <x v="84"/>
    <x v="84"/>
    <x v="3"/>
    <s v="Aivee"/>
    <s v="9050 Dorton Pass"/>
    <s v="Active"/>
    <s v="20-387-7746"/>
    <s v="08-218-9429"/>
    <s v="10/14/2024"/>
    <d v="2024-05-06T00:00:00"/>
    <n v="64"/>
    <n v="64"/>
    <n v="10"/>
    <n v="100"/>
    <s v="No"/>
    <s v="$2.50"/>
    <n v="97"/>
    <n v="52"/>
  </r>
  <r>
    <x v="68"/>
    <x v="68"/>
    <x v="0"/>
    <s v="Vitz"/>
    <s v="856 School Plaza"/>
    <s v="Discontinued"/>
    <s v="82-931-7126"/>
    <s v="67-596-1997"/>
    <s v="10/14/2024"/>
    <s v="10/17/2024"/>
    <n v="34"/>
    <n v="34"/>
    <n v="95"/>
    <n v="18"/>
    <s v="Yes"/>
    <s v="$5.00"/>
    <n v="41"/>
    <n v="26"/>
  </r>
  <r>
    <x v="66"/>
    <x v="66"/>
    <x v="2"/>
    <s v="Avamba"/>
    <s v="82 Drewry Junction"/>
    <s v="Active"/>
    <s v="55-631-7937"/>
    <s v="79-508-5241"/>
    <s v="10/15/2024"/>
    <s v="6/19/2024"/>
    <n v="26"/>
    <n v="26"/>
    <n v="54"/>
    <n v="90"/>
    <s v="Yes"/>
    <s v="$3.00"/>
    <n v="25"/>
    <n v="81"/>
  </r>
  <r>
    <x v="99"/>
    <x v="99"/>
    <x v="0"/>
    <s v="Centimia"/>
    <s v="9067 Valley Edge Park"/>
    <s v="Backordered"/>
    <s v="11-338-4598"/>
    <s v="72-360-6358"/>
    <s v="10/16/2024"/>
    <d v="2025-03-02T00:00:00"/>
    <n v="72"/>
    <n v="67"/>
    <n v="58"/>
    <n v="69"/>
    <s v="No"/>
    <s v="$1.20"/>
    <n v="96"/>
    <n v="23"/>
  </r>
  <r>
    <x v="102"/>
    <x v="102"/>
    <x v="0"/>
    <s v="Plajo"/>
    <s v="185 Stone Corner Parkway"/>
    <s v="Active"/>
    <s v="52-402-9245"/>
    <s v="37-519-7762"/>
    <s v="10/16/2024"/>
    <d v="2025-12-02T00:00:00"/>
    <n v="89"/>
    <n v="89"/>
    <n v="40"/>
    <n v="64"/>
    <s v="No"/>
    <s v="$4.00"/>
    <n v="93"/>
    <n v="48"/>
  </r>
  <r>
    <x v="44"/>
    <x v="44"/>
    <x v="1"/>
    <s v="Fliptune"/>
    <s v="205 Straubel Court"/>
    <s v="Active"/>
    <s v="09-536-2626"/>
    <s v="14-483-5712"/>
    <s v="10/17/2024"/>
    <s v="8/26/2024"/>
    <n v="83"/>
    <n v="83"/>
    <n v="52"/>
    <n v="32"/>
    <s v="No"/>
    <s v="$6.00"/>
    <n v="47"/>
    <n v="7"/>
  </r>
  <r>
    <x v="20"/>
    <x v="20"/>
    <x v="6"/>
    <s v="Jetpulse"/>
    <s v="2 7th Center"/>
    <s v="Backordered"/>
    <s v="48-427-0551"/>
    <s v="01-900-4509"/>
    <s v="10/17/2024"/>
    <s v="12/16/2024"/>
    <n v="13"/>
    <n v="13"/>
    <n v="55"/>
    <n v="77"/>
    <s v="Yes"/>
    <s v="$20.00"/>
    <n v="67"/>
    <n v="68"/>
  </r>
  <r>
    <x v="105"/>
    <x v="105"/>
    <x v="6"/>
    <s v="Tanoodle"/>
    <s v="443 Browning Terrace"/>
    <s v="Backordered"/>
    <s v="06-706-6490"/>
    <s v="85-670-6379"/>
    <s v="10/18/2024"/>
    <d v="2024-03-07T00:00:00"/>
    <n v="15"/>
    <n v="15"/>
    <n v="66"/>
    <n v="85"/>
    <s v="Yes"/>
    <s v="$8.00"/>
    <n v="60"/>
    <n v="40"/>
  </r>
  <r>
    <x v="24"/>
    <x v="24"/>
    <x v="3"/>
    <s v="Babblestorm"/>
    <s v="97 Utah Lane"/>
    <s v="Backordered"/>
    <s v="29-135-0791"/>
    <s v="05-050-4384"/>
    <s v="10/18/2024"/>
    <s v="12/21/2024"/>
    <n v="56"/>
    <n v="56"/>
    <n v="48"/>
    <n v="82"/>
    <s v="No"/>
    <s v="$4.75"/>
    <n v="71"/>
    <n v="65"/>
  </r>
  <r>
    <x v="68"/>
    <x v="68"/>
    <x v="0"/>
    <s v="Jaxspan"/>
    <s v="25 Drewry Alley"/>
    <s v="Backordered"/>
    <s v="89-624-7462"/>
    <s v="39-506-2186"/>
    <s v="10/18/2024"/>
    <s v="2/16/2025"/>
    <n v="18"/>
    <n v="18"/>
    <n v="3"/>
    <n v="39"/>
    <s v="No"/>
    <s v="$5.00"/>
    <n v="58"/>
    <n v="61"/>
  </r>
  <r>
    <x v="54"/>
    <x v="54"/>
    <x v="3"/>
    <s v="Kayveo"/>
    <s v="77 Monument Court"/>
    <s v="Discontinued"/>
    <s v="82-231-4245"/>
    <s v="96-177-4040"/>
    <s v="10/18/2024"/>
    <s v="8/28/2024"/>
    <n v="32"/>
    <n v="32"/>
    <n v="91"/>
    <n v="80"/>
    <s v="Yes"/>
    <s v="$10.00"/>
    <n v="69"/>
    <n v="80"/>
  </r>
  <r>
    <x v="78"/>
    <x v="78"/>
    <x v="3"/>
    <s v="Zooxo"/>
    <s v="61932 Cascade Crossing"/>
    <s v="Backordered"/>
    <s v="42-220-9305"/>
    <s v="56-092-7992"/>
    <s v="10/19/2024"/>
    <d v="2024-11-12T00:00:00"/>
    <n v="91"/>
    <n v="91"/>
    <n v="98"/>
    <n v="6"/>
    <s v="Yes"/>
    <s v="$2.00"/>
    <n v="100"/>
    <n v="20"/>
  </r>
  <r>
    <x v="111"/>
    <x v="111"/>
    <x v="5"/>
    <s v="Skyble"/>
    <s v="4 Judy Hill"/>
    <s v="Backordered"/>
    <s v="02-920-4829"/>
    <s v="41-587-4864"/>
    <s v="10/19/2024"/>
    <s v="6/14/2024"/>
    <n v="92"/>
    <n v="92"/>
    <n v="87"/>
    <n v="84"/>
    <s v="No"/>
    <s v="$2.50"/>
    <n v="61"/>
    <n v="31"/>
  </r>
  <r>
    <x v="36"/>
    <x v="36"/>
    <x v="6"/>
    <s v="Demivee"/>
    <s v="58 La Follette Park"/>
    <s v="Discontinued"/>
    <s v="61-801-8665"/>
    <s v="78-283-9751"/>
    <s v="10/19/2024"/>
    <d v="2024-06-12T00:00:00"/>
    <n v="42"/>
    <n v="42"/>
    <n v="88"/>
    <n v="17"/>
    <s v="Yes"/>
    <s v="$10.50"/>
    <n v="34"/>
    <n v="51"/>
  </r>
  <r>
    <x v="47"/>
    <x v="47"/>
    <x v="4"/>
    <s v="Zazio"/>
    <s v="52105 Mandrake Place"/>
    <s v="Active"/>
    <s v="01-144-5960"/>
    <s v="80-848-7493"/>
    <s v="10/20/2024"/>
    <s v="5/29/2024"/>
    <n v="75"/>
    <n v="75"/>
    <n v="25"/>
    <n v="99"/>
    <s v="No"/>
    <s v="$12.00"/>
    <n v="89"/>
    <n v="42"/>
  </r>
  <r>
    <x v="30"/>
    <x v="30"/>
    <x v="0"/>
    <s v="Flashset"/>
    <s v="83 Pleasure Street"/>
    <s v="Active"/>
    <s v="98-575-4736"/>
    <s v="44-429-6199"/>
    <s v="10/20/2024"/>
    <s v="5/25/2024"/>
    <n v="76"/>
    <n v="76"/>
    <n v="11"/>
    <n v="15"/>
    <s v="No"/>
    <s v="$1.80"/>
    <n v="22"/>
    <n v="91"/>
  </r>
  <r>
    <x v="94"/>
    <x v="94"/>
    <x v="0"/>
    <s v="Izio"/>
    <s v="77 Monterey Avenue"/>
    <s v="Active"/>
    <s v="30-996-2526"/>
    <s v="30-942-0054"/>
    <s v="10/20/2024"/>
    <s v="2/28/2024"/>
    <n v="86"/>
    <n v="86"/>
    <n v="90"/>
    <n v="39"/>
    <s v="Yes"/>
    <s v="$2.10"/>
    <n v="98"/>
    <n v="85"/>
  </r>
  <r>
    <x v="56"/>
    <x v="56"/>
    <x v="0"/>
    <s v="Zoombox"/>
    <s v="0 Thackeray Point"/>
    <s v="Discontinued"/>
    <s v="45-380-4627"/>
    <s v="20-201-5639"/>
    <s v="10/20/2024"/>
    <d v="2025-11-01T00:00:00"/>
    <n v="90"/>
    <n v="90"/>
    <n v="1"/>
    <n v="40"/>
    <s v="No"/>
    <s v="$0.90"/>
    <n v="52"/>
    <n v="19"/>
  </r>
  <r>
    <x v="48"/>
    <x v="48"/>
    <x v="0"/>
    <s v="Devpulse"/>
    <s v="06 Shopko Pass"/>
    <s v="Discontinued"/>
    <s v="47-548-6500"/>
    <s v="27-061-4764"/>
    <s v="10/20/2024"/>
    <d v="2024-07-03T00:00:00"/>
    <n v="20"/>
    <n v="20"/>
    <n v="93"/>
    <n v="37"/>
    <s v="Yes"/>
    <s v="$2.00"/>
    <n v="23"/>
    <n v="2"/>
  </r>
  <r>
    <x v="76"/>
    <x v="76"/>
    <x v="3"/>
    <s v="Oyondu"/>
    <s v="7020 Porter Trail"/>
    <s v="Backordered"/>
    <s v="30-591-7275"/>
    <s v="12-431-9207"/>
    <s v="10/21/2024"/>
    <s v="2/19/2025"/>
    <n v="17"/>
    <n v="17"/>
    <n v="88"/>
    <n v="41"/>
    <s v="Yes"/>
    <s v="$2.50"/>
    <n v="45"/>
    <n v="29"/>
  </r>
  <r>
    <x v="96"/>
    <x v="96"/>
    <x v="0"/>
    <s v="Skipfire"/>
    <s v="160 Kings Street"/>
    <s v="Discontinued"/>
    <s v="38-296-6634"/>
    <s v="41-083-3955"/>
    <s v="10/22/2024"/>
    <s v="3/31/2024"/>
    <n v="49"/>
    <n v="49"/>
    <n v="46"/>
    <n v="8"/>
    <s v="No"/>
    <s v="$3.00"/>
    <n v="82"/>
    <n v="21"/>
  </r>
  <r>
    <x v="106"/>
    <x v="106"/>
    <x v="2"/>
    <s v="Janyx"/>
    <s v="80729 Homewood Plaza"/>
    <s v="Active"/>
    <s v="98-858-6323"/>
    <s v="79-086-1717"/>
    <s v="10/22/2024"/>
    <d v="2025-07-01T00:00:00"/>
    <n v="20"/>
    <n v="20"/>
    <n v="17"/>
    <n v="71"/>
    <s v="No"/>
    <s v="$8.00"/>
    <n v="50"/>
    <n v="65"/>
  </r>
  <r>
    <x v="29"/>
    <x v="29"/>
    <x v="3"/>
    <s v="Twitterwire"/>
    <s v="583 Loftsgordon Road"/>
    <s v="Discontinued"/>
    <s v="69-743-0161"/>
    <s v="29-774-6779"/>
    <s v="10/22/2024"/>
    <s v="8/14/2024"/>
    <n v="99"/>
    <n v="99"/>
    <n v="54"/>
    <n v="71"/>
    <s v="No"/>
    <s v="$1.50"/>
    <n v="80"/>
    <n v="10"/>
  </r>
  <r>
    <x v="7"/>
    <x v="7"/>
    <x v="4"/>
    <s v="Twitterbridge"/>
    <s v="5521 Wayridge Center"/>
    <s v="Backordered"/>
    <s v="71-067-3278"/>
    <s v="76-797-9430"/>
    <s v="10/22/2024"/>
    <d v="2024-08-05T00:00:00"/>
    <n v="51"/>
    <n v="51"/>
    <n v="35"/>
    <n v="95"/>
    <s v="No"/>
    <s v="$10.00"/>
    <n v="80"/>
    <n v="89"/>
  </r>
  <r>
    <x v="91"/>
    <x v="91"/>
    <x v="1"/>
    <s v="Katz"/>
    <s v="685 Independence Junction"/>
    <s v="Discontinued"/>
    <s v="24-143-4957"/>
    <s v="29-968-4976"/>
    <s v="10/22/2024"/>
    <s v="6/22/2024"/>
    <n v="25"/>
    <n v="25"/>
    <n v="97"/>
    <n v="63"/>
    <s v="Yes"/>
    <s v="$2.30"/>
    <n v="72"/>
    <n v="23"/>
  </r>
  <r>
    <x v="2"/>
    <x v="2"/>
    <x v="2"/>
    <s v="Buzzbean"/>
    <s v="854 Kipling Point"/>
    <s v="Active"/>
    <s v="31-387-5020"/>
    <s v="02-811-7933"/>
    <s v="10/22/2024"/>
    <s v="12/17/2024"/>
    <n v="63"/>
    <n v="63"/>
    <n v="41"/>
    <n v="98"/>
    <s v="No"/>
    <s v="$11.90"/>
    <n v="37"/>
    <n v="7"/>
  </r>
  <r>
    <x v="75"/>
    <x v="75"/>
    <x v="2"/>
    <s v="Tagchat"/>
    <s v="23560 Talmadge Center"/>
    <s v="Active"/>
    <s v="33-378-1365"/>
    <s v="31-483-9201"/>
    <s v="10/22/2024"/>
    <d v="2024-07-12T00:00:00"/>
    <n v="50"/>
    <n v="50"/>
    <n v="66"/>
    <n v="1"/>
    <s v="Yes"/>
    <s v="$2.50"/>
    <n v="76"/>
    <n v="73"/>
  </r>
  <r>
    <x v="50"/>
    <x v="50"/>
    <x v="4"/>
    <s v="Ntag"/>
    <s v="7193 Crownhardt Drive"/>
    <s v="Active"/>
    <s v="41-729-5410"/>
    <s v="71-727-8611"/>
    <s v="10/23/2024"/>
    <d v="2024-05-04T00:00:00"/>
    <n v="91"/>
    <n v="91"/>
    <n v="59"/>
    <n v="49"/>
    <s v="No"/>
    <s v="$6.00"/>
    <n v="30"/>
    <n v="63"/>
  </r>
  <r>
    <x v="44"/>
    <x v="44"/>
    <x v="1"/>
    <s v="Blogspan"/>
    <s v="76928 Tennyson Parkway"/>
    <s v="Active"/>
    <s v="33-335-9140"/>
    <s v="08-209-1598"/>
    <s v="10/24/2024"/>
    <s v="8/20/2024"/>
    <n v="28"/>
    <n v="28"/>
    <n v="17"/>
    <n v="28"/>
    <s v="No"/>
    <s v="$6.00"/>
    <n v="38"/>
    <n v="25"/>
  </r>
  <r>
    <x v="108"/>
    <x v="108"/>
    <x v="0"/>
    <s v="Katz"/>
    <s v="265 Columbus Way"/>
    <s v="Active"/>
    <s v="40-021-2400"/>
    <s v="62-648-2577"/>
    <s v="10/24/2024"/>
    <s v="11/16/2024"/>
    <n v="29"/>
    <n v="29"/>
    <n v="18"/>
    <n v="86"/>
    <s v="No"/>
    <s v="$2.50"/>
    <n v="53"/>
    <n v="69"/>
  </r>
  <r>
    <x v="119"/>
    <x v="119"/>
    <x v="4"/>
    <s v="Kazio"/>
    <s v="85953 Clyde Gallagher Drive"/>
    <s v="Active"/>
    <s v="81-268-5905"/>
    <s v="36-138-9045"/>
    <s v="10/24/2024"/>
    <s v="7/30/2024"/>
    <n v="89"/>
    <n v="89"/>
    <n v="26"/>
    <n v="36"/>
    <s v="No"/>
    <s v="$7.50"/>
    <n v="48"/>
    <n v="94"/>
  </r>
  <r>
    <x v="69"/>
    <x v="69"/>
    <x v="0"/>
    <s v="Bluezoom"/>
    <s v="33145 Butterfield Avenue"/>
    <s v="Active"/>
    <s v="38-617-7226"/>
    <s v="91-215-9838"/>
    <s v="10/24/2024"/>
    <s v="6/19/2024"/>
    <n v="65"/>
    <n v="65"/>
    <n v="42"/>
    <n v="62"/>
    <s v="No"/>
    <s v="$6.30"/>
    <n v="54"/>
    <n v="2"/>
  </r>
  <r>
    <x v="14"/>
    <x v="14"/>
    <x v="3"/>
    <s v="Shufflester"/>
    <s v="64389 Arkansas Alley"/>
    <s v="Backordered"/>
    <s v="54-822-9009"/>
    <s v="23-197-9965"/>
    <s v="10/25/2024"/>
    <d v="2024-08-06T00:00:00"/>
    <n v="40"/>
    <n v="40"/>
    <n v="38"/>
    <n v="32"/>
    <s v="No"/>
    <s v="$3.20"/>
    <n v="21"/>
    <n v="45"/>
  </r>
  <r>
    <x v="33"/>
    <x v="33"/>
    <x v="3"/>
    <s v="Jabberstorm"/>
    <s v="6738 Tennyson Road"/>
    <s v="Discontinued"/>
    <s v="02-655-3240"/>
    <s v="95-200-1972"/>
    <s v="10/25/2024"/>
    <s v="5/21/2024"/>
    <n v="99"/>
    <n v="99"/>
    <n v="44"/>
    <n v="52"/>
    <s v="No"/>
    <s v="$2.00"/>
    <n v="36"/>
    <n v="2"/>
  </r>
  <r>
    <x v="61"/>
    <x v="61"/>
    <x v="3"/>
    <s v="Tanoodle"/>
    <s v="8 Hazelcrest Street"/>
    <s v="Active"/>
    <s v="01-839-6534"/>
    <s v="51-519-4588"/>
    <s v="10/25/2024"/>
    <d v="2025-04-02T00:00:00"/>
    <n v="56"/>
    <n v="56"/>
    <n v="28"/>
    <n v="76"/>
    <s v="No"/>
    <s v="$3.00"/>
    <n v="93"/>
    <n v="69"/>
  </r>
  <r>
    <x v="2"/>
    <x v="2"/>
    <x v="2"/>
    <s v="Skidoo"/>
    <s v="27 School Court"/>
    <s v="Discontinued"/>
    <s v="98-499-2220"/>
    <s v="69-666-2257"/>
    <s v="10/25/2024"/>
    <s v="4/22/2024"/>
    <n v="37"/>
    <n v="37"/>
    <n v="3"/>
    <n v="45"/>
    <s v="No"/>
    <s v="$12.00"/>
    <n v="39"/>
    <n v="28"/>
  </r>
  <r>
    <x v="76"/>
    <x v="76"/>
    <x v="3"/>
    <s v="Livetube"/>
    <s v="9951 Petterle Alley"/>
    <s v="Active"/>
    <s v="69-171-1305"/>
    <s v="33-733-7313"/>
    <s v="10/26/2024"/>
    <s v="6/18/2024"/>
    <n v="31"/>
    <n v="31"/>
    <n v="29"/>
    <n v="57"/>
    <s v="No"/>
    <s v="$2.50"/>
    <n v="25"/>
    <n v="22"/>
  </r>
  <r>
    <x v="71"/>
    <x v="71"/>
    <x v="6"/>
    <s v="Agivu"/>
    <s v="38 Banding Lane"/>
    <s v="Backordered"/>
    <s v="57-394-4703"/>
    <s v="52-130-3457"/>
    <s v="10/26/2024"/>
    <d v="2025-07-01T00:00:00"/>
    <n v="81"/>
    <n v="81"/>
    <n v="83"/>
    <n v="36"/>
    <s v="Yes"/>
    <s v="$25.00"/>
    <n v="74"/>
    <n v="86"/>
  </r>
  <r>
    <x v="29"/>
    <x v="29"/>
    <x v="3"/>
    <s v="Avaveo"/>
    <s v="06 Lake View Trail"/>
    <s v="Backordered"/>
    <s v="58-946-5152"/>
    <s v="42-201-4328"/>
    <s v="10/26/2024"/>
    <d v="2024-05-11T00:00:00"/>
    <n v="11"/>
    <n v="11"/>
    <n v="77"/>
    <n v="7"/>
    <s v="Yes"/>
    <s v="$1.50"/>
    <n v="77"/>
    <n v="46"/>
  </r>
  <r>
    <x v="15"/>
    <x v="15"/>
    <x v="0"/>
    <s v="Gigaclub"/>
    <s v="84642 Clarendon Point"/>
    <s v="Active"/>
    <s v="74-587-2065"/>
    <s v="33-141-1402"/>
    <s v="10/27/2024"/>
    <s v="2/20/2025"/>
    <n v="29"/>
    <n v="29"/>
    <n v="20"/>
    <n v="85"/>
    <s v="No"/>
    <s v="$4.50"/>
    <n v="31"/>
    <n v="31"/>
  </r>
  <r>
    <x v="108"/>
    <x v="108"/>
    <x v="0"/>
    <s v="Jaxspan"/>
    <s v="11 Golden Leaf Alley"/>
    <s v="Active"/>
    <s v="69-287-9113"/>
    <s v="20-952-0731"/>
    <s v="10/27/2024"/>
    <s v="6/29/2024"/>
    <n v="59"/>
    <n v="59"/>
    <n v="91"/>
    <n v="24"/>
    <s v="Yes"/>
    <s v="$2.50"/>
    <n v="54"/>
    <n v="87"/>
  </r>
  <r>
    <x v="9"/>
    <x v="9"/>
    <x v="2"/>
    <s v="Wordpedia"/>
    <s v="6 Bobwhite Alley"/>
    <s v="Backordered"/>
    <s v="03-441-4252"/>
    <s v="11-430-6041"/>
    <s v="10/27/2024"/>
    <s v="6/28/2024"/>
    <n v="12"/>
    <n v="12"/>
    <n v="83"/>
    <n v="93"/>
    <s v="Yes"/>
    <s v="$1.75"/>
    <n v="22"/>
    <n v="9"/>
  </r>
  <r>
    <x v="32"/>
    <x v="32"/>
    <x v="0"/>
    <s v="Yata"/>
    <s v="7 Talmadge Street"/>
    <s v="Discontinued"/>
    <s v="29-344-3658"/>
    <s v="33-546-5056"/>
    <s v="10/27/2024"/>
    <s v="10/25/2024"/>
    <n v="75"/>
    <n v="75"/>
    <n v="56"/>
    <n v="57"/>
    <s v="No"/>
    <s v="$1.90"/>
    <n v="63"/>
    <n v="64"/>
  </r>
  <r>
    <x v="47"/>
    <x v="47"/>
    <x v="4"/>
    <s v="Topicblab"/>
    <s v="374 Blue Bill Park Point"/>
    <s v="Active"/>
    <s v="12-342-4482"/>
    <s v="71-300-8176"/>
    <s v="10/27/2024"/>
    <s v="9/30/2024"/>
    <n v="67"/>
    <n v="67"/>
    <n v="83"/>
    <n v="90"/>
    <s v="Yes"/>
    <s v="$11.60"/>
    <n v="66"/>
    <n v="77"/>
  </r>
  <r>
    <x v="78"/>
    <x v="78"/>
    <x v="3"/>
    <s v="Devpoint"/>
    <s v="185 Saint Paul Road"/>
    <s v="Backordered"/>
    <s v="99-894-4351"/>
    <s v="45-602-6533"/>
    <s v="10/27/2024"/>
    <s v="2/24/2025"/>
    <n v="29"/>
    <n v="29"/>
    <n v="54"/>
    <n v="54"/>
    <s v="Yes"/>
    <s v="$2.00"/>
    <n v="58"/>
    <n v="63"/>
  </r>
  <r>
    <x v="3"/>
    <x v="3"/>
    <x v="0"/>
    <s v="Gigaclub"/>
    <s v="1509 Hoard Circle"/>
    <s v="Discontinued"/>
    <s v="34-709-9237"/>
    <s v="66-680-8738"/>
    <s v="10/27/2024"/>
    <s v="3/13/2024"/>
    <n v="61"/>
    <n v="61"/>
    <n v="81"/>
    <n v="99"/>
    <s v="Yes"/>
    <s v="$1.50"/>
    <n v="26"/>
    <n v="76"/>
  </r>
  <r>
    <x v="14"/>
    <x v="14"/>
    <x v="0"/>
    <s v="Abata"/>
    <s v="30408 5th Way"/>
    <s v="Active"/>
    <s v="05-498-7751"/>
    <s v="17-963-6051"/>
    <s v="10/28/2024"/>
    <d v="2024-10-07T00:00:00"/>
    <n v="52"/>
    <n v="52"/>
    <n v="22"/>
    <n v="37"/>
    <s v="No"/>
    <s v="$2.50"/>
    <n v="56"/>
    <n v="44"/>
  </r>
  <r>
    <x v="66"/>
    <x v="66"/>
    <x v="0"/>
    <s v="Quaxo"/>
    <s v="0500 Calypso Pass"/>
    <s v="Backordered"/>
    <s v="32-270-1385"/>
    <s v="81-072-8266"/>
    <s v="10/28/2024"/>
    <s v="12/15/2024"/>
    <n v="28"/>
    <n v="28"/>
    <n v="38"/>
    <n v="23"/>
    <s v="Yes"/>
    <s v="$42.58"/>
    <n v="48"/>
    <n v="56"/>
  </r>
  <r>
    <x v="29"/>
    <x v="29"/>
    <x v="3"/>
    <s v="Skynoodle"/>
    <s v="978 Shasta Lane"/>
    <s v="Active"/>
    <s v="67-710-5120"/>
    <s v="00-131-9278"/>
    <s v="10/29/2024"/>
    <s v="12/29/2024"/>
    <n v="84"/>
    <n v="84"/>
    <n v="92"/>
    <n v="18"/>
    <s v="Yes"/>
    <s v="$1.50"/>
    <n v="92"/>
    <n v="69"/>
  </r>
  <r>
    <x v="69"/>
    <x v="69"/>
    <x v="0"/>
    <s v="Demivee"/>
    <s v="524 Saint Paul Park"/>
    <s v="Backordered"/>
    <s v="37-709-3532"/>
    <s v="08-439-3820"/>
    <s v="10/29/2024"/>
    <d v="2024-07-11T00:00:00"/>
    <n v="79"/>
    <n v="79"/>
    <n v="45"/>
    <n v="39"/>
    <s v="No"/>
    <s v="$6.00"/>
    <n v="55"/>
    <n v="20"/>
  </r>
  <r>
    <x v="39"/>
    <x v="39"/>
    <x v="1"/>
    <s v="Shuffledrive"/>
    <s v="9 Meadow Vale Drive"/>
    <s v="Backordered"/>
    <s v="60-311-5701"/>
    <s v="07-578-7055"/>
    <s v="10/29/2024"/>
    <s v="10/19/2024"/>
    <n v="39"/>
    <n v="39"/>
    <n v="78"/>
    <n v="97"/>
    <s v="Yes"/>
    <s v="$6.50"/>
    <n v="54"/>
    <n v="89"/>
  </r>
  <r>
    <x v="82"/>
    <x v="82"/>
    <x v="2"/>
    <s v="Twitterlist"/>
    <s v="467 Dexter Pass"/>
    <s v="Discontinued"/>
    <s v="97-093-4278"/>
    <s v="38-200-4863"/>
    <s v="10/29/2024"/>
    <d v="2024-09-04T00:00:00"/>
    <n v="69"/>
    <n v="69"/>
    <n v="98"/>
    <n v="89"/>
    <s v="Yes"/>
    <s v="$2.55"/>
    <n v="29"/>
    <n v="34"/>
  </r>
  <r>
    <x v="104"/>
    <x v="104"/>
    <x v="2"/>
    <s v="Yakidoo"/>
    <s v="0 Fordem Place"/>
    <s v="Backordered"/>
    <s v="67-984-5368"/>
    <s v="39-714-7313"/>
    <s v="9/27/2024"/>
    <d v="2024-04-10T00:00:00"/>
    <n v="54"/>
    <n v="54"/>
    <n v="56"/>
    <n v="34"/>
    <s v="Yes"/>
    <s v="$12.00"/>
    <n v="31"/>
    <n v="69"/>
  </r>
  <r>
    <x v="29"/>
    <x v="29"/>
    <x v="3"/>
    <s v="Camido"/>
    <s v="16 Fair Oaks Pass"/>
    <s v="Backordered"/>
    <s v="41-131-3841"/>
    <s v="55-269-1746"/>
    <s v="10/29/2024"/>
    <s v="1/23/2025"/>
    <n v="54"/>
    <n v="54"/>
    <n v="19"/>
    <n v="31"/>
    <s v="No"/>
    <s v="$9.50"/>
    <n v="27"/>
    <n v="25"/>
  </r>
  <r>
    <x v="2"/>
    <x v="2"/>
    <x v="0"/>
    <s v="Voomm"/>
    <s v="8119 Homewood Drive"/>
    <s v="Discontinued"/>
    <s v="40-630-1431"/>
    <s v="61-040-9004"/>
    <s v="10/29/2024"/>
    <d v="2024-11-07T00:00:00"/>
    <n v="52"/>
    <n v="52"/>
    <n v="66"/>
    <n v="21"/>
    <s v="Yes"/>
    <s v="$8.00"/>
    <n v="74"/>
    <n v="93"/>
  </r>
  <r>
    <x v="65"/>
    <x v="65"/>
    <x v="1"/>
    <s v="Dynabox"/>
    <s v="4571 Fremont Way"/>
    <s v="Active"/>
    <s v="64-493-5270"/>
    <s v="36-964-9838"/>
    <s v="10/30/2024"/>
    <s v="5/23/2024"/>
    <n v="77"/>
    <n v="77"/>
    <n v="59"/>
    <n v="29"/>
    <s v="No"/>
    <s v="$1.80"/>
    <n v="63"/>
    <n v="91"/>
  </r>
  <r>
    <x v="107"/>
    <x v="107"/>
    <x v="1"/>
    <s v="Skibox"/>
    <s v="357 High Crossing Parkway"/>
    <s v="Active"/>
    <s v="07-219-8017"/>
    <s v="95-148-9287"/>
    <s v="10/31/2024"/>
    <s v="8/13/2024"/>
    <n v="29"/>
    <n v="29"/>
    <n v="2"/>
    <n v="58"/>
    <s v="No"/>
    <s v="$1.80"/>
    <n v="71"/>
    <n v="10"/>
  </r>
  <r>
    <x v="38"/>
    <x v="38"/>
    <x v="0"/>
    <s v="Skyndu"/>
    <s v="03 Roth Court"/>
    <s v="Discontinued"/>
    <s v="73-751-4393"/>
    <s v="14-486-5626"/>
    <s v="10/31/2024"/>
    <d v="2024-07-06T00:00:00"/>
    <n v="69"/>
    <n v="69"/>
    <n v="10"/>
    <n v="29"/>
    <s v="No"/>
    <s v="$2.00"/>
    <n v="37"/>
    <n v="11"/>
  </r>
  <r>
    <x v="38"/>
    <x v="38"/>
    <x v="0"/>
    <s v="Meedoo"/>
    <s v="7182 Summit Court"/>
    <s v="Backordered"/>
    <s v="50-942-2409"/>
    <s v="69-472-4067"/>
    <s v="10/31/2024"/>
    <s v="4/23/2024"/>
    <n v="40"/>
    <n v="40"/>
    <n v="91"/>
    <n v="68"/>
    <s v="Yes"/>
    <s v="$3.00"/>
    <n v="96"/>
    <n v="73"/>
  </r>
  <r>
    <x v="48"/>
    <x v="48"/>
    <x v="5"/>
    <s v="Chatterbridge"/>
    <s v="481 Mifflin Hill"/>
    <s v="Backordered"/>
    <s v="01-018-6418"/>
    <s v="78-888-6073"/>
    <s v="11/13/2024"/>
    <s v="9/27/2024"/>
    <n v="68"/>
    <n v="68"/>
    <n v="29"/>
    <n v="100"/>
    <s v="No"/>
    <s v="$5.00"/>
    <n v="70"/>
    <n v="26"/>
  </r>
  <r>
    <x v="96"/>
    <x v="96"/>
    <x v="6"/>
    <s v="Zoozzy"/>
    <s v="697 Hoepker Center"/>
    <s v="Active"/>
    <s v="59-725-4038"/>
    <s v="39-055-1703"/>
    <s v="11/13/2024"/>
    <s v="8/26/2024"/>
    <n v="75"/>
    <n v="75"/>
    <n v="34"/>
    <n v="39"/>
    <s v="No"/>
    <s v="$20.50"/>
    <n v="62"/>
    <n v="2"/>
  </r>
  <r>
    <x v="37"/>
    <x v="37"/>
    <x v="2"/>
    <s v="Browsecat"/>
    <s v="5551 Mallory Lane"/>
    <s v="Backordered"/>
    <s v="40-997-2786"/>
    <s v="18-743-4684"/>
    <s v="11/14/2024"/>
    <s v="5/23/2024"/>
    <n v="68"/>
    <n v="68"/>
    <n v="98"/>
    <n v="41"/>
    <s v="Yes"/>
    <s v="$1.75"/>
    <n v="62"/>
    <n v="48"/>
  </r>
  <r>
    <x v="20"/>
    <x v="20"/>
    <x v="0"/>
    <s v="Jabbersphere"/>
    <s v="20 Nelson Way"/>
    <s v="Discontinued"/>
    <s v="11-766-8738"/>
    <s v="96-393-1428"/>
    <s v="11/14/2024"/>
    <s v="11/30/2024"/>
    <n v="78"/>
    <n v="78"/>
    <n v="64"/>
    <n v="43"/>
    <s v="No"/>
    <s v="$3.00"/>
    <n v="70"/>
    <n v="58"/>
  </r>
  <r>
    <x v="9"/>
    <x v="9"/>
    <x v="6"/>
    <s v="Yadel"/>
    <s v="988 Southridge Way"/>
    <s v="Active"/>
    <s v="40-860-4532"/>
    <s v="73-625-5112"/>
    <s v="11/15/2024"/>
    <s v="2/27/2024"/>
    <n v="76"/>
    <n v="76"/>
    <n v="72"/>
    <n v="18"/>
    <s v="No"/>
    <s v="$21.00"/>
    <n v="83"/>
    <n v="54"/>
  </r>
  <r>
    <x v="112"/>
    <x v="112"/>
    <x v="3"/>
    <s v="Mynte"/>
    <s v="52691 8th Drive"/>
    <s v="Active"/>
    <s v="55-936-2406"/>
    <s v="29-689-5014"/>
    <s v="11/16/2024"/>
    <d v="2024-09-03T00:00:00"/>
    <n v="27"/>
    <n v="27"/>
    <n v="93"/>
    <n v="88"/>
    <s v="Yes"/>
    <s v="$1.50"/>
    <n v="66"/>
    <n v="13"/>
  </r>
  <r>
    <x v="20"/>
    <x v="20"/>
    <x v="3"/>
    <s v="Photobug"/>
    <s v="04 Blaine Lane"/>
    <s v="Backordered"/>
    <s v="62-816-8794"/>
    <s v="56-110-5754"/>
    <s v="11/16/2024"/>
    <s v="6/17/2024"/>
    <n v="74"/>
    <n v="74"/>
    <n v="76"/>
    <n v="81"/>
    <s v="Yes"/>
    <s v="$2.00"/>
    <n v="90"/>
    <n v="26"/>
  </r>
  <r>
    <x v="29"/>
    <x v="29"/>
    <x v="2"/>
    <s v="Trilia"/>
    <s v="55095 Northview Drive"/>
    <s v="Active"/>
    <s v="04-104-6993"/>
    <s v="06-776-1072"/>
    <s v="11/16/2024"/>
    <s v="8/27/2024"/>
    <n v="27"/>
    <n v="27"/>
    <n v="1"/>
    <n v="42"/>
    <s v="No"/>
    <s v="$2.45"/>
    <n v="42"/>
    <n v="91"/>
  </r>
  <r>
    <x v="33"/>
    <x v="33"/>
    <x v="4"/>
    <s v="Fiveclub"/>
    <s v="509 Carpenter Trail"/>
    <s v="Backordered"/>
    <s v="35-835-5591"/>
    <s v="54-876-4296"/>
    <s v="11/17/2024"/>
    <d v="2024-05-06T00:00:00"/>
    <n v="15"/>
    <n v="15"/>
    <n v="63"/>
    <n v="73"/>
    <s v="Yes"/>
    <s v="$7.00"/>
    <n v="61"/>
    <n v="38"/>
  </r>
  <r>
    <x v="82"/>
    <x v="82"/>
    <x v="6"/>
    <s v="Feedmix"/>
    <s v="298 Corry Plaza"/>
    <s v="Discontinued"/>
    <s v="83-704-6367"/>
    <s v="41-628-8713"/>
    <s v="11/17/2024"/>
    <d v="2024-02-09T00:00:00"/>
    <n v="60"/>
    <n v="60"/>
    <n v="87"/>
    <n v="12"/>
    <s v="Yes"/>
    <s v="$21.00"/>
    <n v="20"/>
    <n v="38"/>
  </r>
  <r>
    <x v="27"/>
    <x v="27"/>
    <x v="0"/>
    <s v="Kayveo"/>
    <s v="9 Karstens Center"/>
    <s v="Discontinued"/>
    <s v="60-771-0879"/>
    <s v="90-554-0576"/>
    <s v="11/17/2024"/>
    <d v="2025-11-02T00:00:00"/>
    <n v="95"/>
    <n v="95"/>
    <n v="15"/>
    <n v="22"/>
    <s v="No"/>
    <s v="$10.00"/>
    <n v="79"/>
    <n v="42"/>
  </r>
  <r>
    <x v="20"/>
    <x v="20"/>
    <x v="0"/>
    <s v="Rhyloo"/>
    <s v="1661 Springview Terrace"/>
    <s v="Active"/>
    <s v="27-269-5260"/>
    <s v="54-724-8610"/>
    <s v="11/17/2024"/>
    <s v="3/15/2024"/>
    <n v="21"/>
    <n v="21"/>
    <n v="81"/>
    <n v="65"/>
    <s v="Yes"/>
    <s v="$3.50"/>
    <n v="74"/>
    <n v="84"/>
  </r>
  <r>
    <x v="117"/>
    <x v="117"/>
    <x v="0"/>
    <s v="Oyoloo"/>
    <s v="8239 Laurel Way"/>
    <s v="Discontinued"/>
    <s v="20-031-0532"/>
    <s v="35-835-8848"/>
    <s v="11/17/2024"/>
    <s v="7/25/2024"/>
    <n v="89"/>
    <n v="89"/>
    <n v="63"/>
    <n v="92"/>
    <s v="No"/>
    <s v="$4.90"/>
    <n v="84"/>
    <n v="34"/>
  </r>
  <r>
    <x v="46"/>
    <x v="46"/>
    <x v="4"/>
    <s v="Skidoo"/>
    <s v="5 Ohio Lane"/>
    <s v="Backordered"/>
    <s v="19-323-0506"/>
    <s v="28-977-3789"/>
    <s v="11/17/2024"/>
    <s v="4/28/2024"/>
    <n v="14"/>
    <n v="14"/>
    <n v="43"/>
    <n v="96"/>
    <s v="Yes"/>
    <s v="$20.00"/>
    <n v="75"/>
    <n v="35"/>
  </r>
  <r>
    <x v="22"/>
    <x v="22"/>
    <x v="2"/>
    <s v="Wordify"/>
    <s v="55782 Welch Hill"/>
    <s v="Active"/>
    <s v="46-452-9419"/>
    <s v="67-137-4215"/>
    <s v="11/18/2024"/>
    <s v="11/14/2024"/>
    <n v="32"/>
    <n v="32"/>
    <n v="10"/>
    <n v="15"/>
    <s v="No"/>
    <s v="$1.00"/>
    <n v="27"/>
    <n v="69"/>
  </r>
  <r>
    <x v="100"/>
    <x v="100"/>
    <x v="0"/>
    <s v="Shuffledrive"/>
    <s v="54 Pawling Crossing"/>
    <s v="Discontinued"/>
    <s v="90-492-0564"/>
    <s v="18-085-1667"/>
    <s v="11/18/2024"/>
    <s v="6/25/2024"/>
    <n v="68"/>
    <n v="68"/>
    <n v="96"/>
    <n v="56"/>
    <s v="Yes"/>
    <s v="$6.00"/>
    <n v="32"/>
    <n v="22"/>
  </r>
  <r>
    <x v="45"/>
    <x v="45"/>
    <x v="0"/>
    <s v="Lajo"/>
    <s v="8 Oriole Terrace"/>
    <s v="Backordered"/>
    <s v="17-395-1121"/>
    <s v="67-252-3923"/>
    <s v="11/18/2024"/>
    <d v="2024-08-10T00:00:00"/>
    <n v="43"/>
    <n v="43"/>
    <n v="16"/>
    <n v="74"/>
    <s v="No"/>
    <s v="$3.85"/>
    <n v="58"/>
    <n v="36"/>
  </r>
  <r>
    <x v="55"/>
    <x v="55"/>
    <x v="2"/>
    <s v="Eidel"/>
    <s v="40 Merchant Terrace"/>
    <s v="Active"/>
    <s v="83-400-9746"/>
    <s v="02-510-0629"/>
    <s v="11/18/2024"/>
    <d v="2024-12-07T00:00:00"/>
    <n v="92"/>
    <n v="92"/>
    <n v="1"/>
    <n v="65"/>
    <s v="No"/>
    <s v="$7.00"/>
    <n v="58"/>
    <n v="61"/>
  </r>
  <r>
    <x v="51"/>
    <x v="51"/>
    <x v="0"/>
    <s v="Dabjam"/>
    <s v="4 Dakota Avenue"/>
    <s v="Backordered"/>
    <s v="19-854-3663"/>
    <s v="72-509-7548"/>
    <s v="11/19/2024"/>
    <d v="2024-05-05T00:00:00"/>
    <n v="85"/>
    <n v="85"/>
    <n v="88"/>
    <n v="11"/>
    <s v="Yes"/>
    <s v="$3.00"/>
    <n v="100"/>
    <n v="52"/>
  </r>
  <r>
    <x v="118"/>
    <x v="118"/>
    <x v="4"/>
    <s v="Rhybox"/>
    <s v="1005 Lyons Junction"/>
    <s v="Discontinued"/>
    <s v="57-167-0669"/>
    <s v="30-934-3251"/>
    <s v="11/21/2024"/>
    <s v="2/17/2025"/>
    <n v="24"/>
    <n v="24"/>
    <n v="99"/>
    <n v="78"/>
    <s v="Yes"/>
    <s v="$9.00"/>
    <n v="29"/>
    <n v="54"/>
  </r>
  <r>
    <x v="112"/>
    <x v="112"/>
    <x v="6"/>
    <s v="Mynte"/>
    <s v="43024 Elka Avenue"/>
    <s v="Backordered"/>
    <s v="76-954-1442"/>
    <s v="68-200-8955"/>
    <s v="11/22/2024"/>
    <s v="4/24/2024"/>
    <n v="13"/>
    <n v="13"/>
    <n v="77"/>
    <n v="99"/>
    <s v="Yes"/>
    <s v="$20.00"/>
    <n v="74"/>
    <n v="98"/>
  </r>
  <r>
    <x v="87"/>
    <x v="87"/>
    <x v="2"/>
    <s v="Jatri"/>
    <s v="5 Armistice Parkway"/>
    <s v="Backordered"/>
    <s v="83-763-5038"/>
    <s v="26-438-8349"/>
    <s v="11/22/2024"/>
    <d v="2024-09-09T00:00:00"/>
    <n v="19"/>
    <n v="19"/>
    <n v="64"/>
    <n v="54"/>
    <s v="Yes"/>
    <s v="$2.40"/>
    <n v="21"/>
    <n v="55"/>
  </r>
  <r>
    <x v="20"/>
    <x v="20"/>
    <x v="2"/>
    <s v="Centidel"/>
    <s v="3831 Goodland Road"/>
    <s v="Discontinued"/>
    <s v="80-375-9075"/>
    <s v="86-487-3354"/>
    <s v="11/23/2024"/>
    <s v="10/20/2024"/>
    <n v="97"/>
    <n v="97"/>
    <n v="34"/>
    <n v="57"/>
    <s v="No"/>
    <s v="$8.00"/>
    <n v="71"/>
    <n v="17"/>
  </r>
  <r>
    <x v="82"/>
    <x v="82"/>
    <x v="1"/>
    <s v="Centizu"/>
    <s v="92486 Laurel Alley"/>
    <s v="Discontinued"/>
    <s v="87-391-9658"/>
    <s v="51-054-1226"/>
    <s v="11/23/2024"/>
    <s v="9/18/2024"/>
    <n v="52"/>
    <n v="52"/>
    <n v="100"/>
    <n v="13"/>
    <s v="Yes"/>
    <s v="$2.50"/>
    <n v="45"/>
    <n v="45"/>
  </r>
  <r>
    <x v="106"/>
    <x v="106"/>
    <x v="3"/>
    <s v="Quinu"/>
    <s v="9 Victoria Point"/>
    <s v="Backordered"/>
    <s v="67-725-6830"/>
    <s v="05-727-0033"/>
    <s v="11/23/2024"/>
    <d v="2024-11-08T00:00:00"/>
    <n v="96"/>
    <n v="96"/>
    <n v="47"/>
    <n v="6"/>
    <s v="No"/>
    <s v="$2.50"/>
    <n v="53"/>
    <n v="4"/>
  </r>
  <r>
    <x v="103"/>
    <x v="103"/>
    <x v="3"/>
    <s v="Feednation"/>
    <s v="6748 Mitchell Road"/>
    <s v="Active"/>
    <s v="12-093-9863"/>
    <s v="21-416-3796"/>
    <s v="11/23/2024"/>
    <d v="2025-09-02T00:00:00"/>
    <n v="26"/>
    <n v="26"/>
    <n v="19"/>
    <n v="96"/>
    <s v="No"/>
    <s v="$4.50"/>
    <n v="73"/>
    <n v="42"/>
  </r>
  <r>
    <x v="76"/>
    <x v="76"/>
    <x v="0"/>
    <s v="Eire"/>
    <s v="81 Oneill Circle"/>
    <s v="Backordered"/>
    <s v="44-408-7594"/>
    <s v="08-828-3804"/>
    <s v="11/24/2024"/>
    <d v="2024-01-05T00:00:00"/>
    <n v="51"/>
    <n v="51"/>
    <n v="21"/>
    <n v="5"/>
    <s v="No"/>
    <s v="$3.00"/>
    <n v="51"/>
    <n v="98"/>
  </r>
  <r>
    <x v="28"/>
    <x v="28"/>
    <x v="0"/>
    <s v="Zoonder"/>
    <s v="537 Maple Alley"/>
    <s v="Active"/>
    <s v="04-637-8815"/>
    <s v="60-959-6355"/>
    <s v="11/24/2024"/>
    <s v="11/27/2024"/>
    <n v="51"/>
    <n v="51"/>
    <n v="91"/>
    <n v="62"/>
    <s v="Yes"/>
    <s v="$5.00"/>
    <n v="34"/>
    <n v="72"/>
  </r>
  <r>
    <x v="18"/>
    <x v="18"/>
    <x v="0"/>
    <s v="Skiba"/>
    <s v="82737 Ryan Place"/>
    <s v="Active"/>
    <s v="88-746-9468"/>
    <s v="06-159-1957"/>
    <s v="11/25/2024"/>
    <d v="2025-03-02T00:00:00"/>
    <n v="39"/>
    <n v="39"/>
    <n v="92"/>
    <n v="74"/>
    <s v="Yes"/>
    <s v="$2.00"/>
    <n v="76"/>
    <n v="32"/>
  </r>
  <r>
    <x v="42"/>
    <x v="42"/>
    <x v="6"/>
    <s v="Zoovu"/>
    <s v="7 Hallows Alley"/>
    <s v="Backordered"/>
    <s v="32-987-5559"/>
    <s v="01-665-0053"/>
    <s v="11/25/2024"/>
    <s v="1/30/2025"/>
    <n v="90"/>
    <n v="90"/>
    <n v="88"/>
    <n v="100"/>
    <s v="No"/>
    <s v="$8.00"/>
    <n v="28"/>
    <n v="18"/>
  </r>
  <r>
    <x v="48"/>
    <x v="48"/>
    <x v="3"/>
    <s v="Quatz"/>
    <s v="60 Main Pass"/>
    <s v="Active"/>
    <s v="02-484-0206"/>
    <s v="62-011-9357"/>
    <s v="11/25/2024"/>
    <s v="8/20/2024"/>
    <n v="35"/>
    <n v="35"/>
    <n v="97"/>
    <n v="91"/>
    <s v="Yes"/>
    <s v="$3.00"/>
    <n v="48"/>
    <n v="100"/>
  </r>
  <r>
    <x v="105"/>
    <x v="105"/>
    <x v="3"/>
    <s v="Yoveo"/>
    <s v="652 High Crossing Lane"/>
    <s v="Active"/>
    <s v="80-441-7249"/>
    <s v="35-979-6839"/>
    <s v="11/25/2024"/>
    <s v="4/14/2024"/>
    <n v="39"/>
    <n v="39"/>
    <n v="30"/>
    <n v="39"/>
    <s v="No"/>
    <s v="$10.00"/>
    <n v="31"/>
    <n v="26"/>
  </r>
  <r>
    <x v="61"/>
    <x v="61"/>
    <x v="3"/>
    <s v="Realcube"/>
    <s v="03416 Valley Edge Circle"/>
    <s v="Active"/>
    <s v="41-316-8427"/>
    <s v="75-867-3635"/>
    <s v="11/26/2024"/>
    <d v="2024-06-09T00:00:00"/>
    <n v="64"/>
    <n v="64"/>
    <n v="93"/>
    <n v="16"/>
    <s v="Yes"/>
    <s v="$4.50"/>
    <n v="60"/>
    <n v="19"/>
  </r>
  <r>
    <x v="54"/>
    <x v="54"/>
    <x v="1"/>
    <s v="Vimbo"/>
    <s v="05686 Golden Leaf Point"/>
    <s v="Discontinued"/>
    <s v="56-668-5370"/>
    <s v="13-526-1392"/>
    <s v="11/26/2024"/>
    <d v="2024-10-09T00:00:00"/>
    <n v="98"/>
    <n v="98"/>
    <n v="96"/>
    <n v="21"/>
    <s v="No"/>
    <s v="$2.00"/>
    <n v="100"/>
    <n v="15"/>
  </r>
  <r>
    <x v="28"/>
    <x v="28"/>
    <x v="0"/>
    <s v="Brightbean"/>
    <s v="11 Kedzie Avenue"/>
    <s v="Active"/>
    <s v="45-172-7012"/>
    <s v="95-721-9228"/>
    <s v="11/26/2024"/>
    <s v="12/13/2024"/>
    <n v="95"/>
    <n v="95"/>
    <n v="91"/>
    <n v="12"/>
    <s v="No"/>
    <s v="$4.50"/>
    <n v="35"/>
    <n v="50"/>
  </r>
  <r>
    <x v="1"/>
    <x v="1"/>
    <x v="0"/>
    <s v="Gigashots"/>
    <s v="1 Pleasure Hill"/>
    <s v="Discontinued"/>
    <s v="93-015-0811"/>
    <s v="07-055-5188"/>
    <s v="11/26/2024"/>
    <d v="2024-05-08T00:00:00"/>
    <n v="70"/>
    <n v="100"/>
    <n v="7"/>
    <n v="58"/>
    <s v="No"/>
    <s v="$3.50"/>
    <n v="88"/>
    <n v="96"/>
  </r>
  <r>
    <x v="114"/>
    <x v="114"/>
    <x v="1"/>
    <s v="Brightdog"/>
    <s v="08896 Evergreen Avenue"/>
    <s v="Discontinued"/>
    <s v="52-029-2382"/>
    <s v="16-474-4516"/>
    <s v="11/26/2024"/>
    <s v="8/15/2024"/>
    <n v="20"/>
    <n v="20"/>
    <n v="86"/>
    <n v="69"/>
    <s v="Yes"/>
    <s v="$5.00"/>
    <n v="29"/>
    <n v="8"/>
  </r>
  <r>
    <x v="46"/>
    <x v="46"/>
    <x v="0"/>
    <s v="Yakijo"/>
    <s v="309 Burning Wood Center"/>
    <s v="Discontinued"/>
    <s v="28-044-4102"/>
    <s v="93-358-1118"/>
    <s v="11/26/2024"/>
    <d v="2024-01-03T00:00:00"/>
    <n v="18"/>
    <n v="18"/>
    <n v="28"/>
    <n v="83"/>
    <s v="Yes"/>
    <s v="$4.50"/>
    <n v="91"/>
    <n v="73"/>
  </r>
  <r>
    <x v="81"/>
    <x v="81"/>
    <x v="2"/>
    <s v="Photobug"/>
    <s v="113 Donald Court"/>
    <s v="Active"/>
    <s v="34-861-4446"/>
    <s v="40-696-4237"/>
    <s v="11/27/2024"/>
    <s v="1/18/2025"/>
    <n v="54"/>
    <n v="54"/>
    <n v="40"/>
    <n v="8"/>
    <s v="No"/>
    <s v="$6.00"/>
    <n v="43"/>
    <n v="49"/>
  </r>
  <r>
    <x v="114"/>
    <x v="114"/>
    <x v="0"/>
    <s v="Camimbo"/>
    <s v="611 Waubesa Circle"/>
    <s v="Discontinued"/>
    <s v="80-334-0215"/>
    <s v="19-156-3869"/>
    <s v="11/27/2024"/>
    <s v="4/30/2024"/>
    <n v="19"/>
    <n v="19"/>
    <n v="27"/>
    <n v="92"/>
    <s v="Yes"/>
    <s v="$5.50"/>
    <n v="57"/>
    <n v="37"/>
  </r>
  <r>
    <x v="17"/>
    <x v="17"/>
    <x v="5"/>
    <s v="Zoomlounge"/>
    <s v="44 Thompson Terrace"/>
    <s v="Discontinued"/>
    <s v="94-697-2396"/>
    <s v="34-161-7429"/>
    <s v="11/27/2024"/>
    <s v="2/26/2024"/>
    <n v="66"/>
    <n v="66"/>
    <n v="97"/>
    <n v="44"/>
    <s v="Yes"/>
    <s v="$4.00"/>
    <n v="58"/>
    <n v="14"/>
  </r>
  <r>
    <x v="59"/>
    <x v="59"/>
    <x v="0"/>
    <s v="Tavu"/>
    <s v="425 Shasta Terrace"/>
    <s v="Active"/>
    <s v="76-027-4850"/>
    <s v="75-256-5638"/>
    <s v="11/27/2024"/>
    <s v="8/26/2024"/>
    <n v="88"/>
    <n v="88"/>
    <n v="37"/>
    <n v="48"/>
    <s v="No"/>
    <s v="$2.00"/>
    <n v="25"/>
    <n v="19"/>
  </r>
  <r>
    <x v="25"/>
    <x v="25"/>
    <x v="0"/>
    <s v="Brainsphere"/>
    <s v="21633 Sycamore Center"/>
    <s v="Discontinued"/>
    <s v="15-907-3681"/>
    <s v="72-931-9828"/>
    <s v="11/28/2024"/>
    <s v="1/27/2025"/>
    <n v="71"/>
    <n v="71"/>
    <n v="42"/>
    <n v="21"/>
    <s v="No"/>
    <s v="$3.85"/>
    <n v="61"/>
    <n v="25"/>
  </r>
  <r>
    <x v="48"/>
    <x v="48"/>
    <x v="6"/>
    <s v="Brainverse"/>
    <s v="797 Mcbride Lane"/>
    <s v="Discontinued"/>
    <s v="00-641-8691"/>
    <s v="34-824-0575"/>
    <s v="11/28/2024"/>
    <s v="9/24/2024"/>
    <n v="39"/>
    <n v="39"/>
    <n v="22"/>
    <n v="94"/>
    <s v="No"/>
    <s v="$15.00"/>
    <n v="96"/>
    <n v="56"/>
  </r>
  <r>
    <x v="51"/>
    <x v="51"/>
    <x v="0"/>
    <s v="Tazz"/>
    <s v="083 Mccormick Park"/>
    <s v="Backordered"/>
    <s v="15-762-1058"/>
    <s v="32-914-1424"/>
    <s v="11/29/2024"/>
    <d v="2025-07-02T00:00:00"/>
    <n v="20"/>
    <n v="20"/>
    <n v="83"/>
    <n v="91"/>
    <s v="Yes"/>
    <s v="$2.00"/>
    <n v="81"/>
    <n v="53"/>
  </r>
  <r>
    <x v="77"/>
    <x v="77"/>
    <x v="3"/>
    <s v="Zazio"/>
    <s v="38436 Anthes Way"/>
    <s v="Backordered"/>
    <s v="57-779-4955"/>
    <s v="84-869-9980"/>
    <s v="11/29/2024"/>
    <d v="2024-01-12T00:00:00"/>
    <n v="33"/>
    <n v="33"/>
    <n v="48"/>
    <n v="22"/>
    <s v="Yes"/>
    <s v="$6.25"/>
    <n v="38"/>
    <n v="61"/>
  </r>
  <r>
    <x v="32"/>
    <x v="32"/>
    <x v="2"/>
    <s v="Aivee"/>
    <s v="1 Mockingbird Parkway"/>
    <s v="Backordered"/>
    <s v="68-436-1268"/>
    <s v="10-694-6636"/>
    <s v="11/30/2024"/>
    <s v="8/17/2024"/>
    <n v="29"/>
    <n v="29"/>
    <n v="92"/>
    <n v="74"/>
    <s v="Yes"/>
    <s v="$1.00"/>
    <n v="95"/>
    <n v="26"/>
  </r>
  <r>
    <x v="53"/>
    <x v="53"/>
    <x v="2"/>
    <s v="Quatz"/>
    <s v="3 Bayside Point"/>
    <s v="Backordered"/>
    <s v="26-000-1012"/>
    <s v="60-284-1974"/>
    <s v="11/30/2024"/>
    <s v="11/29/2024"/>
    <n v="92"/>
    <n v="92"/>
    <n v="54"/>
    <n v="29"/>
    <s v="No"/>
    <s v="$12.00"/>
    <n v="69"/>
    <n v="79"/>
  </r>
  <r>
    <x v="45"/>
    <x v="45"/>
    <x v="5"/>
    <s v="Vitz"/>
    <s v="13 Forest Run Place"/>
    <s v="Discontinued"/>
    <s v="75-094-1179"/>
    <s v="57-615-0729"/>
    <s v="12/13/2024"/>
    <d v="2025-09-02T00:00:00"/>
    <n v="70"/>
    <n v="70"/>
    <n v="79"/>
    <n v="31"/>
    <s v="Yes"/>
    <s v="$3.00"/>
    <n v="47"/>
    <n v="41"/>
  </r>
  <r>
    <x v="2"/>
    <x v="2"/>
    <x v="0"/>
    <s v="Edgepulse"/>
    <s v="553 Mayfield Crossing"/>
    <s v="Backordered"/>
    <s v="11-032-9778"/>
    <s v="42-380-8881"/>
    <s v="12/13/2024"/>
    <s v="1/27/2025"/>
    <n v="65"/>
    <n v="65"/>
    <n v="1"/>
    <n v="4"/>
    <s v="No"/>
    <s v="$3.00"/>
    <n v="50"/>
    <n v="53"/>
  </r>
  <r>
    <x v="74"/>
    <x v="74"/>
    <x v="5"/>
    <s v="Bubblebox"/>
    <s v="55276 Golf Hill"/>
    <s v="Active"/>
    <s v="24-478-8277"/>
    <s v="64-070-7611"/>
    <s v="12/13/2024"/>
    <d v="2025-12-01T00:00:00"/>
    <n v="26"/>
    <n v="26"/>
    <n v="26"/>
    <n v="40"/>
    <s v="Yes"/>
    <s v="$3.25"/>
    <n v="30"/>
    <n v="72"/>
  </r>
  <r>
    <x v="96"/>
    <x v="96"/>
    <x v="0"/>
    <s v="Tagtune"/>
    <s v="924 La Follette Alley"/>
    <s v="Active"/>
    <s v="12-239-9399"/>
    <s v="53-584-1853"/>
    <s v="12/14/2024"/>
    <s v="7/29/2024"/>
    <n v="99"/>
    <n v="99"/>
    <n v="40"/>
    <n v="27"/>
    <s v="No"/>
    <s v="$1.20"/>
    <n v="30"/>
    <n v="56"/>
  </r>
  <r>
    <x v="98"/>
    <x v="98"/>
    <x v="2"/>
    <s v="Yombu"/>
    <s v="35598 Fuller Terrace"/>
    <s v="Discontinued"/>
    <s v="83-321-7887"/>
    <s v="70-444-9176"/>
    <s v="12/14/2024"/>
    <s v="11/29/2024"/>
    <n v="47"/>
    <n v="47"/>
    <n v="75"/>
    <n v="72"/>
    <s v="Yes"/>
    <s v="$1.00"/>
    <n v="96"/>
    <n v="38"/>
  </r>
  <r>
    <x v="99"/>
    <x v="99"/>
    <x v="2"/>
    <s v="Divape"/>
    <s v="163 Esch Pass"/>
    <s v="Backordered"/>
    <s v="80-371-3695"/>
    <s v="42-254-7371"/>
    <s v="12/15/2024"/>
    <s v="11/30/2024"/>
    <n v="28"/>
    <n v="23"/>
    <n v="42"/>
    <n v="76"/>
    <s v="Yes"/>
    <s v="$5.00"/>
    <n v="94"/>
    <n v="81"/>
  </r>
  <r>
    <x v="45"/>
    <x v="45"/>
    <x v="0"/>
    <s v="Thoughtbeat"/>
    <s v="77 Brown Circle"/>
    <s v="Discontinued"/>
    <s v="49-199-6836"/>
    <s v="81-999-7392"/>
    <s v="12/15/2024"/>
    <s v="12/30/2024"/>
    <n v="44"/>
    <n v="44"/>
    <n v="64"/>
    <n v="62"/>
    <s v="Yes"/>
    <s v="$2.50"/>
    <n v="84"/>
    <n v="44"/>
  </r>
  <r>
    <x v="97"/>
    <x v="97"/>
    <x v="5"/>
    <s v="Mybuzz"/>
    <s v="8 Merrick Lane"/>
    <s v="Discontinued"/>
    <s v="85-510-2915"/>
    <s v="55-134-2668"/>
    <s v="12/16/2024"/>
    <s v="5/29/2024"/>
    <n v="89"/>
    <n v="89"/>
    <n v="49"/>
    <n v="38"/>
    <s v="No"/>
    <s v="$2.50"/>
    <n v="42"/>
    <n v="44"/>
  </r>
  <r>
    <x v="88"/>
    <x v="88"/>
    <x v="0"/>
    <s v="Meemm"/>
    <s v="9 Cardinal Alley"/>
    <s v="Backordered"/>
    <s v="08-637-9335"/>
    <s v="99-178-0951"/>
    <s v="12/16/2024"/>
    <d v="2024-06-03T00:00:00"/>
    <n v="100"/>
    <n v="100"/>
    <n v="7"/>
    <n v="14"/>
    <s v="No"/>
    <s v="$2.00"/>
    <n v="26"/>
    <n v="33"/>
  </r>
  <r>
    <x v="111"/>
    <x v="111"/>
    <x v="2"/>
    <s v="Browsecat"/>
    <s v="93 Longview Junction"/>
    <s v="Backordered"/>
    <s v="85-212-2729"/>
    <s v="58-226-6435"/>
    <s v="12/17/2024"/>
    <s v="12/21/2024"/>
    <n v="62"/>
    <n v="62"/>
    <n v="94"/>
    <n v="79"/>
    <s v="Yes"/>
    <s v="$2.50"/>
    <n v="61"/>
    <n v="92"/>
  </r>
  <r>
    <x v="40"/>
    <x v="40"/>
    <x v="3"/>
    <s v="Fivebridge"/>
    <s v="04776 Saint Paul Park"/>
    <s v="Discontinued"/>
    <s v="51-469-4611"/>
    <s v="62-029-0827"/>
    <s v="12/18/2024"/>
    <s v="5/24/2024"/>
    <n v="100"/>
    <n v="100"/>
    <n v="81"/>
    <n v="91"/>
    <s v="No"/>
    <s v="$1.60"/>
    <n v="100"/>
    <n v="42"/>
  </r>
  <r>
    <x v="16"/>
    <x v="16"/>
    <x v="0"/>
    <s v="Browseblab"/>
    <s v="7945 Mayer Center"/>
    <s v="Discontinued"/>
    <s v="34-928-2775"/>
    <s v="07-959-3210"/>
    <s v="12/18/2024"/>
    <s v="2/24/2025"/>
    <n v="42"/>
    <n v="42"/>
    <n v="47"/>
    <n v="25"/>
    <s v="Yes"/>
    <s v="$5.00"/>
    <n v="96"/>
    <n v="37"/>
  </r>
  <r>
    <x v="73"/>
    <x v="73"/>
    <x v="4"/>
    <s v="Buzzshare"/>
    <s v="9433 Jenna Lane"/>
    <s v="Backordered"/>
    <s v="32-676-1026"/>
    <s v="98-155-9583"/>
    <s v="12/18/2024"/>
    <d v="2024-04-06T00:00:00"/>
    <n v="62"/>
    <n v="62"/>
    <n v="46"/>
    <n v="12"/>
    <s v="No"/>
    <s v="$15.00"/>
    <n v="43"/>
    <n v="34"/>
  </r>
  <r>
    <x v="64"/>
    <x v="64"/>
    <x v="5"/>
    <s v="Thoughtstorm"/>
    <s v="2 Grayhawk Junction"/>
    <s v="Discontinued"/>
    <s v="53-080-8252"/>
    <s v="73-744-7022"/>
    <s v="12/19/2024"/>
    <s v="9/24/2024"/>
    <n v="19"/>
    <n v="19"/>
    <n v="85"/>
    <n v="21"/>
    <s v="Yes"/>
    <s v="$4.50"/>
    <n v="32"/>
    <n v="83"/>
  </r>
  <r>
    <x v="101"/>
    <x v="101"/>
    <x v="0"/>
    <s v="Yodoo"/>
    <s v="6744 Helena Pass"/>
    <s v="Active"/>
    <s v="49-526-7806"/>
    <s v="66-973-4855"/>
    <s v="12/19/2024"/>
    <s v="11/19/2024"/>
    <n v="52"/>
    <n v="52"/>
    <n v="52"/>
    <n v="28"/>
    <s v="Yes"/>
    <s v="$4.00"/>
    <n v="48"/>
    <n v="43"/>
  </r>
  <r>
    <x v="25"/>
    <x v="25"/>
    <x v="2"/>
    <s v="Kwideo"/>
    <s v="803 Cottonwood Crossing"/>
    <s v="Discontinued"/>
    <s v="31-157-1822"/>
    <s v="53-998-1422"/>
    <s v="12/19/2024"/>
    <s v="7/30/2024"/>
    <n v="30"/>
    <n v="30"/>
    <n v="80"/>
    <n v="20"/>
    <s v="Yes"/>
    <s v="$6.10"/>
    <n v="94"/>
    <n v="49"/>
  </r>
  <r>
    <x v="23"/>
    <x v="23"/>
    <x v="4"/>
    <s v="Geba"/>
    <s v="269 Dakota Trail"/>
    <s v="Backordered"/>
    <s v="91-426-3204"/>
    <s v="86-184-4829"/>
    <s v="12/19/2024"/>
    <s v="4/14/2024"/>
    <n v="77"/>
    <n v="77"/>
    <n v="71"/>
    <n v="4"/>
    <s v="No"/>
    <s v="$9.00"/>
    <n v="76"/>
    <n v="34"/>
  </r>
  <r>
    <x v="17"/>
    <x v="17"/>
    <x v="4"/>
    <s v="Voolia"/>
    <s v="7 Harper Drive"/>
    <s v="Backordered"/>
    <s v="64-109-7362"/>
    <s v="38-603-6412"/>
    <s v="12/19/2024"/>
    <d v="2024-09-07T00:00:00"/>
    <n v="96"/>
    <n v="96"/>
    <n v="55"/>
    <n v="96"/>
    <s v="No"/>
    <s v="$10.00"/>
    <n v="37"/>
    <n v="53"/>
  </r>
  <r>
    <x v="87"/>
    <x v="87"/>
    <x v="2"/>
    <s v="Feedspan"/>
    <s v="49869 Bunker Hill Terrace"/>
    <s v="Active"/>
    <s v="68-418-6724"/>
    <s v="75-465-6257"/>
    <s v="12/21/2024"/>
    <s v="1/13/2025"/>
    <n v="67"/>
    <n v="67"/>
    <n v="4"/>
    <n v="85"/>
    <s v="No"/>
    <s v="$12.00"/>
    <n v="59"/>
    <n v="71"/>
  </r>
  <r>
    <x v="7"/>
    <x v="7"/>
    <x v="5"/>
    <s v="Dynabox"/>
    <s v="7407 Farragut Pass"/>
    <s v="Active"/>
    <s v="93-813-2419"/>
    <s v="12-264-4503"/>
    <s v="12/21/2024"/>
    <d v="2024-09-04T00:00:00"/>
    <n v="86"/>
    <n v="86"/>
    <n v="16"/>
    <n v="57"/>
    <s v="No"/>
    <s v="$4.00"/>
    <n v="98"/>
    <n v="12"/>
  </r>
  <r>
    <x v="2"/>
    <x v="2"/>
    <x v="0"/>
    <s v="Browsebug"/>
    <s v="7 Schiller Court"/>
    <s v="Backordered"/>
    <s v="52-123-8039"/>
    <s v="24-087-5935"/>
    <s v="12/21/2024"/>
    <d v="2024-03-09T00:00:00"/>
    <n v="63"/>
    <n v="63"/>
    <n v="65"/>
    <n v="66"/>
    <s v="Yes"/>
    <s v="$6.00"/>
    <n v="78"/>
    <n v="73"/>
  </r>
  <r>
    <x v="13"/>
    <x v="13"/>
    <x v="4"/>
    <s v="Youspan"/>
    <s v="11263 Kipling Hill"/>
    <s v="Backordered"/>
    <s v="74-666-5671"/>
    <s v="58-657-7257"/>
    <s v="12/21/2024"/>
    <d v="2024-10-05T00:00:00"/>
    <n v="39"/>
    <n v="39"/>
    <n v="33"/>
    <n v="80"/>
    <s v="No"/>
    <s v="$18.00"/>
    <n v="27"/>
    <n v="73"/>
  </r>
  <r>
    <x v="55"/>
    <x v="55"/>
    <x v="0"/>
    <s v="Kare"/>
    <s v="70001 Vahlen Lane"/>
    <s v="Discontinued"/>
    <s v="26-161-6692"/>
    <s v="61-796-7912"/>
    <s v="12/22/2024"/>
    <d v="2024-07-09T00:00:00"/>
    <n v="43"/>
    <n v="43"/>
    <n v="90"/>
    <n v="26"/>
    <s v="Yes"/>
    <s v="$2.50"/>
    <n v="79"/>
    <n v="84"/>
  </r>
  <r>
    <x v="62"/>
    <x v="62"/>
    <x v="1"/>
    <s v="Devbug"/>
    <s v="82 Hintze Court"/>
    <s v="Discontinued"/>
    <s v="44-368-7112"/>
    <s v="85-978-7855"/>
    <s v="12/22/2024"/>
    <d v="2024-02-05T00:00:00"/>
    <n v="37"/>
    <n v="37"/>
    <n v="32"/>
    <n v="71"/>
    <s v="No"/>
    <s v="$2.50"/>
    <n v="32"/>
    <n v="49"/>
  </r>
  <r>
    <x v="108"/>
    <x v="108"/>
    <x v="2"/>
    <s v="Skipfire"/>
    <s v="6982 Crownhardt Circle"/>
    <s v="Active"/>
    <s v="01-820-5784"/>
    <s v="80-567-5598"/>
    <s v="12/23/2024"/>
    <d v="2025-12-02T00:00:00"/>
    <n v="61"/>
    <n v="61"/>
    <n v="38"/>
    <n v="77"/>
    <s v="No"/>
    <s v="$1.00"/>
    <n v="23"/>
    <n v="18"/>
  </r>
  <r>
    <x v="103"/>
    <x v="103"/>
    <x v="1"/>
    <s v="Rooxo"/>
    <s v="2 Butterfield Pass"/>
    <s v="Discontinued"/>
    <s v="10-378-9729"/>
    <s v="83-941-9620"/>
    <s v="12/23/2024"/>
    <s v="11/26/2024"/>
    <n v="28"/>
    <n v="28"/>
    <n v="21"/>
    <n v="68"/>
    <s v="No"/>
    <s v="$66.55"/>
    <n v="36"/>
    <n v="35"/>
  </r>
  <r>
    <x v="45"/>
    <x v="45"/>
    <x v="4"/>
    <s v="Meedoo"/>
    <s v="14 Talmadge Park"/>
    <s v="Discontinued"/>
    <s v="39-479-5147"/>
    <s v="02-156-7270"/>
    <s v="12/24/2024"/>
    <s v="8/18/2024"/>
    <n v="63"/>
    <n v="63"/>
    <n v="68"/>
    <n v="79"/>
    <s v="Yes"/>
    <s v="$18.00"/>
    <n v="40"/>
    <n v="57"/>
  </r>
  <r>
    <x v="56"/>
    <x v="56"/>
    <x v="6"/>
    <s v="Devshare"/>
    <s v="44662 American Plaza"/>
    <s v="Discontinued"/>
    <s v="95-262-6208"/>
    <s v="66-227-1125"/>
    <s v="12/24/2024"/>
    <s v="4/15/2024"/>
    <n v="69"/>
    <n v="69"/>
    <n v="78"/>
    <n v="90"/>
    <s v="Yes"/>
    <s v="$5.00"/>
    <n v="72"/>
    <n v="84"/>
  </r>
  <r>
    <x v="62"/>
    <x v="62"/>
    <x v="0"/>
    <s v="Youspan"/>
    <s v="7051 Calypso Place"/>
    <s v="Backordered"/>
    <s v="37-248-6266"/>
    <s v="75-553-7424"/>
    <s v="12/24/2024"/>
    <s v="10/17/2024"/>
    <n v="92"/>
    <n v="92"/>
    <n v="74"/>
    <n v="48"/>
    <s v="No"/>
    <s v="$4.50"/>
    <n v="64"/>
    <n v="32"/>
  </r>
  <r>
    <x v="70"/>
    <x v="70"/>
    <x v="0"/>
    <s v="Camido"/>
    <s v="4033 Sloan Hill"/>
    <s v="Backordered"/>
    <s v="43-851-9440"/>
    <s v="67-674-0287"/>
    <s v="12/24/2024"/>
    <d v="2024-11-05T00:00:00"/>
    <n v="19"/>
    <n v="19"/>
    <n v="75"/>
    <n v="19"/>
    <s v="Yes"/>
    <s v="$1.90"/>
    <n v="100"/>
    <n v="84"/>
  </r>
  <r>
    <x v="15"/>
    <x v="15"/>
    <x v="0"/>
    <s v="Rooxo"/>
    <s v="734 Thackeray Avenue"/>
    <s v="Active"/>
    <s v="11-053-0107"/>
    <s v="07-410-2867"/>
    <s v="12/25/2024"/>
    <d v="2024-12-07T00:00:00"/>
    <n v="84"/>
    <n v="84"/>
    <n v="25"/>
    <n v="11"/>
    <s v="No"/>
    <s v="$8.00"/>
    <n v="42"/>
    <n v="76"/>
  </r>
  <r>
    <x v="32"/>
    <x v="32"/>
    <x v="0"/>
    <s v="Avavee"/>
    <s v="31057 Roth Place"/>
    <s v="Backordered"/>
    <s v="28-608-0039"/>
    <s v="26-796-0872"/>
    <s v="12/26/2024"/>
    <s v="5/21/2024"/>
    <n v="14"/>
    <n v="14"/>
    <n v="60"/>
    <n v="54"/>
    <s v="Yes"/>
    <s v="$2.50"/>
    <n v="33"/>
    <n v="31"/>
  </r>
  <r>
    <x v="107"/>
    <x v="107"/>
    <x v="6"/>
    <s v="Rhycero"/>
    <s v="9559 Muir Trail"/>
    <s v="Active"/>
    <s v="96-334-2593"/>
    <s v="64-831-3071"/>
    <s v="12/26/2024"/>
    <s v="6/27/2024"/>
    <n v="30"/>
    <n v="30"/>
    <n v="27"/>
    <n v="58"/>
    <s v="No"/>
    <s v="$25.30"/>
    <n v="43"/>
    <n v="91"/>
  </r>
  <r>
    <x v="5"/>
    <x v="5"/>
    <x v="4"/>
    <s v="Tagcat"/>
    <s v="811 Dapin Center"/>
    <s v="Backordered"/>
    <s v="73-010-8323"/>
    <s v="80-622-6587"/>
    <s v="12/26/2024"/>
    <s v="2/27/2024"/>
    <n v="63"/>
    <n v="63"/>
    <n v="34"/>
    <n v="89"/>
    <s v="No"/>
    <s v="$18.00"/>
    <n v="35"/>
    <n v="52"/>
  </r>
  <r>
    <x v="71"/>
    <x v="71"/>
    <x v="3"/>
    <s v="Eimbee"/>
    <s v="1 Hollow Ridge Park"/>
    <s v="Discontinued"/>
    <s v="86-273-9377"/>
    <s v="38-330-5543"/>
    <s v="12/26/2024"/>
    <d v="2024-04-12T00:00:00"/>
    <n v="60"/>
    <n v="60"/>
    <n v="86"/>
    <n v="20"/>
    <s v="Yes"/>
    <s v="$1.80"/>
    <n v="64"/>
    <n v="34"/>
  </r>
  <r>
    <x v="62"/>
    <x v="62"/>
    <x v="3"/>
    <s v="Jetpulse"/>
    <s v="8583 Northwestern Terrace"/>
    <s v="Discontinued"/>
    <s v="35-353-4068"/>
    <s v="44-199-6832"/>
    <s v="12/26/2024"/>
    <s v="12/18/2024"/>
    <n v="16"/>
    <n v="16"/>
    <n v="11"/>
    <n v="97"/>
    <s v="No"/>
    <s v="$1.50"/>
    <n v="33"/>
    <n v="83"/>
  </r>
  <r>
    <x v="72"/>
    <x v="72"/>
    <x v="0"/>
    <s v="Mudo"/>
    <s v="42 Green Ridge Terrace"/>
    <s v="Backordered"/>
    <s v="02-974-8526"/>
    <s v="09-387-1119"/>
    <s v="12/26/2024"/>
    <d v="2024-05-04T00:00:00"/>
    <n v="18"/>
    <n v="18"/>
    <n v="4"/>
    <n v="39"/>
    <s v="No"/>
    <s v="$2.00"/>
    <n v="97"/>
    <n v="24"/>
  </r>
  <r>
    <x v="29"/>
    <x v="29"/>
    <x v="0"/>
    <s v="Skynoodle"/>
    <s v="57453 Northwestern Alley"/>
    <s v="Backordered"/>
    <s v="95-252-9619"/>
    <s v="38-819-2922"/>
    <s v="12/27/2024"/>
    <d v="2024-07-12T00:00:00"/>
    <n v="64"/>
    <n v="64"/>
    <n v="39"/>
    <n v="50"/>
    <s v="No"/>
    <s v="$1.60"/>
    <n v="30"/>
    <n v="41"/>
  </r>
  <r>
    <x v="48"/>
    <x v="48"/>
    <x v="6"/>
    <s v="Rhycero"/>
    <s v="760 Butternut Plaza"/>
    <s v="Active"/>
    <s v="43-469-7551"/>
    <s v="64-361-4238"/>
    <s v="12/27/2024"/>
    <s v="5/26/2024"/>
    <n v="74"/>
    <n v="74"/>
    <n v="36"/>
    <n v="97"/>
    <s v="No"/>
    <s v="$20.00"/>
    <n v="36"/>
    <n v="6"/>
  </r>
  <r>
    <x v="3"/>
    <x v="3"/>
    <x v="2"/>
    <s v="Yadel"/>
    <s v="7943 Amoth Parkway"/>
    <s v="Active"/>
    <s v="08-495-6853"/>
    <s v="07-432-0137"/>
    <s v="12/27/2024"/>
    <s v="1/13/2025"/>
    <n v="92"/>
    <n v="92"/>
    <n v="62"/>
    <n v="6"/>
    <s v="No"/>
    <s v="$4.00"/>
    <n v="65"/>
    <n v="96"/>
  </r>
  <r>
    <x v="20"/>
    <x v="20"/>
    <x v="3"/>
    <s v="Jabberstorm"/>
    <s v="53 Forest Run Plaza"/>
    <s v="Active"/>
    <s v="83-556-0996"/>
    <s v="81-234-0741"/>
    <s v="12/27/2024"/>
    <s v="2/20/2025"/>
    <n v="45"/>
    <n v="45"/>
    <n v="34"/>
    <n v="94"/>
    <s v="No"/>
    <s v="$2.40"/>
    <n v="95"/>
    <n v="63"/>
  </r>
  <r>
    <x v="116"/>
    <x v="116"/>
    <x v="6"/>
    <s v="Feedbug"/>
    <s v="509 Waywood Center"/>
    <s v="Active"/>
    <s v="65-282-0419"/>
    <s v="85-932-1011"/>
    <s v="12/28/2024"/>
    <s v="7/17/2024"/>
    <n v="74"/>
    <n v="74"/>
    <n v="100"/>
    <n v="91"/>
    <s v="Yes"/>
    <s v="$25.50"/>
    <n v="29"/>
    <n v="31"/>
  </r>
  <r>
    <x v="84"/>
    <x v="84"/>
    <x v="2"/>
    <s v="Realfire"/>
    <s v="1 Jackson Pass"/>
    <s v="Backordered"/>
    <s v="95-449-1286"/>
    <s v="18-260-7354"/>
    <s v="12/29/2024"/>
    <s v="12/23/2024"/>
    <n v="88"/>
    <n v="88"/>
    <n v="17"/>
    <n v="70"/>
    <s v="No"/>
    <s v="$0.20"/>
    <n v="100"/>
    <n v="63"/>
  </r>
  <r>
    <x v="71"/>
    <x v="71"/>
    <x v="6"/>
    <s v="Tagpad"/>
    <s v="68 Dakota Center"/>
    <s v="Backordered"/>
    <s v="00-534-9775"/>
    <s v="79-955-6260"/>
    <s v="12/29/2024"/>
    <s v="5/23/2024"/>
    <n v="50"/>
    <n v="50"/>
    <n v="91"/>
    <n v="23"/>
    <s v="Yes"/>
    <s v="$14.90"/>
    <n v="90"/>
    <n v="75"/>
  </r>
  <r>
    <x v="110"/>
    <x v="110"/>
    <x v="3"/>
    <s v="Yambee"/>
    <s v="642 Arizona Point"/>
    <s v="Discontinued"/>
    <s v="09-618-2842"/>
    <s v="68-415-1025"/>
    <s v="12/29/2024"/>
    <s v="3/21/2024"/>
    <n v="10"/>
    <n v="10"/>
    <n v="82"/>
    <n v="17"/>
    <s v="Yes"/>
    <s v="$2.00"/>
    <n v="52"/>
    <n v="47"/>
  </r>
  <r>
    <x v="77"/>
    <x v="77"/>
    <x v="6"/>
    <s v="Lajo"/>
    <s v="87 Bluestem Parkway"/>
    <s v="Active"/>
    <s v="74-610-2295"/>
    <s v="22-959-6357"/>
    <s v="12/30/2024"/>
    <s v="3/16/2024"/>
    <n v="87"/>
    <n v="87"/>
    <n v="31"/>
    <n v="100"/>
    <s v="No"/>
    <s v="$12.50"/>
    <n v="95"/>
    <n v="61"/>
  </r>
  <r>
    <x v="78"/>
    <x v="78"/>
    <x v="0"/>
    <s v="Demimbu"/>
    <s v="4826 Drewry Center"/>
    <s v="Backordered"/>
    <s v="17-265-1899"/>
    <s v="61-793-0279"/>
    <s v="12/30/2024"/>
    <s v="3/25/2024"/>
    <n v="38"/>
    <n v="38"/>
    <n v="35"/>
    <n v="82"/>
    <s v="No"/>
    <s v="$3.00"/>
    <n v="86"/>
    <n v="71"/>
  </r>
  <r>
    <x v="26"/>
    <x v="26"/>
    <x v="4"/>
    <s v="Voolia"/>
    <s v="7 Mockingbird Hill"/>
    <s v="Discontinued"/>
    <s v="06-336-5482"/>
    <s v="99-784-4391"/>
    <s v="12/31/2024"/>
    <d v="2024-08-03T00:00:00"/>
    <n v="61"/>
    <n v="61"/>
    <n v="34"/>
    <n v="15"/>
    <s v="No"/>
    <s v="$6.00"/>
    <n v="60"/>
    <n v="2"/>
  </r>
  <r>
    <x v="12"/>
    <x v="12"/>
    <x v="0"/>
    <s v="Cogidoo"/>
    <s v="0 Ruskin Way"/>
    <s v="Active"/>
    <s v="20-283-0111"/>
    <s v="60-394-8955"/>
    <s v="12/31/2024"/>
    <s v="4/17/2024"/>
    <n v="81"/>
    <n v="81"/>
    <n v="55"/>
    <n v="5"/>
    <s v="No"/>
    <s v="$4.45"/>
    <n v="62"/>
    <n v="89"/>
  </r>
  <r>
    <x v="50"/>
    <x v="50"/>
    <x v="3"/>
    <s v="Twimm"/>
    <s v="01 Hansons Crossing"/>
    <s v="Active"/>
    <s v="77-937-1108"/>
    <s v="41-007-0132"/>
    <s v="12/31/2024"/>
    <s v="4/23/2024"/>
    <n v="89"/>
    <n v="89"/>
    <n v="83"/>
    <n v="21"/>
    <s v="No"/>
    <s v="$2.00"/>
    <n v="73"/>
    <n v="88"/>
  </r>
  <r>
    <x v="15"/>
    <x v="15"/>
    <x v="0"/>
    <s v="Twitterwire"/>
    <s v="4 Loomis Way"/>
    <s v="Active"/>
    <s v="07-337-9889"/>
    <s v="84-949-8378"/>
    <s v="12/31/2024"/>
    <s v="8/15/2024"/>
    <n v="58"/>
    <n v="58"/>
    <n v="6"/>
    <n v="59"/>
    <s v="No"/>
    <s v="$2.50"/>
    <n v="49"/>
    <n v="77"/>
  </r>
  <r>
    <x v="78"/>
    <x v="78"/>
    <x v="2"/>
    <s v="Rhyloo"/>
    <s v="5989 Longview Drive"/>
    <s v="Active"/>
    <s v="81-578-7404"/>
    <s v="90-177-6733"/>
    <s v="2/13/2025"/>
    <d v="2024-11-08T00:00:00"/>
    <n v="39"/>
    <n v="39"/>
    <n v="79"/>
    <n v="98"/>
    <s v="Yes"/>
    <s v="$7.00"/>
    <n v="73"/>
    <n v="36"/>
  </r>
  <r>
    <x v="14"/>
    <x v="14"/>
    <x v="0"/>
    <s v="Edgewire"/>
    <s v="6435 Burning Wood Drive"/>
    <s v="Backordered"/>
    <s v="90-303-1821"/>
    <s v="96-786-0667"/>
    <s v="2/13/2025"/>
    <d v="2024-03-08T00:00:00"/>
    <n v="95"/>
    <n v="95"/>
    <n v="20"/>
    <n v="74"/>
    <s v="No"/>
    <s v="$2.00"/>
    <n v="30"/>
    <n v="57"/>
  </r>
  <r>
    <x v="89"/>
    <x v="89"/>
    <x v="3"/>
    <s v="Latz"/>
    <s v="91 Gateway Pass"/>
    <s v="Backordered"/>
    <s v="42-495-7698"/>
    <s v="93-625-4768"/>
    <s v="2/13/2025"/>
    <d v="2024-08-10T00:00:00"/>
    <n v="67"/>
    <n v="67"/>
    <n v="11"/>
    <n v="29"/>
    <s v="No"/>
    <s v="$4.30"/>
    <n v="29"/>
    <n v="72"/>
  </r>
  <r>
    <x v="48"/>
    <x v="48"/>
    <x v="3"/>
    <s v="Topicstorm"/>
    <s v="78919 East Crossing"/>
    <s v="Backordered"/>
    <s v="57-101-0060"/>
    <s v="40-070-5881"/>
    <s v="2/13/2025"/>
    <d v="2025-01-01T00:00:00"/>
    <n v="50"/>
    <n v="50"/>
    <n v="73"/>
    <n v="86"/>
    <s v="Yes"/>
    <s v="$2.75"/>
    <n v="32"/>
    <n v="56"/>
  </r>
  <r>
    <x v="52"/>
    <x v="52"/>
    <x v="4"/>
    <s v="Buzzdog"/>
    <s v="952 Rowland Junction"/>
    <s v="Active"/>
    <s v="99-561-4871"/>
    <s v="04-786-5408"/>
    <s v="2/14/2025"/>
    <s v="8/20/2024"/>
    <n v="10"/>
    <n v="10"/>
    <n v="38"/>
    <n v="93"/>
    <s v="Yes"/>
    <s v="$9.00"/>
    <n v="100"/>
    <n v="63"/>
  </r>
  <r>
    <x v="19"/>
    <x v="19"/>
    <x v="0"/>
    <s v="Gigashots"/>
    <s v="28351 Cascade Plaza"/>
    <s v="Active"/>
    <s v="40-126-0515"/>
    <s v="78-379-0369"/>
    <s v="2/14/2025"/>
    <d v="2024-04-03T00:00:00"/>
    <n v="59"/>
    <n v="59"/>
    <n v="37"/>
    <n v="57"/>
    <s v="No"/>
    <s v="$1.50"/>
    <n v="91"/>
    <n v="18"/>
  </r>
  <r>
    <x v="87"/>
    <x v="87"/>
    <x v="4"/>
    <s v="Skynoodle"/>
    <s v="884 Sloan Drive"/>
    <s v="Backordered"/>
    <s v="19-377-5021"/>
    <s v="34-014-5873"/>
    <s v="2/14/2025"/>
    <d v="2024-11-08T00:00:00"/>
    <n v="17"/>
    <n v="17"/>
    <n v="96"/>
    <n v="90"/>
    <s v="Yes"/>
    <s v="$7.50"/>
    <n v="90"/>
    <n v="75"/>
  </r>
  <r>
    <x v="3"/>
    <x v="3"/>
    <x v="4"/>
    <s v="Rhynoodle"/>
    <s v="22 Hudson Pass"/>
    <s v="Discontinued"/>
    <s v="60-644-6596"/>
    <s v="32-745-8366"/>
    <s v="2/14/2025"/>
    <d v="2025-05-01T00:00:00"/>
    <n v="74"/>
    <n v="74"/>
    <n v="67"/>
    <n v="89"/>
    <s v="No"/>
    <s v="$12.00"/>
    <n v="96"/>
    <n v="42"/>
  </r>
  <r>
    <x v="119"/>
    <x v="119"/>
    <x v="2"/>
    <s v="Skyble"/>
    <s v="463 Oxford Crossing"/>
    <s v="Active"/>
    <s v="82-711-0772"/>
    <s v="78-877-1866"/>
    <s v="2/15/2025"/>
    <s v="5/16/2024"/>
    <n v="91"/>
    <n v="91"/>
    <n v="58"/>
    <n v="52"/>
    <s v="No"/>
    <s v="$2.40"/>
    <n v="36"/>
    <n v="14"/>
  </r>
  <r>
    <x v="47"/>
    <x v="47"/>
    <x v="3"/>
    <s v="Demizz"/>
    <s v="149 Valley Edge Point"/>
    <s v="Backordered"/>
    <s v="55-803-3964"/>
    <s v="75-906-1086"/>
    <s v="2/16/2025"/>
    <s v="8/26/2024"/>
    <n v="89"/>
    <n v="89"/>
    <n v="60"/>
    <n v="36"/>
    <s v="No"/>
    <s v="$1.50"/>
    <n v="31"/>
    <n v="41"/>
  </r>
  <r>
    <x v="75"/>
    <x v="75"/>
    <x v="4"/>
    <s v="Jaxspan"/>
    <s v="21 Sunbrook Court"/>
    <s v="Backordered"/>
    <s v="00-119-8780"/>
    <s v="14-703-2550"/>
    <s v="2/17/2025"/>
    <s v="7/16/2024"/>
    <n v="72"/>
    <n v="72"/>
    <n v="81"/>
    <n v="78"/>
    <s v="Yes"/>
    <s v="$20.00"/>
    <n v="39"/>
    <n v="65"/>
  </r>
  <r>
    <x v="29"/>
    <x v="29"/>
    <x v="0"/>
    <s v="Shufflebeat"/>
    <s v="1 Logan Road"/>
    <s v="Active"/>
    <s v="13-888-0149"/>
    <s v="09-902-6272"/>
    <s v="2/17/2025"/>
    <s v="12/30/2024"/>
    <n v="25"/>
    <n v="25"/>
    <n v="18"/>
    <n v="65"/>
    <s v="No"/>
    <s v="$2.00"/>
    <n v="32"/>
    <n v="92"/>
  </r>
  <r>
    <x v="100"/>
    <x v="100"/>
    <x v="5"/>
    <s v="Devpulse"/>
    <s v="7 Prairieview Place"/>
    <s v="Discontinued"/>
    <s v="51-273-4240"/>
    <s v="32-506-0556"/>
    <s v="2/18/2025"/>
    <s v="9/26/2024"/>
    <n v="40"/>
    <n v="40"/>
    <n v="57"/>
    <n v="25"/>
    <s v="Yes"/>
    <s v="$3.50"/>
    <n v="30"/>
    <n v="42"/>
  </r>
  <r>
    <x v="32"/>
    <x v="32"/>
    <x v="1"/>
    <s v="Tagtune"/>
    <s v="74 Sugar Plaza"/>
    <s v="Backordered"/>
    <s v="23-395-3157"/>
    <s v="48-538-8538"/>
    <s v="2/18/2025"/>
    <s v="7/30/2024"/>
    <n v="75"/>
    <n v="75"/>
    <n v="66"/>
    <n v="50"/>
    <s v="No"/>
    <s v="$2.00"/>
    <n v="55"/>
    <n v="74"/>
  </r>
  <r>
    <x v="98"/>
    <x v="98"/>
    <x v="2"/>
    <s v="Yotz"/>
    <s v="554 Eliot Point"/>
    <s v="Discontinued"/>
    <s v="03-149-9760"/>
    <s v="08-141-2402"/>
    <s v="2/19/2025"/>
    <s v="7/13/2024"/>
    <n v="85"/>
    <n v="85"/>
    <n v="99"/>
    <n v="93"/>
    <s v="Yes"/>
    <s v="$4.00"/>
    <n v="43"/>
    <n v="90"/>
  </r>
  <r>
    <x v="1"/>
    <x v="1"/>
    <x v="3"/>
    <s v="Tagchat"/>
    <s v="2582 Autumn Leaf Park"/>
    <s v="Discontinued"/>
    <s v="02-895-7781"/>
    <s v="23-109-2205"/>
    <s v="2/19/2025"/>
    <s v="9/26/2024"/>
    <n v="41"/>
    <n v="71"/>
    <n v="55"/>
    <n v="76"/>
    <s v="Yes"/>
    <s v="$5.00"/>
    <n v="21"/>
    <n v="13"/>
  </r>
  <r>
    <x v="58"/>
    <x v="58"/>
    <x v="3"/>
    <s v="Meevee"/>
    <s v="848 Mariners Cove Junction"/>
    <s v="Active"/>
    <s v="95-354-8583"/>
    <s v="02-057-9401"/>
    <s v="2/19/2025"/>
    <d v="2025-11-02T00:00:00"/>
    <n v="92"/>
    <n v="92"/>
    <n v="40"/>
    <n v="93"/>
    <s v="No"/>
    <s v="$1.50"/>
    <n v="30"/>
    <n v="53"/>
  </r>
  <r>
    <x v="6"/>
    <x v="6"/>
    <x v="4"/>
    <s v="Flipopia"/>
    <s v="498 Delladonna Drive"/>
    <s v="Discontinued"/>
    <s v="27-681-5588"/>
    <s v="89-959-2254"/>
    <s v="2/19/2025"/>
    <s v="10/26/2024"/>
    <n v="51"/>
    <n v="51"/>
    <n v="99"/>
    <n v="8"/>
    <s v="Yes"/>
    <s v="$10.00"/>
    <n v="54"/>
    <n v="92"/>
  </r>
  <r>
    <x v="73"/>
    <x v="73"/>
    <x v="0"/>
    <s v="Babblestorm"/>
    <s v="76106 Anthes Junction"/>
    <s v="Backordered"/>
    <s v="70-534-7796"/>
    <s v="62-044-8874"/>
    <s v="2/19/2025"/>
    <s v="6/25/2024"/>
    <n v="98"/>
    <n v="98"/>
    <n v="21"/>
    <n v="31"/>
    <s v="No"/>
    <s v="$2.50"/>
    <n v="22"/>
    <n v="25"/>
  </r>
  <r>
    <x v="7"/>
    <x v="7"/>
    <x v="0"/>
    <s v="Zoovu"/>
    <s v="03 Fisk Alley"/>
    <s v="Active"/>
    <s v="72-066-4597"/>
    <s v="97-994-0773"/>
    <s v="2/20/2025"/>
    <d v="2024-08-12T00:00:00"/>
    <n v="100"/>
    <n v="100"/>
    <n v="54"/>
    <n v="52"/>
    <s v="No"/>
    <s v="$4.00"/>
    <n v="69"/>
    <n v="77"/>
  </r>
  <r>
    <x v="108"/>
    <x v="108"/>
    <x v="0"/>
    <s v="Dabtype"/>
    <s v="546 Declaration Place"/>
    <s v="Backordered"/>
    <s v="79-884-8810"/>
    <s v="14-108-0409"/>
    <s v="2/20/2025"/>
    <d v="2024-06-12T00:00:00"/>
    <n v="43"/>
    <n v="43"/>
    <n v="93"/>
    <n v="29"/>
    <s v="Yes"/>
    <s v="$1.75"/>
    <n v="45"/>
    <n v="12"/>
  </r>
  <r>
    <x v="102"/>
    <x v="102"/>
    <x v="0"/>
    <s v="Wikizz"/>
    <s v="082 Clove Plaza"/>
    <s v="Backordered"/>
    <s v="08-703-1382"/>
    <s v="29-975-3449"/>
    <s v="2/21/2025"/>
    <d v="2024-06-03T00:00:00"/>
    <n v="31"/>
    <n v="31"/>
    <n v="53"/>
    <n v="7"/>
    <s v="Yes"/>
    <s v="$4.00"/>
    <n v="70"/>
    <n v="20"/>
  </r>
  <r>
    <x v="30"/>
    <x v="30"/>
    <x v="2"/>
    <s v="Yata"/>
    <s v="850 Glacier Hill Drive"/>
    <s v="Backordered"/>
    <s v="39-315-3936"/>
    <s v="99-034-7010"/>
    <s v="2/21/2025"/>
    <s v="9/25/2024"/>
    <n v="12"/>
    <n v="12"/>
    <n v="62"/>
    <n v="72"/>
    <s v="Yes"/>
    <s v="$4.00"/>
    <n v="23"/>
    <n v="4"/>
  </r>
  <r>
    <x v="67"/>
    <x v="67"/>
    <x v="3"/>
    <s v="Jabbertype"/>
    <s v="5 Linden Terrace"/>
    <s v="Discontinued"/>
    <s v="06-690-2335"/>
    <s v="66-317-4895"/>
    <s v="2/22/2025"/>
    <s v="6/16/2024"/>
    <n v="40"/>
    <n v="40"/>
    <n v="15"/>
    <n v="6"/>
    <s v="No"/>
    <s v="$4.75"/>
    <n v="35"/>
    <n v="4"/>
  </r>
  <r>
    <x v="116"/>
    <x v="116"/>
    <x v="1"/>
    <s v="Abata"/>
    <s v="29815 Bonner Trail"/>
    <s v="Backordered"/>
    <s v="43-153-8268"/>
    <s v="19-809-5654"/>
    <s v="2/23/2025"/>
    <s v="1/29/2025"/>
    <n v="57"/>
    <n v="57"/>
    <n v="61"/>
    <n v="19"/>
    <s v="Yes"/>
    <s v="$2.00"/>
    <n v="79"/>
    <n v="69"/>
  </r>
  <r>
    <x v="24"/>
    <x v="24"/>
    <x v="3"/>
    <s v="Quatz"/>
    <s v="46 Orin Drive"/>
    <s v="Active"/>
    <s v="44-634-8292"/>
    <s v="48-557-5036"/>
    <s v="2/23/2025"/>
    <d v="2024-09-03T00:00:00"/>
    <n v="24"/>
    <n v="24"/>
    <n v="69"/>
    <n v="64"/>
    <s v="Yes"/>
    <s v="$2.75"/>
    <n v="51"/>
    <n v="6"/>
  </r>
  <r>
    <x v="1"/>
    <x v="1"/>
    <x v="4"/>
    <s v="Izio"/>
    <s v="7369 Thackeray Drive"/>
    <s v="Discontinued"/>
    <s v="96-774-0457"/>
    <s v="71-991-5737"/>
    <s v="2/24/2025"/>
    <d v="2024-12-03T00:00:00"/>
    <n v="75"/>
    <n v="105"/>
    <n v="50"/>
    <n v="80"/>
    <s v="No"/>
    <s v="$8.00"/>
    <n v="99"/>
    <n v="5"/>
  </r>
  <r>
    <x v="19"/>
    <x v="19"/>
    <x v="4"/>
    <s v="Abata"/>
    <s v="80380 Valley Edge Road"/>
    <s v="Discontinued"/>
    <s v="50-930-4751"/>
    <s v="40-260-8547"/>
    <s v="2/24/2025"/>
    <s v="6/24/2024"/>
    <n v="60"/>
    <n v="60"/>
    <n v="40"/>
    <n v="29"/>
    <s v="No"/>
    <s v="$15.00"/>
    <n v="96"/>
    <n v="87"/>
  </r>
  <r>
    <x v="85"/>
    <x v="85"/>
    <x v="0"/>
    <s v="Devpulse"/>
    <s v="917 Westerfield Terrace"/>
    <s v="Backordered"/>
    <s v="63-918-8253"/>
    <s v="94-157-1762"/>
    <s v="2/24/2025"/>
    <d v="2024-04-07T00:00:00"/>
    <n v="56"/>
    <n v="56"/>
    <n v="98"/>
    <n v="23"/>
    <s v="Yes"/>
    <s v="$5.00"/>
    <n v="41"/>
    <n v="84"/>
  </r>
  <r>
    <x v="101"/>
    <x v="101"/>
    <x v="6"/>
    <s v="Chatterpoint"/>
    <s v="7 Sloan Park"/>
    <s v="Discontinued"/>
    <s v="84-629-1532"/>
    <s v="50-378-4320"/>
    <s v="2/25/2024"/>
    <s v="11/27/2024"/>
    <n v="88"/>
    <n v="88"/>
    <n v="89"/>
    <n v="25"/>
    <s v="Yes"/>
    <s v="$21.00"/>
    <n v="30"/>
    <n v="62"/>
  </r>
  <r>
    <x v="22"/>
    <x v="22"/>
    <x v="0"/>
    <s v="Abatz"/>
    <s v="3616 Carey Pass"/>
    <s v="Discontinued"/>
    <s v="77-312-6317"/>
    <s v="12-950-4397"/>
    <s v="2/26/2024"/>
    <s v="9/13/2024"/>
    <n v="53"/>
    <n v="53"/>
    <n v="29"/>
    <n v="76"/>
    <s v="No"/>
    <s v="$2.40"/>
    <n v="59"/>
    <n v="4"/>
  </r>
  <r>
    <x v="20"/>
    <x v="20"/>
    <x v="1"/>
    <s v="Twinte"/>
    <s v="32468 Utah Pass"/>
    <s v="Active"/>
    <s v="21-693-8216"/>
    <s v="62-599-8388"/>
    <s v="2/26/2024"/>
    <d v="2024-03-09T00:00:00"/>
    <n v="22"/>
    <n v="22"/>
    <n v="96"/>
    <n v="85"/>
    <s v="Yes"/>
    <s v="$2.50"/>
    <n v="34"/>
    <n v="3"/>
  </r>
  <r>
    <x v="90"/>
    <x v="90"/>
    <x v="0"/>
    <s v="Ainyx"/>
    <s v="7 Roxbury Circle"/>
    <s v="Backordered"/>
    <s v="74-430-8245"/>
    <s v="51-213-5660"/>
    <s v="2/26/2024"/>
    <s v="8/15/2024"/>
    <n v="41"/>
    <n v="41"/>
    <n v="90"/>
    <n v="77"/>
    <s v="Yes"/>
    <s v="$4.00"/>
    <n v="75"/>
    <n v="19"/>
  </r>
  <r>
    <x v="103"/>
    <x v="103"/>
    <x v="2"/>
    <s v="Youfeed"/>
    <s v="195 Portage Junction"/>
    <s v="Backordered"/>
    <s v="39-449-0772"/>
    <s v="84-504-7617"/>
    <s v="2/27/2024"/>
    <d v="2024-02-04T00:00:00"/>
    <n v="70"/>
    <n v="70"/>
    <n v="13"/>
    <n v="15"/>
    <s v="No"/>
    <s v="$7.00"/>
    <n v="20"/>
    <n v="24"/>
  </r>
  <r>
    <x v="67"/>
    <x v="67"/>
    <x v="2"/>
    <s v="Jabbersphere"/>
    <s v="406 Westridge Alley"/>
    <s v="Active"/>
    <s v="51-312-8608"/>
    <s v="06-315-0552"/>
    <s v="2/27/2024"/>
    <d v="2024-02-10T00:00:00"/>
    <n v="73"/>
    <n v="73"/>
    <n v="60"/>
    <n v="21"/>
    <s v="No"/>
    <s v="$8.90"/>
    <n v="79"/>
    <n v="46"/>
  </r>
  <r>
    <x v="41"/>
    <x v="41"/>
    <x v="0"/>
    <s v="Jaloo"/>
    <s v="22782 Oriole Way"/>
    <s v="Active"/>
    <s v="89-543-3456"/>
    <s v="23-178-8962"/>
    <s v="2/28/2024"/>
    <s v="6/22/2024"/>
    <n v="94"/>
    <n v="94"/>
    <n v="40"/>
    <n v="96"/>
    <s v="No"/>
    <s v="$10.00"/>
    <n v="24"/>
    <n v="61"/>
  </r>
  <r>
    <x v="10"/>
    <x v="10"/>
    <x v="2"/>
    <s v="Feedmix"/>
    <s v="64407 Marcy Plaza"/>
    <s v="Backordered"/>
    <s v="57-861-4379"/>
    <s v="73-383-4390"/>
    <s v="2/28/2024"/>
    <s v="5/15/2024"/>
    <n v="68"/>
    <n v="68"/>
    <n v="8"/>
    <n v="51"/>
    <s v="No"/>
    <s v="$8.00"/>
    <n v="93"/>
    <n v="85"/>
  </r>
  <r>
    <x v="117"/>
    <x v="117"/>
    <x v="2"/>
    <s v="Gigabox"/>
    <s v="32 Rigney Terrace"/>
    <s v="Backordered"/>
    <s v="39-768-8205"/>
    <s v="07-987-4536"/>
    <s v="2/28/2024"/>
    <s v="7/17/2024"/>
    <n v="66"/>
    <n v="66"/>
    <n v="97"/>
    <n v="29"/>
    <s v="Yes"/>
    <s v="$2.50"/>
    <n v="82"/>
    <n v="100"/>
  </r>
  <r>
    <x v="106"/>
    <x v="106"/>
    <x v="2"/>
    <s v="Youbridge"/>
    <s v="2 Canary Street"/>
    <s v="Active"/>
    <s v="95-130-9020"/>
    <s v="75-985-6744"/>
    <s v="2/28/2024"/>
    <s v="6/20/2024"/>
    <n v="93"/>
    <n v="93"/>
    <n v="12"/>
    <n v="94"/>
    <s v="No"/>
    <s v="$4.10"/>
    <n v="69"/>
    <n v="93"/>
  </r>
  <r>
    <x v="16"/>
    <x v="16"/>
    <x v="0"/>
    <s v="Yambee"/>
    <s v="34832 Autumn Leaf Terrace"/>
    <s v="Active"/>
    <s v="02-575-1980"/>
    <s v="61-100-8296"/>
    <s v="2/28/2024"/>
    <d v="2024-09-07T00:00:00"/>
    <n v="56"/>
    <n v="56"/>
    <n v="58"/>
    <n v="32"/>
    <s v="Yes"/>
    <s v="$4.00"/>
    <n v="99"/>
    <n v="94"/>
  </r>
  <r>
    <x v="116"/>
    <x v="116"/>
    <x v="3"/>
    <s v="Topicblab"/>
    <s v="34642 Carpenter Place"/>
    <s v="Active"/>
    <s v="22-895-6595"/>
    <s v="18-445-5057"/>
    <s v="2/29/2024"/>
    <d v="2024-04-06T00:00:00"/>
    <n v="82"/>
    <n v="82"/>
    <n v="32"/>
    <n v="69"/>
    <s v="No"/>
    <s v="$2.00"/>
    <n v="38"/>
    <n v="23"/>
  </r>
  <r>
    <x v="51"/>
    <x v="51"/>
    <x v="0"/>
    <s v="Tanoodle"/>
    <s v="41 Comanche Park"/>
    <s v="Backordered"/>
    <s v="85-207-4164"/>
    <s v="07-067-3439"/>
    <s v="2/29/2024"/>
    <d v="2025-06-02T00:00:00"/>
    <n v="11"/>
    <n v="11"/>
    <n v="20"/>
    <n v="72"/>
    <s v="Yes"/>
    <s v="$3.00"/>
    <n v="29"/>
    <n v="59"/>
  </r>
  <r>
    <x v="33"/>
    <x v="33"/>
    <x v="6"/>
    <s v="Mymm"/>
    <s v="49225 Homewood Place"/>
    <s v="Active"/>
    <s v="26-799-3714"/>
    <s v="50-877-0990"/>
    <s v="2/29/2024"/>
    <d v="2025-03-02T00:00:00"/>
    <n v="31"/>
    <n v="31"/>
    <n v="2"/>
    <n v="45"/>
    <s v="No"/>
    <s v="$10.00"/>
    <n v="37"/>
    <n v="99"/>
  </r>
  <r>
    <x v="18"/>
    <x v="18"/>
    <x v="0"/>
    <s v="Shuffledrive"/>
    <s v="34 Linden Court"/>
    <s v="Active"/>
    <s v="57-903-6434"/>
    <s v="30-460-3122"/>
    <s v="3/13/2024"/>
    <d v="2024-10-03T00:00:00"/>
    <n v="97"/>
    <n v="97"/>
    <n v="67"/>
    <n v="15"/>
    <s v="No"/>
    <s v="$2.50"/>
    <n v="82"/>
    <n v="51"/>
  </r>
  <r>
    <x v="36"/>
    <x v="36"/>
    <x v="0"/>
    <s v="Layo"/>
    <s v="4374 Corry Terrace"/>
    <s v="Active"/>
    <s v="80-227-6886"/>
    <s v="91-632-7343"/>
    <s v="3/13/2024"/>
    <d v="2025-12-01T00:00:00"/>
    <n v="74"/>
    <n v="74"/>
    <n v="4"/>
    <n v="31"/>
    <s v="No"/>
    <s v="$7.00"/>
    <n v="46"/>
    <n v="92"/>
  </r>
  <r>
    <x v="88"/>
    <x v="88"/>
    <x v="4"/>
    <s v="Centimia"/>
    <s v="9440 Coleman Drive"/>
    <s v="Backordered"/>
    <s v="31-255-9616"/>
    <s v="11-031-9939"/>
    <s v="3/14/2024"/>
    <s v="12/28/2024"/>
    <n v="44"/>
    <n v="44"/>
    <n v="71"/>
    <n v="9"/>
    <s v="Yes"/>
    <s v="$18.00"/>
    <n v="28"/>
    <n v="14"/>
  </r>
  <r>
    <x v="4"/>
    <x v="4"/>
    <x v="4"/>
    <s v="Wikizz"/>
    <s v="3 John Wall Point"/>
    <s v="Discontinued"/>
    <s v="37-610-1999"/>
    <s v="19-985-9694"/>
    <s v="3/14/2024"/>
    <s v="10/19/2024"/>
    <n v="33"/>
    <n v="33"/>
    <n v="67"/>
    <n v="65"/>
    <s v="Yes"/>
    <s v="$20.00"/>
    <n v="71"/>
    <n v="94"/>
  </r>
  <r>
    <x v="62"/>
    <x v="62"/>
    <x v="6"/>
    <s v="Jayo"/>
    <s v="5818 Twin Pines Place"/>
    <s v="Backordered"/>
    <s v="86-330-0214"/>
    <s v="87-840-7803"/>
    <s v="3/15/2024"/>
    <s v="2/18/2025"/>
    <n v="88"/>
    <n v="88"/>
    <n v="64"/>
    <n v="63"/>
    <s v="No"/>
    <s v="$20.00"/>
    <n v="91"/>
    <n v="35"/>
  </r>
  <r>
    <x v="100"/>
    <x v="100"/>
    <x v="3"/>
    <s v="Dabtype"/>
    <s v="21625 Schlimgen Park"/>
    <s v="Active"/>
    <s v="29-592-7315"/>
    <s v="61-867-3019"/>
    <s v="3/15/2024"/>
    <d v="2024-04-07T00:00:00"/>
    <n v="14"/>
    <n v="14"/>
    <n v="4"/>
    <n v="74"/>
    <s v="No"/>
    <s v="$4.50"/>
    <n v="61"/>
    <n v="73"/>
  </r>
  <r>
    <x v="20"/>
    <x v="20"/>
    <x v="3"/>
    <s v="Kwilith"/>
    <s v="5 Prentice Pass"/>
    <s v="Discontinued"/>
    <s v="86-257-4613"/>
    <s v="70-402-4816"/>
    <s v="3/15/2024"/>
    <s v="8/23/2024"/>
    <n v="36"/>
    <n v="36"/>
    <n v="26"/>
    <n v="60"/>
    <s v="No"/>
    <s v="$4.75"/>
    <n v="63"/>
    <n v="59"/>
  </r>
  <r>
    <x v="28"/>
    <x v="28"/>
    <x v="3"/>
    <s v="Gabvine"/>
    <s v="75 Cascade Avenue"/>
    <s v="Discontinued"/>
    <s v="79-350-5841"/>
    <s v="81-676-3345"/>
    <s v="3/15/2024"/>
    <d v="2024-05-09T00:00:00"/>
    <n v="56"/>
    <n v="56"/>
    <n v="44"/>
    <n v="89"/>
    <s v="No"/>
    <s v="$4.75"/>
    <n v="93"/>
    <n v="19"/>
  </r>
  <r>
    <x v="24"/>
    <x v="24"/>
    <x v="0"/>
    <s v="Eidel"/>
    <s v="50687 Porter Park"/>
    <s v="Discontinued"/>
    <s v="22-329-7791"/>
    <s v="72-013-2438"/>
    <s v="3/16/2024"/>
    <s v="1/13/2025"/>
    <n v="44"/>
    <n v="44"/>
    <n v="41"/>
    <n v="30"/>
    <s v="No"/>
    <s v="$3.00"/>
    <n v="24"/>
    <n v="77"/>
  </r>
  <r>
    <x v="24"/>
    <x v="24"/>
    <x v="1"/>
    <s v="Realcube"/>
    <s v="3 Oakridge Parkway"/>
    <s v="Discontinued"/>
    <s v="10-854-5467"/>
    <s v="40-443-3362"/>
    <s v="3/16/2024"/>
    <d v="2024-04-05T00:00:00"/>
    <n v="33"/>
    <n v="33"/>
    <n v="51"/>
    <n v="40"/>
    <s v="Yes"/>
    <s v="$2.30"/>
    <n v="61"/>
    <n v="4"/>
  </r>
  <r>
    <x v="112"/>
    <x v="112"/>
    <x v="0"/>
    <s v="Flipbug"/>
    <s v="4 Raven Drive"/>
    <s v="Discontinued"/>
    <s v="70-612-2531"/>
    <s v="94-217-4781"/>
    <s v="3/17/2024"/>
    <s v="1/25/2025"/>
    <n v="53"/>
    <n v="53"/>
    <n v="48"/>
    <n v="39"/>
    <s v="No"/>
    <s v="$3.45"/>
    <n v="51"/>
    <n v="50"/>
  </r>
  <r>
    <x v="91"/>
    <x v="91"/>
    <x v="1"/>
    <s v="Tagfeed"/>
    <s v="12 Truax Court"/>
    <s v="Active"/>
    <s v="71-516-1996"/>
    <s v="04-391-7610"/>
    <s v="3/18/2024"/>
    <d v="2024-07-05T00:00:00"/>
    <n v="96"/>
    <n v="96"/>
    <n v="52"/>
    <n v="16"/>
    <s v="No"/>
    <s v="$2.50"/>
    <n v="67"/>
    <n v="13"/>
  </r>
  <r>
    <x v="46"/>
    <x v="46"/>
    <x v="0"/>
    <s v="Meezzy"/>
    <s v="18 Warrior Circle"/>
    <s v="Active"/>
    <s v="71-999-2404"/>
    <s v="01-285-0018"/>
    <s v="3/18/2024"/>
    <d v="2024-05-08T00:00:00"/>
    <n v="48"/>
    <n v="48"/>
    <n v="58"/>
    <n v="28"/>
    <s v="Yes"/>
    <s v="$4.70"/>
    <n v="85"/>
    <n v="63"/>
  </r>
  <r>
    <x v="103"/>
    <x v="103"/>
    <x v="0"/>
    <s v="Avaveo"/>
    <s v="2 Sachtjen Park"/>
    <s v="Discontinued"/>
    <s v="29-875-6900"/>
    <s v="78-098-4468"/>
    <s v="3/18/2024"/>
    <s v="1/23/2025"/>
    <n v="96"/>
    <n v="96"/>
    <n v="28"/>
    <n v="6"/>
    <s v="No"/>
    <s v="$4.50"/>
    <n v="35"/>
    <n v="16"/>
  </r>
  <r>
    <x v="22"/>
    <x v="22"/>
    <x v="6"/>
    <s v="Gabspot"/>
    <s v="094 Carberry Lane"/>
    <s v="Discontinued"/>
    <s v="11-922-3342"/>
    <s v="33-523-9077"/>
    <s v="3/18/2024"/>
    <d v="2024-10-06T00:00:00"/>
    <n v="58"/>
    <n v="58"/>
    <n v="77"/>
    <n v="32"/>
    <s v="Yes"/>
    <s v="$15.50"/>
    <n v="80"/>
    <n v="42"/>
  </r>
  <r>
    <x v="114"/>
    <x v="114"/>
    <x v="5"/>
    <s v="Linkbridge"/>
    <s v="79 Ronald Regan Avenue"/>
    <s v="Backordered"/>
    <s v="74-562-7431"/>
    <s v="66-174-9633"/>
    <s v="3/18/2024"/>
    <s v="3/20/2024"/>
    <n v="45"/>
    <n v="45"/>
    <n v="34"/>
    <n v="21"/>
    <s v="No"/>
    <s v="$5.50"/>
    <n v="74"/>
    <n v="70"/>
  </r>
  <r>
    <x v="77"/>
    <x v="77"/>
    <x v="3"/>
    <s v="Talane"/>
    <s v="87 Corben Street"/>
    <s v="Discontinued"/>
    <s v="95-357-2870"/>
    <s v="75-365-7696"/>
    <s v="3/18/2024"/>
    <s v="5/13/2024"/>
    <n v="24"/>
    <n v="24"/>
    <n v="80"/>
    <n v="80"/>
    <s v="Yes"/>
    <s v="$4.50"/>
    <n v="22"/>
    <n v="67"/>
  </r>
  <r>
    <x v="113"/>
    <x v="113"/>
    <x v="3"/>
    <s v="Bubblebox"/>
    <s v="911 Ridgeway Way"/>
    <s v="Backordered"/>
    <s v="04-277-5245"/>
    <s v="90-175-7764"/>
    <s v="3/19/2024"/>
    <s v="7/28/2024"/>
    <n v="94"/>
    <n v="94"/>
    <n v="51"/>
    <n v="21"/>
    <s v="No"/>
    <s v="$5.00"/>
    <n v="71"/>
    <n v="26"/>
  </r>
  <r>
    <x v="28"/>
    <x v="28"/>
    <x v="0"/>
    <s v="Devshare"/>
    <s v="44022 Barnett Way"/>
    <s v="Discontinued"/>
    <s v="91-105-7317"/>
    <s v="84-047-0017"/>
    <s v="3/20/2024"/>
    <s v="12/28/2024"/>
    <n v="86"/>
    <n v="86"/>
    <n v="45"/>
    <n v="71"/>
    <s v="No"/>
    <s v="$3.00"/>
    <n v="95"/>
    <n v="72"/>
  </r>
  <r>
    <x v="6"/>
    <x v="6"/>
    <x v="0"/>
    <s v="Skilith"/>
    <s v="52 Alpine Crossing"/>
    <s v="Discontinued"/>
    <s v="37-246-0018"/>
    <s v="61-907-0994"/>
    <s v="3/20/2024"/>
    <s v="1/14/2025"/>
    <n v="20"/>
    <n v="20"/>
    <n v="59"/>
    <n v="76"/>
    <s v="Yes"/>
    <s v="$4.00"/>
    <n v="61"/>
    <n v="3"/>
  </r>
  <r>
    <x v="12"/>
    <x v="12"/>
    <x v="0"/>
    <s v="Feedfish"/>
    <s v="538 Bayside Parkway"/>
    <s v="Backordered"/>
    <s v="27-474-0056"/>
    <s v="56-969-3705"/>
    <s v="3/20/2024"/>
    <s v="12/19/2024"/>
    <n v="85"/>
    <n v="85"/>
    <n v="6"/>
    <n v="40"/>
    <s v="No"/>
    <s v="$2.50"/>
    <n v="95"/>
    <n v="24"/>
  </r>
  <r>
    <x v="102"/>
    <x v="102"/>
    <x v="0"/>
    <s v="Ainyx"/>
    <s v="6 Rusk Pass"/>
    <s v="Backordered"/>
    <s v="12-439-8428"/>
    <s v="43-542-6868"/>
    <s v="3/21/2024"/>
    <s v="9/14/2024"/>
    <n v="30"/>
    <n v="30"/>
    <n v="3"/>
    <n v="33"/>
    <s v="No"/>
    <s v="$3.00"/>
    <n v="49"/>
    <n v="17"/>
  </r>
  <r>
    <x v="90"/>
    <x v="90"/>
    <x v="5"/>
    <s v="Meevee"/>
    <s v="5 Lyons Street"/>
    <s v="Backordered"/>
    <s v="56-657-4387"/>
    <s v="78-629-7560"/>
    <s v="3/21/2024"/>
    <s v="2/29/2024"/>
    <n v="23"/>
    <n v="23"/>
    <n v="77"/>
    <n v="45"/>
    <s v="Yes"/>
    <s v="$2.50"/>
    <n v="51"/>
    <n v="48"/>
  </r>
  <r>
    <x v="18"/>
    <x v="18"/>
    <x v="5"/>
    <s v="Zoonder"/>
    <s v="9821 Novick Hill"/>
    <s v="Backordered"/>
    <s v="91-290-9062"/>
    <s v="95-609-1485"/>
    <s v="3/21/2024"/>
    <s v="4/19/2024"/>
    <n v="17"/>
    <n v="17"/>
    <n v="2"/>
    <n v="84"/>
    <s v="No"/>
    <s v="$4.00"/>
    <n v="80"/>
    <n v="85"/>
  </r>
  <r>
    <x v="111"/>
    <x v="111"/>
    <x v="2"/>
    <s v="Babblestorm"/>
    <s v="49646 Derek Lane"/>
    <s v="Backordered"/>
    <s v="06-503-5891"/>
    <s v="19-098-2529"/>
    <s v="3/22/2024"/>
    <s v="9/23/2024"/>
    <n v="61"/>
    <n v="61"/>
    <n v="22"/>
    <n v="74"/>
    <s v="No"/>
    <s v="$2.45"/>
    <n v="76"/>
    <n v="70"/>
  </r>
  <r>
    <x v="13"/>
    <x v="13"/>
    <x v="6"/>
    <s v="Skiptube"/>
    <s v="149 Lawn Way"/>
    <s v="Discontinued"/>
    <s v="37-064-7275"/>
    <s v="63-522-2633"/>
    <s v="3/22/2024"/>
    <s v="6/25/2024"/>
    <n v="29"/>
    <n v="29"/>
    <n v="42"/>
    <n v="45"/>
    <s v="Yes"/>
    <s v="$10.00"/>
    <n v="72"/>
    <n v="28"/>
  </r>
  <r>
    <x v="75"/>
    <x v="75"/>
    <x v="0"/>
    <s v="Innotype"/>
    <s v="16730 Luster Alley"/>
    <s v="Active"/>
    <s v="21-993-5632"/>
    <s v="26-860-4618"/>
    <s v="3/23/2024"/>
    <s v="4/14/2024"/>
    <n v="40"/>
    <n v="40"/>
    <n v="72"/>
    <n v="85"/>
    <s v="Yes"/>
    <s v="$3.00"/>
    <n v="23"/>
    <n v="17"/>
  </r>
  <r>
    <x v="36"/>
    <x v="36"/>
    <x v="0"/>
    <s v="Linkbridge"/>
    <s v="2 Northview Avenue"/>
    <s v="Active"/>
    <s v="05-720-8792"/>
    <s v="33-265-4588"/>
    <s v="3/24/2024"/>
    <d v="2024-08-07T00:00:00"/>
    <n v="20"/>
    <n v="20"/>
    <n v="91"/>
    <n v="36"/>
    <s v="Yes"/>
    <s v="$1.50"/>
    <n v="81"/>
    <n v="74"/>
  </r>
  <r>
    <x v="112"/>
    <x v="112"/>
    <x v="3"/>
    <s v="Skaboo"/>
    <s v="2 Columbus Drive"/>
    <s v="Discontinued"/>
    <s v="36-531-4087"/>
    <s v="83-172-5527"/>
    <s v="3/24/2024"/>
    <s v="10/25/2024"/>
    <n v="51"/>
    <n v="51"/>
    <n v="12"/>
    <n v="94"/>
    <s v="No"/>
    <s v="$9.50"/>
    <n v="26"/>
    <n v="32"/>
  </r>
  <r>
    <x v="3"/>
    <x v="3"/>
    <x v="0"/>
    <s v="Wikido"/>
    <s v="2 Northridge Street"/>
    <s v="Discontinued"/>
    <s v="61-680-9496"/>
    <s v="75-448-1356"/>
    <s v="3/24/2024"/>
    <d v="2024-05-10T00:00:00"/>
    <n v="80"/>
    <n v="80"/>
    <n v="14"/>
    <n v="17"/>
    <s v="No"/>
    <s v="$3.50"/>
    <n v="36"/>
    <n v="64"/>
  </r>
  <r>
    <x v="65"/>
    <x v="65"/>
    <x v="3"/>
    <s v="Wikivu"/>
    <s v="451 Grim Hill"/>
    <s v="Active"/>
    <s v="36-636-4873"/>
    <s v="11-098-3982"/>
    <s v="3/25/2024"/>
    <s v="1/17/2025"/>
    <n v="85"/>
    <n v="85"/>
    <n v="100"/>
    <n v="74"/>
    <s v="Yes"/>
    <s v="$6.10"/>
    <n v="80"/>
    <n v="94"/>
  </r>
  <r>
    <x v="95"/>
    <x v="95"/>
    <x v="3"/>
    <s v="Jaxworks"/>
    <s v="5 Fisk Point"/>
    <s v="Backordered"/>
    <s v="45-992-5653"/>
    <s v="22-050-5775"/>
    <s v="3/25/2024"/>
    <d v="2024-07-07T00:00:00"/>
    <n v="17"/>
    <n v="17"/>
    <n v="67"/>
    <n v="67"/>
    <s v="Yes"/>
    <s v="$2.75"/>
    <n v="26"/>
    <n v="1"/>
  </r>
  <r>
    <x v="53"/>
    <x v="53"/>
    <x v="4"/>
    <s v="Avavee"/>
    <s v="10577 Thierer Plaza"/>
    <s v="Discontinued"/>
    <s v="85-781-5386"/>
    <s v="89-439-6947"/>
    <s v="3/25/2024"/>
    <s v="3/20/2024"/>
    <n v="86"/>
    <n v="86"/>
    <n v="68"/>
    <n v="86"/>
    <s v="No"/>
    <s v="$15.00"/>
    <n v="47"/>
    <n v="95"/>
  </r>
  <r>
    <x v="19"/>
    <x v="19"/>
    <x v="1"/>
    <s v="Fivebridge"/>
    <s v="2005 Mccormick Road"/>
    <s v="Backordered"/>
    <s v="76-459-2392"/>
    <s v="91-030-6609"/>
    <s v="3/26/2024"/>
    <s v="4/13/2024"/>
    <n v="82"/>
    <n v="82"/>
    <n v="4"/>
    <n v="67"/>
    <s v="No"/>
    <s v="$1.80"/>
    <n v="31"/>
    <n v="34"/>
  </r>
  <r>
    <x v="101"/>
    <x v="101"/>
    <x v="3"/>
    <s v="Photobean"/>
    <s v="739 Grayhawk Trail"/>
    <s v="Discontinued"/>
    <s v="92-791-0606"/>
    <s v="56-050-1773"/>
    <s v="3/26/2024"/>
    <s v="4/28/2024"/>
    <n v="78"/>
    <n v="78"/>
    <n v="62"/>
    <n v="2"/>
    <s v="No"/>
    <s v="$3.00"/>
    <n v="61"/>
    <n v="78"/>
  </r>
  <r>
    <x v="38"/>
    <x v="38"/>
    <x v="0"/>
    <s v="Demivee"/>
    <s v="38695 Kenwood Circle"/>
    <s v="Active"/>
    <s v="87-199-2743"/>
    <s v="54-907-6531"/>
    <s v="3/26/2024"/>
    <s v="9/15/2024"/>
    <n v="74"/>
    <n v="74"/>
    <n v="74"/>
    <n v="100"/>
    <s v="Yes"/>
    <s v="$4.50"/>
    <n v="63"/>
    <n v="69"/>
  </r>
  <r>
    <x v="61"/>
    <x v="61"/>
    <x v="5"/>
    <s v="Realblab"/>
    <s v="76 Shelley Pass"/>
    <s v="Discontinued"/>
    <s v="04-038-1547"/>
    <s v="61-912-9541"/>
    <s v="3/26/2024"/>
    <s v="11/24/2024"/>
    <n v="18"/>
    <n v="18"/>
    <n v="2"/>
    <n v="16"/>
    <s v="No"/>
    <s v="$2.80"/>
    <n v="27"/>
    <n v="1"/>
  </r>
  <r>
    <x v="114"/>
    <x v="114"/>
    <x v="0"/>
    <s v="Tavu"/>
    <s v="3 Ilene Terrace"/>
    <s v="Discontinued"/>
    <s v="83-917-7384"/>
    <s v="84-923-5086"/>
    <s v="3/27/2024"/>
    <s v="8/24/2024"/>
    <n v="59"/>
    <n v="59"/>
    <n v="97"/>
    <n v="20"/>
    <s v="Yes"/>
    <s v="$7.00"/>
    <n v="52"/>
    <n v="82"/>
  </r>
  <r>
    <x v="74"/>
    <x v="74"/>
    <x v="5"/>
    <s v="Kwilith"/>
    <s v="667 Arkansas Circle"/>
    <s v="Discontinued"/>
    <s v="94-525-6925"/>
    <s v="31-892-6816"/>
    <s v="3/27/2024"/>
    <s v="5/16/2024"/>
    <n v="48"/>
    <n v="48"/>
    <n v="56"/>
    <n v="63"/>
    <s v="Yes"/>
    <s v="$3.00"/>
    <n v="70"/>
    <n v="100"/>
  </r>
  <r>
    <x v="4"/>
    <x v="4"/>
    <x v="6"/>
    <s v="Voonyx"/>
    <s v="60094 Goodland Junction"/>
    <s v="Backordered"/>
    <s v="16-632-1308"/>
    <s v="45-903-0036"/>
    <s v="3/27/2024"/>
    <s v="5/21/2024"/>
    <n v="76"/>
    <n v="76"/>
    <n v="13"/>
    <n v="15"/>
    <s v="No"/>
    <s v="$20.00"/>
    <n v="31"/>
    <n v="28"/>
  </r>
  <r>
    <x v="74"/>
    <x v="74"/>
    <x v="2"/>
    <s v="Twimm"/>
    <s v="93321 Kennedy Point"/>
    <s v="Active"/>
    <s v="13-798-3397"/>
    <s v="89-992-6472"/>
    <s v="3/27/2024"/>
    <d v="2024-09-05T00:00:00"/>
    <n v="50"/>
    <n v="50"/>
    <n v="16"/>
    <n v="37"/>
    <s v="No"/>
    <s v="$2.50"/>
    <n v="34"/>
    <n v="66"/>
  </r>
  <r>
    <x v="20"/>
    <x v="20"/>
    <x v="5"/>
    <s v="Skajo"/>
    <s v="39 Oxford Drive"/>
    <s v="Discontinued"/>
    <s v="69-834-2874"/>
    <s v="51-600-6076"/>
    <s v="3/27/2024"/>
    <s v="6/25/2024"/>
    <n v="23"/>
    <n v="23"/>
    <n v="62"/>
    <n v="81"/>
    <s v="Yes"/>
    <s v="$5.00"/>
    <n v="28"/>
    <n v="30"/>
  </r>
  <r>
    <x v="16"/>
    <x v="16"/>
    <x v="4"/>
    <s v="Vipe"/>
    <s v="6 Hanover Terrace"/>
    <s v="Backordered"/>
    <s v="60-343-3288"/>
    <s v="22-940-6543"/>
    <s v="3/28/2024"/>
    <d v="2025-01-01T00:00:00"/>
    <n v="86"/>
    <n v="86"/>
    <n v="92"/>
    <n v="66"/>
    <s v="Yes"/>
    <s v="$6.70"/>
    <n v="54"/>
    <n v="85"/>
  </r>
  <r>
    <x v="93"/>
    <x v="93"/>
    <x v="5"/>
    <s v="Jazzy"/>
    <s v="4 Hagan Court"/>
    <s v="Backordered"/>
    <s v="21-650-9319"/>
    <s v="73-445-3017"/>
    <s v="3/28/2024"/>
    <s v="1/28/2025"/>
    <n v="28"/>
    <n v="28"/>
    <n v="88"/>
    <n v="95"/>
    <s v="Yes"/>
    <s v="$2.50"/>
    <n v="67"/>
    <n v="94"/>
  </r>
  <r>
    <x v="27"/>
    <x v="27"/>
    <x v="6"/>
    <s v="Livepath"/>
    <s v="3 Forster Point"/>
    <s v="Active"/>
    <s v="14-550-2152"/>
    <s v="60-003-2919"/>
    <s v="3/29/2024"/>
    <s v="6/18/2024"/>
    <n v="85"/>
    <n v="85"/>
    <n v="1"/>
    <n v="61"/>
    <s v="No"/>
    <s v="$7.60"/>
    <n v="96"/>
    <n v="26"/>
  </r>
  <r>
    <x v="111"/>
    <x v="111"/>
    <x v="0"/>
    <s v="Topiczoom"/>
    <s v="8 Hanover Center"/>
    <s v="Discontinued"/>
    <s v="61-582-7399"/>
    <s v="15-062-6342"/>
    <s v="3/29/2024"/>
    <d v="2025-05-02T00:00:00"/>
    <n v="42"/>
    <n v="42"/>
    <n v="83"/>
    <n v="74"/>
    <s v="Yes"/>
    <s v="$5.00"/>
    <n v="87"/>
    <n v="10"/>
  </r>
  <r>
    <x v="105"/>
    <x v="105"/>
    <x v="5"/>
    <s v="Babbleblab"/>
    <s v="29755 Daystar Street"/>
    <s v="Discontinued"/>
    <s v="28-107-4953"/>
    <s v="01-165-8830"/>
    <s v="3/29/2024"/>
    <d v="2024-12-11T00:00:00"/>
    <n v="51"/>
    <n v="51"/>
    <n v="19"/>
    <n v="94"/>
    <s v="No"/>
    <s v="$5.00"/>
    <n v="82"/>
    <n v="56"/>
  </r>
  <r>
    <x v="42"/>
    <x v="42"/>
    <x v="4"/>
    <s v="Yodoo"/>
    <s v="9 Cordelia Trail"/>
    <s v="Backordered"/>
    <s v="53-050-8242"/>
    <s v="31-163-5871"/>
    <s v="3/30/2024"/>
    <s v="3/16/2024"/>
    <n v="73"/>
    <n v="73"/>
    <n v="25"/>
    <n v="94"/>
    <s v="No"/>
    <s v="$7.50"/>
    <n v="66"/>
    <n v="14"/>
  </r>
  <r>
    <x v="37"/>
    <x v="37"/>
    <x v="0"/>
    <s v="Edgewire"/>
    <s v="9469 Bayside Plaza"/>
    <s v="Active"/>
    <s v="88-586-8797"/>
    <s v="02-530-5932"/>
    <s v="3/30/2024"/>
    <s v="8/25/2024"/>
    <n v="53"/>
    <n v="53"/>
    <n v="62"/>
    <n v="97"/>
    <s v="Yes"/>
    <s v="$5.50"/>
    <n v="59"/>
    <n v="19"/>
  </r>
  <r>
    <x v="119"/>
    <x v="119"/>
    <x v="0"/>
    <s v="Edgetag"/>
    <s v="07359 Porter Park"/>
    <s v="Active"/>
    <s v="93-772-3085"/>
    <s v="61-807-0746"/>
    <s v="3/30/2024"/>
    <s v="7/18/2024"/>
    <n v="82"/>
    <n v="82"/>
    <n v="19"/>
    <n v="18"/>
    <s v="No"/>
    <s v="$13.99"/>
    <n v="58"/>
    <n v="90"/>
  </r>
  <r>
    <x v="59"/>
    <x v="59"/>
    <x v="6"/>
    <s v="Oozz"/>
    <s v="0 Stoughton Terrace"/>
    <s v="Backordered"/>
    <s v="04-001-1793"/>
    <s v="29-359-0109"/>
    <s v="3/31/2024"/>
    <d v="2025-02-02T00:00:00"/>
    <n v="98"/>
    <n v="98"/>
    <n v="38"/>
    <n v="63"/>
    <s v="No"/>
    <s v="$12.00"/>
    <n v="88"/>
    <n v="65"/>
  </r>
  <r>
    <x v="63"/>
    <x v="63"/>
    <x v="0"/>
    <s v="Trupe"/>
    <s v="402 Kings Road"/>
    <s v="Backordered"/>
    <s v="10-137-9759"/>
    <s v="23-688-6256"/>
    <s v="3/31/2024"/>
    <d v="2024-03-09T00:00:00"/>
    <n v="39"/>
    <n v="39"/>
    <n v="17"/>
    <n v="17"/>
    <s v="No"/>
    <s v="$3.00"/>
    <n v="82"/>
    <n v="84"/>
  </r>
  <r>
    <x v="26"/>
    <x v="26"/>
    <x v="2"/>
    <s v="Kaymbo"/>
    <s v="97 Walton Avenue"/>
    <s v="Backordered"/>
    <s v="96-682-8546"/>
    <s v="03-882-3517"/>
    <s v="3/31/2024"/>
    <s v="10/26/2024"/>
    <n v="43"/>
    <n v="43"/>
    <n v="29"/>
    <n v="24"/>
    <s v="No"/>
    <s v="$0.20"/>
    <n v="62"/>
    <n v="55"/>
  </r>
  <r>
    <x v="112"/>
    <x v="112"/>
    <x v="3"/>
    <s v="Feedfire"/>
    <s v="9262 Sullivan Crossing"/>
    <s v="Active"/>
    <s v="07-617-6934"/>
    <s v="48-700-8059"/>
    <s v="3/31/2024"/>
    <s v="12/21/2024"/>
    <n v="90"/>
    <n v="90"/>
    <n v="39"/>
    <n v="48"/>
    <s v="No"/>
    <s v="$5.00"/>
    <n v="48"/>
    <n v="18"/>
  </r>
  <r>
    <x v="110"/>
    <x v="110"/>
    <x v="2"/>
    <s v="Shuffletag"/>
    <s v="70862 Lighthouse Bay Junction"/>
    <s v="Discontinued"/>
    <s v="43-164-5984"/>
    <s v="10-008-6747"/>
    <s v="4/13/2024"/>
    <s v="6/17/2024"/>
    <n v="70"/>
    <n v="70"/>
    <n v="75"/>
    <n v="35"/>
    <s v="Yes"/>
    <s v="$2.90"/>
    <n v="26"/>
    <n v="41"/>
  </r>
  <r>
    <x v="6"/>
    <x v="6"/>
    <x v="0"/>
    <s v="Skajo"/>
    <s v="27 New Castle Avenue"/>
    <s v="Backordered"/>
    <s v="07-074-1196"/>
    <s v="69-112-6969"/>
    <s v="4/14/2024"/>
    <d v="2025-10-01T00:00:00"/>
    <n v="91"/>
    <n v="91"/>
    <n v="56"/>
    <n v="62"/>
    <s v="No"/>
    <s v="$3.90"/>
    <n v="40"/>
    <n v="5"/>
  </r>
  <r>
    <x v="115"/>
    <x v="115"/>
    <x v="0"/>
    <s v="Rhynoodle"/>
    <s v="38 Rutledge Plaza"/>
    <s v="Backordered"/>
    <s v="05-193-8096"/>
    <s v="86-709-5618"/>
    <s v="4/14/2024"/>
    <s v="3/19/2024"/>
    <n v="36"/>
    <n v="36"/>
    <n v="21"/>
    <n v="85"/>
    <s v="No"/>
    <s v="$5.50"/>
    <n v="39"/>
    <n v="18"/>
  </r>
  <r>
    <x v="51"/>
    <x v="51"/>
    <x v="1"/>
    <s v="Yoveo"/>
    <s v="95 Lerdahl Park"/>
    <s v="Discontinued"/>
    <s v="92-837-8839"/>
    <s v="95-484-3134"/>
    <s v="4/14/2024"/>
    <s v="1/16/2025"/>
    <n v="11"/>
    <n v="11"/>
    <n v="71"/>
    <n v="32"/>
    <s v="Yes"/>
    <s v="$2.00"/>
    <n v="63"/>
    <n v="23"/>
  </r>
  <r>
    <x v="59"/>
    <x v="59"/>
    <x v="5"/>
    <s v="Zoombox"/>
    <s v="85408 Toban Crossing"/>
    <s v="Backordered"/>
    <s v="60-343-7973"/>
    <s v="06-303-4127"/>
    <s v="4/15/2024"/>
    <s v="4/29/2024"/>
    <n v="82"/>
    <n v="82"/>
    <n v="86"/>
    <n v="23"/>
    <s v="Yes"/>
    <s v="$3.20"/>
    <n v="67"/>
    <n v="56"/>
  </r>
  <r>
    <x v="1"/>
    <x v="1"/>
    <x v="0"/>
    <s v="Roombo"/>
    <s v="55 Morning Terrace"/>
    <s v="Active"/>
    <s v="76-264-0748"/>
    <s v="27-557-2375"/>
    <s v="4/15/2024"/>
    <d v="2024-01-06T00:00:00"/>
    <n v="23"/>
    <n v="53"/>
    <n v="41"/>
    <n v="63"/>
    <s v="Yes"/>
    <s v="$3.00"/>
    <n v="39"/>
    <n v="54"/>
  </r>
  <r>
    <x v="98"/>
    <x v="98"/>
    <x v="0"/>
    <s v="Devcast"/>
    <s v="9327 Hanover Way"/>
    <s v="Backordered"/>
    <s v="67-130-4114"/>
    <s v="53-718-1768"/>
    <s v="4/15/2024"/>
    <s v="2/27/2024"/>
    <n v="56"/>
    <n v="56"/>
    <n v="26"/>
    <n v="37"/>
    <s v="No"/>
    <s v="$4.50"/>
    <n v="46"/>
    <n v="67"/>
  </r>
  <r>
    <x v="18"/>
    <x v="18"/>
    <x v="2"/>
    <s v="Tambee"/>
    <s v="40113 Blaine Place"/>
    <s v="Active"/>
    <s v="99-961-0767"/>
    <s v="78-954-5649"/>
    <s v="4/16/2024"/>
    <s v="10/25/2024"/>
    <n v="47"/>
    <n v="47"/>
    <n v="15"/>
    <n v="30"/>
    <s v="No"/>
    <s v="$4.00"/>
    <n v="95"/>
    <n v="63"/>
  </r>
  <r>
    <x v="0"/>
    <x v="0"/>
    <x v="6"/>
    <s v="Myworks"/>
    <s v="68241 Hanson Circle"/>
    <s v="Backordered"/>
    <s v="24-228-6840"/>
    <s v="26-280-5472"/>
    <s v="4/16/2024"/>
    <d v="2024-09-08T00:00:00"/>
    <n v="84"/>
    <n v="83"/>
    <n v="1"/>
    <n v="3"/>
    <s v="No"/>
    <s v="$30.00"/>
    <n v="34"/>
    <n v="63"/>
  </r>
  <r>
    <x v="116"/>
    <x v="116"/>
    <x v="1"/>
    <s v="Thoughtbeat"/>
    <s v="84575 Randy Point"/>
    <s v="Backordered"/>
    <s v="83-573-4586"/>
    <s v="91-191-2324"/>
    <s v="4/17/2024"/>
    <s v="10/19/2024"/>
    <n v="85"/>
    <n v="85"/>
    <n v="95"/>
    <n v="82"/>
    <s v="Yes"/>
    <s v="$6.50"/>
    <n v="29"/>
    <n v="46"/>
  </r>
  <r>
    <x v="80"/>
    <x v="80"/>
    <x v="5"/>
    <s v="Bluejam"/>
    <s v="7 Duke Parkway"/>
    <s v="Active"/>
    <s v="80-698-0324"/>
    <s v="98-587-7923"/>
    <s v="4/17/2024"/>
    <d v="2025-04-02T00:00:00"/>
    <n v="27"/>
    <n v="27"/>
    <n v="58"/>
    <n v="28"/>
    <s v="Yes"/>
    <s v="$6.00"/>
    <n v="51"/>
    <n v="12"/>
  </r>
  <r>
    <x v="39"/>
    <x v="39"/>
    <x v="4"/>
    <s v="Camimbo"/>
    <s v="29150 Farmco Crossing"/>
    <s v="Backordered"/>
    <s v="83-568-3475"/>
    <s v="10-950-0546"/>
    <s v="4/17/2024"/>
    <d v="2024-04-04T00:00:00"/>
    <n v="77"/>
    <n v="77"/>
    <n v="72"/>
    <n v="70"/>
    <s v="No"/>
    <s v="$20.00"/>
    <n v="74"/>
    <n v="15"/>
  </r>
  <r>
    <x v="109"/>
    <x v="109"/>
    <x v="0"/>
    <s v="Vidoo"/>
    <s v="6251 Eliot Hill"/>
    <s v="Discontinued"/>
    <s v="15-846-7959"/>
    <s v="47-026-0505"/>
    <s v="4/17/2024"/>
    <d v="2024-01-12T00:00:00"/>
    <n v="84"/>
    <n v="84"/>
    <n v="14"/>
    <n v="11"/>
    <s v="No"/>
    <s v="$2.50"/>
    <n v="48"/>
    <n v="38"/>
  </r>
  <r>
    <x v="100"/>
    <x v="100"/>
    <x v="2"/>
    <s v="Babblestorm"/>
    <s v="588 Waywood Trail"/>
    <s v="Active"/>
    <s v="98-148-0940"/>
    <s v="06-175-9657"/>
    <s v="4/17/2024"/>
    <d v="2024-02-04T00:00:00"/>
    <n v="35"/>
    <n v="35"/>
    <n v="62"/>
    <n v="18"/>
    <s v="Yes"/>
    <s v="$0.20"/>
    <n v="67"/>
    <n v="17"/>
  </r>
  <r>
    <x v="108"/>
    <x v="108"/>
    <x v="1"/>
    <s v="Feedbug"/>
    <s v="01471 Burrows Lane"/>
    <s v="Discontinued"/>
    <s v="76-325-9093"/>
    <s v="67-922-3399"/>
    <s v="4/18/2024"/>
    <s v="10/19/2024"/>
    <n v="98"/>
    <n v="98"/>
    <n v="92"/>
    <n v="56"/>
    <s v="No"/>
    <s v="$6.50"/>
    <n v="29"/>
    <n v="32"/>
  </r>
  <r>
    <x v="110"/>
    <x v="110"/>
    <x v="3"/>
    <s v="Zava"/>
    <s v="21 Esker Way"/>
    <s v="Backordered"/>
    <s v="10-034-7654"/>
    <s v="27-292-4656"/>
    <s v="4/18/2024"/>
    <s v="10/25/2024"/>
    <n v="63"/>
    <n v="63"/>
    <n v="96"/>
    <n v="92"/>
    <s v="Yes"/>
    <s v="$1.50"/>
    <n v="27"/>
    <n v="58"/>
  </r>
  <r>
    <x v="39"/>
    <x v="39"/>
    <x v="3"/>
    <s v="Topiclounge"/>
    <s v="08492 Gateway Terrace"/>
    <s v="Discontinued"/>
    <s v="21-633-8696"/>
    <s v="89-468-2696"/>
    <s v="4/18/2024"/>
    <d v="2024-06-04T00:00:00"/>
    <n v="27"/>
    <n v="27"/>
    <n v="59"/>
    <n v="73"/>
    <s v="Yes"/>
    <s v="$5.00"/>
    <n v="93"/>
    <n v="45"/>
  </r>
  <r>
    <x v="29"/>
    <x v="29"/>
    <x v="2"/>
    <s v="Meembee"/>
    <s v="79878 Katie Trail"/>
    <s v="Discontinued"/>
    <s v="74-181-4135"/>
    <s v="00-487-2428"/>
    <s v="4/18/2024"/>
    <s v="3/17/2024"/>
    <n v="70"/>
    <n v="70"/>
    <n v="19"/>
    <n v="4"/>
    <s v="No"/>
    <s v="$0.20"/>
    <n v="88"/>
    <n v="24"/>
  </r>
  <r>
    <x v="6"/>
    <x v="6"/>
    <x v="2"/>
    <s v="Feedfire"/>
    <s v="109 Twin Pines Avenue"/>
    <s v="Active"/>
    <s v="98-064-4465"/>
    <s v="93-719-9817"/>
    <s v="4/19/2024"/>
    <d v="2024-01-10T00:00:00"/>
    <n v="49"/>
    <n v="49"/>
    <n v="38"/>
    <n v="17"/>
    <s v="No"/>
    <s v="$7.00"/>
    <n v="72"/>
    <n v="84"/>
  </r>
  <r>
    <x v="110"/>
    <x v="110"/>
    <x v="5"/>
    <s v="Kwideo"/>
    <s v="88 Hooker Parkway"/>
    <s v="Backordered"/>
    <s v="41-475-5305"/>
    <s v="93-900-1170"/>
    <s v="4/19/2024"/>
    <s v="3/13/2024"/>
    <n v="22"/>
    <n v="22"/>
    <n v="20"/>
    <n v="29"/>
    <s v="No"/>
    <s v="$3.00"/>
    <n v="71"/>
    <n v="97"/>
  </r>
  <r>
    <x v="118"/>
    <x v="118"/>
    <x v="0"/>
    <s v="Livetube"/>
    <s v="8 Russell Pass"/>
    <s v="Discontinued"/>
    <s v="80-988-4653"/>
    <s v="02-272-0535"/>
    <s v="4/20/2024"/>
    <s v="9/14/2024"/>
    <n v="96"/>
    <n v="96"/>
    <n v="66"/>
    <n v="85"/>
    <s v="No"/>
    <s v="$2.50"/>
    <n v="66"/>
    <n v="65"/>
  </r>
  <r>
    <x v="74"/>
    <x v="74"/>
    <x v="5"/>
    <s v="Kanoodle"/>
    <s v="83894 Delaware Plaza"/>
    <s v="Active"/>
    <s v="51-583-6029"/>
    <s v="78-024-3286"/>
    <s v="4/20/2024"/>
    <s v="8/18/2024"/>
    <n v="61"/>
    <n v="61"/>
    <n v="43"/>
    <n v="91"/>
    <s v="No"/>
    <s v="$4.00"/>
    <n v="72"/>
    <n v="64"/>
  </r>
  <r>
    <x v="108"/>
    <x v="108"/>
    <x v="5"/>
    <s v="Roombo"/>
    <s v="6 Lunder Parkway"/>
    <s v="Backordered"/>
    <s v="63-270-7076"/>
    <s v="85-532-0172"/>
    <s v="4/21/2024"/>
    <d v="2024-12-06T00:00:00"/>
    <n v="43"/>
    <n v="43"/>
    <n v="36"/>
    <n v="37"/>
    <s v="No"/>
    <s v="$3.50"/>
    <n v="32"/>
    <n v="70"/>
  </r>
  <r>
    <x v="13"/>
    <x v="13"/>
    <x v="2"/>
    <s v="Skynoodle"/>
    <s v="6 Messerschmidt Place"/>
    <s v="Discontinued"/>
    <s v="70-149-6756"/>
    <s v="97-150-9199"/>
    <s v="4/21/2024"/>
    <d v="2025-06-01T00:00:00"/>
    <n v="38"/>
    <n v="38"/>
    <n v="99"/>
    <n v="97"/>
    <s v="Yes"/>
    <s v="$4.20"/>
    <n v="28"/>
    <n v="45"/>
  </r>
  <r>
    <x v="98"/>
    <x v="98"/>
    <x v="2"/>
    <s v="Feedfire"/>
    <s v="43 Heath Street"/>
    <s v="Backordered"/>
    <s v="98-909-9395"/>
    <s v="74-119-5491"/>
    <s v="4/22/2024"/>
    <s v="8/31/2024"/>
    <n v="65"/>
    <n v="65"/>
    <n v="98"/>
    <n v="92"/>
    <s v="Yes"/>
    <s v="$5.00"/>
    <n v="35"/>
    <n v="98"/>
  </r>
  <r>
    <x v="116"/>
    <x v="116"/>
    <x v="2"/>
    <s v="Skiptube"/>
    <s v="3 Fairfield Center"/>
    <s v="Discontinued"/>
    <s v="35-621-2546"/>
    <s v="14-190-2260"/>
    <s v="4/22/2024"/>
    <d v="2024-07-04T00:00:00"/>
    <n v="14"/>
    <n v="14"/>
    <n v="89"/>
    <n v="41"/>
    <s v="Yes"/>
    <s v="$8.00"/>
    <n v="68"/>
    <n v="93"/>
  </r>
  <r>
    <x v="97"/>
    <x v="97"/>
    <x v="4"/>
    <s v="Zoovu"/>
    <s v="4 Stang Place"/>
    <s v="Active"/>
    <s v="24-579-6500"/>
    <s v="60-309-5783"/>
    <s v="4/22/2024"/>
    <d v="2024-12-06T00:00:00"/>
    <n v="67"/>
    <n v="67"/>
    <n v="51"/>
    <n v="70"/>
    <s v="No"/>
    <s v="$10.00"/>
    <n v="81"/>
    <n v="18"/>
  </r>
  <r>
    <x v="106"/>
    <x v="106"/>
    <x v="3"/>
    <s v="Cogilith"/>
    <s v="4029 Lotheville Pass"/>
    <s v="Backordered"/>
    <s v="01-703-8441"/>
    <s v="91-216-7668"/>
    <s v="4/23/2024"/>
    <d v="2025-01-01T00:00:00"/>
    <n v="85"/>
    <n v="85"/>
    <n v="10"/>
    <n v="89"/>
    <s v="No"/>
    <s v="$1.50"/>
    <n v="76"/>
    <n v="38"/>
  </r>
  <r>
    <x v="7"/>
    <x v="7"/>
    <x v="2"/>
    <s v="Fliptune"/>
    <s v="126 Spohn Plaza"/>
    <s v="Discontinued"/>
    <s v="61-796-6540"/>
    <s v="40-002-8400"/>
    <s v="4/24/2024"/>
    <d v="2024-02-06T00:00:00"/>
    <n v="93"/>
    <n v="93"/>
    <n v="4"/>
    <n v="79"/>
    <s v="No"/>
    <s v="$6.00"/>
    <n v="23"/>
    <n v="39"/>
  </r>
  <r>
    <x v="120"/>
    <x v="120"/>
    <x v="5"/>
    <s v="BlogXS"/>
    <s v="66 Raven Pass"/>
    <s v="Backordered"/>
    <s v="16-354-8122"/>
    <s v="61-604-8116"/>
    <s v="4/25/2024"/>
    <s v="1/22/2025"/>
    <n v="100"/>
    <n v="100"/>
    <n v="99"/>
    <n v="96"/>
    <s v="No"/>
    <s v="$4.00"/>
    <n v="57"/>
    <n v="42"/>
  </r>
  <r>
    <x v="17"/>
    <x v="17"/>
    <x v="2"/>
    <s v="DabZ"/>
    <s v="69 Orin Plaza"/>
    <s v="Discontinued"/>
    <s v="67-512-9754"/>
    <s v="35-941-2585"/>
    <s v="4/25/2024"/>
    <s v="7/21/2024"/>
    <n v="88"/>
    <n v="88"/>
    <n v="100"/>
    <n v="83"/>
    <s v="Yes"/>
    <s v="$2.50"/>
    <n v="66"/>
    <n v="28"/>
  </r>
  <r>
    <x v="13"/>
    <x v="13"/>
    <x v="0"/>
    <s v="Twitternation"/>
    <s v="108 Morning Center"/>
    <s v="Discontinued"/>
    <s v="11-316-8405"/>
    <s v="50-918-1373"/>
    <s v="4/26/2024"/>
    <s v="2/24/2025"/>
    <n v="97"/>
    <n v="97"/>
    <n v="55"/>
    <n v="51"/>
    <s v="No"/>
    <s v="$5.00"/>
    <n v="39"/>
    <n v="15"/>
  </r>
  <r>
    <x v="16"/>
    <x v="16"/>
    <x v="3"/>
    <s v="Skimia"/>
    <s v="98 Bartillon Trail"/>
    <s v="Backordered"/>
    <s v="36-372-2295"/>
    <s v="85-823-7428"/>
    <s v="4/26/2024"/>
    <s v="10/22/2024"/>
    <n v="19"/>
    <n v="19"/>
    <n v="13"/>
    <n v="71"/>
    <s v="No"/>
    <s v="$4.45"/>
    <n v="37"/>
    <n v="4"/>
  </r>
  <r>
    <x v="22"/>
    <x v="22"/>
    <x v="1"/>
    <s v="Mydeo"/>
    <s v="51 7th Court"/>
    <s v="Discontinued"/>
    <s v="84-075-7647"/>
    <s v="95-889-8592"/>
    <s v="4/27/2024"/>
    <s v="10/21/2024"/>
    <n v="24"/>
    <n v="24"/>
    <n v="82"/>
    <n v="58"/>
    <s v="Yes"/>
    <s v="$2.30"/>
    <n v="43"/>
    <n v="45"/>
  </r>
  <r>
    <x v="92"/>
    <x v="92"/>
    <x v="0"/>
    <s v="Zava"/>
    <s v="81503 Graedel Plaza"/>
    <s v="Backordered"/>
    <s v="08-226-5155"/>
    <s v="64-584-7898"/>
    <s v="4/27/2024"/>
    <d v="2024-01-05T00:00:00"/>
    <n v="55"/>
    <n v="55"/>
    <n v="93"/>
    <n v="15"/>
    <s v="Yes"/>
    <s v="$4.50"/>
    <n v="52"/>
    <n v="31"/>
  </r>
  <r>
    <x v="91"/>
    <x v="91"/>
    <x v="0"/>
    <s v="Eare"/>
    <s v="156 Golf Course Alley"/>
    <s v="Backordered"/>
    <s v="46-496-2930"/>
    <s v="29-295-9755"/>
    <s v="4/27/2024"/>
    <s v="10/26/2024"/>
    <n v="91"/>
    <n v="91"/>
    <n v="28"/>
    <n v="7"/>
    <s v="No"/>
    <s v="$6.00"/>
    <n v="85"/>
    <n v="6"/>
  </r>
  <r>
    <x v="0"/>
    <x v="0"/>
    <x v="2"/>
    <s v="Quatz"/>
    <s v="389 Ridgeway Park"/>
    <s v="Backordered"/>
    <s v="00-215-7434"/>
    <s v="85-272-3969"/>
    <s v="4/28/2024"/>
    <s v="2/19/2025"/>
    <n v="49"/>
    <n v="48"/>
    <n v="63"/>
    <n v="74"/>
    <s v="Yes"/>
    <s v="$2.50"/>
    <n v="59"/>
    <n v="63"/>
  </r>
  <r>
    <x v="55"/>
    <x v="55"/>
    <x v="2"/>
    <s v="Buzzdog"/>
    <s v="018 Oxford Crossing"/>
    <s v="Discontinued"/>
    <s v="12-828-1063"/>
    <s v="48-707-5857"/>
    <s v="4/28/2024"/>
    <s v="3/29/2024"/>
    <n v="66"/>
    <n v="66"/>
    <n v="82"/>
    <n v="85"/>
    <s v="Yes"/>
    <s v="$7.10"/>
    <n v="27"/>
    <n v="67"/>
  </r>
  <r>
    <x v="75"/>
    <x v="75"/>
    <x v="2"/>
    <s v="Fivebridge"/>
    <s v="34 Fremont Point"/>
    <s v="Backordered"/>
    <s v="48-770-6319"/>
    <s v="64-452-2395"/>
    <s v="4/28/2024"/>
    <s v="11/21/2024"/>
    <n v="14"/>
    <n v="14"/>
    <n v="31"/>
    <n v="18"/>
    <s v="Yes"/>
    <s v="$1.00"/>
    <n v="77"/>
    <n v="16"/>
  </r>
  <r>
    <x v="118"/>
    <x v="118"/>
    <x v="2"/>
    <s v="Jayo"/>
    <s v="51205 Rieder Junction"/>
    <s v="Discontinued"/>
    <s v="44-305-1866"/>
    <s v="25-190-3172"/>
    <s v="4/29/2024"/>
    <d v="2024-02-07T00:00:00"/>
    <n v="36"/>
    <n v="36"/>
    <n v="71"/>
    <n v="86"/>
    <s v="Yes"/>
    <s v="$3.00"/>
    <n v="95"/>
    <n v="3"/>
  </r>
  <r>
    <x v="45"/>
    <x v="45"/>
    <x v="1"/>
    <s v="Browsetype"/>
    <s v="7232 Ridgeway Center"/>
    <s v="Backordered"/>
    <s v="97-283-4840"/>
    <s v="64-604-1679"/>
    <s v="4/29/2024"/>
    <d v="2024-12-05T00:00:00"/>
    <n v="52"/>
    <n v="52"/>
    <n v="23"/>
    <n v="66"/>
    <s v="No"/>
    <s v="$1.80"/>
    <n v="82"/>
    <n v="61"/>
  </r>
  <r>
    <x v="115"/>
    <x v="115"/>
    <x v="3"/>
    <s v="Ainyx"/>
    <s v="09 Londonderry Hill"/>
    <s v="Backordered"/>
    <s v="35-328-8392"/>
    <s v="52-340-4509"/>
    <s v="4/29/2024"/>
    <s v="3/18/2024"/>
    <n v="48"/>
    <n v="48"/>
    <n v="2"/>
    <n v="71"/>
    <s v="No"/>
    <s v="$1.45"/>
    <n v="20"/>
    <n v="70"/>
  </r>
  <r>
    <x v="38"/>
    <x v="38"/>
    <x v="2"/>
    <s v="Kayveo"/>
    <s v="76 Toban Plaza"/>
    <s v="Discontinued"/>
    <s v="43-693-2092"/>
    <s v="19-469-9841"/>
    <s v="4/30/2024"/>
    <s v="10/21/2024"/>
    <n v="58"/>
    <n v="58"/>
    <n v="100"/>
    <n v="70"/>
    <s v="Yes"/>
    <s v="$3.00"/>
    <n v="40"/>
    <n v="21"/>
  </r>
  <r>
    <x v="73"/>
    <x v="73"/>
    <x v="4"/>
    <s v="Buzzster"/>
    <s v="7096 Mcguire Park"/>
    <s v="Active"/>
    <s v="47-802-5023"/>
    <s v="51-010-8144"/>
    <s v="4/30/2024"/>
    <s v="10/18/2024"/>
    <n v="39"/>
    <n v="39"/>
    <n v="20"/>
    <n v="45"/>
    <s v="No"/>
    <s v="$8.00"/>
    <n v="81"/>
    <n v="62"/>
  </r>
  <r>
    <x v="115"/>
    <x v="115"/>
    <x v="6"/>
    <s v="Aivee"/>
    <s v="99 Duke Lane"/>
    <s v="Backordered"/>
    <s v="24-009-1208"/>
    <s v="96-405-4286"/>
    <s v="4/30/2024"/>
    <d v="2024-10-06T00:00:00"/>
    <n v="51"/>
    <n v="51"/>
    <n v="31"/>
    <n v="24"/>
    <s v="No"/>
    <s v="$25.00"/>
    <n v="89"/>
    <n v="100"/>
  </r>
  <r>
    <x v="85"/>
    <x v="85"/>
    <x v="0"/>
    <s v="Dynabox"/>
    <s v="005 Tomscot Hill"/>
    <s v="Active"/>
    <s v="98-556-5323"/>
    <s v="21-490-8051"/>
    <s v="5/13/2024"/>
    <d v="2024-12-08T00:00:00"/>
    <n v="16"/>
    <n v="16"/>
    <n v="61"/>
    <n v="2"/>
    <s v="Yes"/>
    <s v="$6.00"/>
    <n v="96"/>
    <n v="50"/>
  </r>
  <r>
    <x v="71"/>
    <x v="71"/>
    <x v="2"/>
    <s v="Vinder"/>
    <s v="00847 Reindahl Place"/>
    <s v="Discontinued"/>
    <s v="14-521-4167"/>
    <s v="68-609-1972"/>
    <s v="5/13/2024"/>
    <s v="6/29/2024"/>
    <n v="62"/>
    <n v="62"/>
    <n v="2"/>
    <n v="76"/>
    <s v="No"/>
    <s v="$2.50"/>
    <n v="48"/>
    <n v="36"/>
  </r>
  <r>
    <x v="55"/>
    <x v="55"/>
    <x v="2"/>
    <s v="Zoonoodle"/>
    <s v="329 Helena Park"/>
    <s v="Discontinued"/>
    <s v="61-607-7622"/>
    <s v="77-175-2969"/>
    <s v="5/13/2024"/>
    <s v="2/21/2025"/>
    <n v="60"/>
    <n v="60"/>
    <n v="38"/>
    <n v="25"/>
    <s v="No"/>
    <s v="$1.00"/>
    <n v="84"/>
    <n v="78"/>
  </r>
  <r>
    <x v="82"/>
    <x v="82"/>
    <x v="1"/>
    <s v="Rhycero"/>
    <s v="041 Paget Alley"/>
    <s v="Discontinued"/>
    <s v="06-849-4869"/>
    <s v="39-464-7300"/>
    <s v="5/13/2024"/>
    <s v="2/19/2025"/>
    <n v="47"/>
    <n v="47"/>
    <n v="15"/>
    <n v="16"/>
    <s v="No"/>
    <s v="$6.50"/>
    <n v="46"/>
    <n v="24"/>
  </r>
  <r>
    <x v="45"/>
    <x v="45"/>
    <x v="2"/>
    <s v="Flashset"/>
    <s v="38726 Gina Pass"/>
    <s v="Backordered"/>
    <s v="41-526-4036"/>
    <s v="45-923-7206"/>
    <s v="5/13/2024"/>
    <d v="2024-02-03T00:00:00"/>
    <n v="23"/>
    <n v="23"/>
    <n v="25"/>
    <n v="87"/>
    <s v="Yes"/>
    <s v="$4.00"/>
    <n v="69"/>
    <n v="48"/>
  </r>
  <r>
    <x v="39"/>
    <x v="39"/>
    <x v="2"/>
    <s v="Realblab"/>
    <s v="1823 Elgar Park"/>
    <s v="Backordered"/>
    <s v="49-570-8214"/>
    <s v="17-345-5800"/>
    <s v="5/13/2024"/>
    <s v="5/27/2024"/>
    <n v="85"/>
    <n v="85"/>
    <n v="76"/>
    <n v="10"/>
    <s v="No"/>
    <s v="$4.00"/>
    <n v="68"/>
    <n v="100"/>
  </r>
  <r>
    <x v="58"/>
    <x v="58"/>
    <x v="0"/>
    <s v="Tazz"/>
    <s v="1 Lake View Trail"/>
    <s v="Discontinued"/>
    <s v="85-561-4694"/>
    <s v="57-486-8971"/>
    <s v="5/15/2024"/>
    <s v="8/15/2024"/>
    <n v="55"/>
    <n v="55"/>
    <n v="27"/>
    <n v="22"/>
    <s v="No"/>
    <s v="$6.00"/>
    <n v="70"/>
    <n v="30"/>
  </r>
  <r>
    <x v="34"/>
    <x v="34"/>
    <x v="5"/>
    <s v="Jetwire"/>
    <s v="77563 Russell Lane"/>
    <s v="Active"/>
    <s v="26-629-5920"/>
    <s v="19-264-7608"/>
    <s v="5/15/2024"/>
    <s v="7/16/2024"/>
    <n v="81"/>
    <n v="81"/>
    <n v="6"/>
    <n v="88"/>
    <s v="No"/>
    <s v="$3.00"/>
    <n v="49"/>
    <n v="9"/>
  </r>
  <r>
    <x v="86"/>
    <x v="86"/>
    <x v="5"/>
    <s v="Eadel"/>
    <s v="19180 Hagan Parkway"/>
    <s v="Discontinued"/>
    <s v="75-029-9003"/>
    <s v="61-917-4271"/>
    <s v="5/16/2024"/>
    <d v="2024-07-10T00:00:00"/>
    <n v="28"/>
    <n v="28"/>
    <n v="42"/>
    <n v="86"/>
    <s v="Yes"/>
    <s v="$4.00"/>
    <n v="28"/>
    <n v="23"/>
  </r>
  <r>
    <x v="74"/>
    <x v="74"/>
    <x v="0"/>
    <s v="Skivee"/>
    <s v="9 Holmberg Circle"/>
    <s v="Active"/>
    <s v="79-428-8753"/>
    <s v="29-521-7910"/>
    <s v="5/16/2024"/>
    <d v="2024-06-07T00:00:00"/>
    <n v="99"/>
    <n v="99"/>
    <n v="79"/>
    <n v="95"/>
    <s v="No"/>
    <s v="$1.00"/>
    <n v="34"/>
    <n v="12"/>
  </r>
  <r>
    <x v="25"/>
    <x v="25"/>
    <x v="0"/>
    <s v="Fivebridge"/>
    <s v="0 Lerdahl Parkway"/>
    <s v="Discontinued"/>
    <s v="34-369-7712"/>
    <s v="95-241-9348"/>
    <s v="5/16/2024"/>
    <d v="2024-11-05T00:00:00"/>
    <n v="34"/>
    <n v="34"/>
    <n v="96"/>
    <n v="40"/>
    <s v="Yes"/>
    <s v="$5.00"/>
    <n v="23"/>
    <n v="47"/>
  </r>
  <r>
    <x v="56"/>
    <x v="56"/>
    <x v="3"/>
    <s v="Photobean"/>
    <s v="6 Nobel Junction"/>
    <s v="Backordered"/>
    <s v="22-141-9798"/>
    <s v="59-849-9942"/>
    <s v="5/18/2024"/>
    <s v="9/20/2024"/>
    <n v="62"/>
    <n v="62"/>
    <n v="7"/>
    <n v="63"/>
    <s v="No"/>
    <s v="$2.00"/>
    <n v="29"/>
    <n v="20"/>
  </r>
  <r>
    <x v="42"/>
    <x v="42"/>
    <x v="0"/>
    <s v="Photolist"/>
    <s v="6 Anthes Court"/>
    <s v="Backordered"/>
    <s v="38-924-3007"/>
    <s v="83-936-5065"/>
    <s v="5/18/2024"/>
    <d v="2025-05-01T00:00:00"/>
    <n v="55"/>
    <n v="55"/>
    <n v="28"/>
    <n v="11"/>
    <s v="No"/>
    <s v="$3.00"/>
    <n v="46"/>
    <n v="88"/>
  </r>
  <r>
    <x v="78"/>
    <x v="78"/>
    <x v="0"/>
    <s v="Skaboo"/>
    <s v="82955 Dayton Street"/>
    <s v="Discontinued"/>
    <s v="70-005-5970"/>
    <s v="18-490-4140"/>
    <s v="5/18/2024"/>
    <d v="2024-02-10T00:00:00"/>
    <n v="47"/>
    <n v="47"/>
    <n v="46"/>
    <n v="80"/>
    <s v="No"/>
    <s v="$3.50"/>
    <n v="66"/>
    <n v="84"/>
  </r>
  <r>
    <x v="96"/>
    <x v="96"/>
    <x v="0"/>
    <s v="Rhyzio"/>
    <s v="4 Heffernan Lane"/>
    <s v="Active"/>
    <s v="19-021-5024"/>
    <s v="75-369-5047"/>
    <s v="5/19/2024"/>
    <s v="2/13/2025"/>
    <n v="12"/>
    <n v="12"/>
    <n v="63"/>
    <n v="86"/>
    <s v="Yes"/>
    <s v="$4.00"/>
    <n v="76"/>
    <n v="29"/>
  </r>
  <r>
    <x v="95"/>
    <x v="95"/>
    <x v="4"/>
    <s v="Thoughtbeat"/>
    <s v="35 Waxwing Center"/>
    <s v="Active"/>
    <s v="31-403-6234"/>
    <s v="00-258-2525"/>
    <s v="5/20/2024"/>
    <s v="11/24/2024"/>
    <n v="84"/>
    <n v="84"/>
    <n v="24"/>
    <n v="66"/>
    <s v="No"/>
    <s v="$18.00"/>
    <n v="22"/>
    <n v="34"/>
  </r>
  <r>
    <x v="102"/>
    <x v="102"/>
    <x v="0"/>
    <s v="Quire"/>
    <s v="7 West Street"/>
    <s v="Backordered"/>
    <s v="19-047-4239"/>
    <s v="11-146-9880"/>
    <s v="5/21/2024"/>
    <s v="3/30/2024"/>
    <n v="47"/>
    <n v="47"/>
    <n v="72"/>
    <n v="73"/>
    <s v="Yes"/>
    <s v="$4.00"/>
    <n v="93"/>
    <n v="27"/>
  </r>
  <r>
    <x v="62"/>
    <x v="62"/>
    <x v="0"/>
    <s v="Youbridge"/>
    <s v="676 Redwing Trail"/>
    <s v="Active"/>
    <s v="29-092-3453"/>
    <s v="41-867-9911"/>
    <s v="5/22/2024"/>
    <d v="2024-07-05T00:00:00"/>
    <n v="87"/>
    <n v="87"/>
    <n v="17"/>
    <n v="69"/>
    <s v="No"/>
    <s v="$2.52"/>
    <n v="31"/>
    <n v="29"/>
  </r>
  <r>
    <x v="67"/>
    <x v="67"/>
    <x v="2"/>
    <s v="Thoughtblab"/>
    <s v="95 Onsgard Way"/>
    <s v="Discontinued"/>
    <s v="28-956-1320"/>
    <s v="01-445-8931"/>
    <s v="5/23/2024"/>
    <s v="10/18/2024"/>
    <n v="47"/>
    <n v="47"/>
    <n v="2"/>
    <n v="98"/>
    <s v="No"/>
    <s v="$3.00"/>
    <n v="50"/>
    <n v="11"/>
  </r>
  <r>
    <x v="90"/>
    <x v="90"/>
    <x v="4"/>
    <s v="Buzzshare"/>
    <s v="01330 Sheridan Way"/>
    <s v="Active"/>
    <s v="88-069-5486"/>
    <s v="95-878-1614"/>
    <s v="5/23/2024"/>
    <s v="7/13/2024"/>
    <n v="61"/>
    <n v="61"/>
    <n v="87"/>
    <n v="19"/>
    <s v="Yes"/>
    <s v="$8.00"/>
    <n v="41"/>
    <n v="10"/>
  </r>
  <r>
    <x v="66"/>
    <x v="66"/>
    <x v="5"/>
    <s v="Tanoodle"/>
    <s v="0 Miller Pass"/>
    <s v="Backordered"/>
    <s v="97-710-2449"/>
    <s v="39-676-9308"/>
    <s v="5/23/2024"/>
    <s v="1/23/2025"/>
    <n v="62"/>
    <n v="62"/>
    <n v="94"/>
    <n v="80"/>
    <s v="Yes"/>
    <s v="$2.80"/>
    <n v="31"/>
    <n v="1"/>
  </r>
  <r>
    <x v="85"/>
    <x v="85"/>
    <x v="0"/>
    <s v="Eidel"/>
    <s v="53 Caliangt Junction"/>
    <s v="Backordered"/>
    <s v="84-272-0790"/>
    <s v="00-635-4638"/>
    <s v="5/23/2024"/>
    <s v="11/18/2024"/>
    <n v="31"/>
    <n v="31"/>
    <n v="86"/>
    <n v="44"/>
    <s v="Yes"/>
    <s v="$10.00"/>
    <n v="48"/>
    <n v="12"/>
  </r>
  <r>
    <x v="74"/>
    <x v="74"/>
    <x v="2"/>
    <s v="BlogXS"/>
    <s v="4 Bashford Court"/>
    <s v="Discontinued"/>
    <s v="89-602-6755"/>
    <s v="51-054-3811"/>
    <s v="5/23/2024"/>
    <d v="2025-07-02T00:00:00"/>
    <n v="28"/>
    <n v="28"/>
    <n v="90"/>
    <n v="26"/>
    <s v="Yes"/>
    <s v="$1.00"/>
    <n v="24"/>
    <n v="11"/>
  </r>
  <r>
    <x v="117"/>
    <x v="117"/>
    <x v="0"/>
    <s v="Vimbo"/>
    <s v="04 Rockefeller Terrace"/>
    <s v="Active"/>
    <s v="63-162-9244"/>
    <s v="58-945-2944"/>
    <s v="5/24/2024"/>
    <d v="2024-11-08T00:00:00"/>
    <n v="28"/>
    <n v="28"/>
    <n v="89"/>
    <n v="65"/>
    <s v="Yes"/>
    <s v="$3.00"/>
    <n v="37"/>
    <n v="48"/>
  </r>
  <r>
    <x v="31"/>
    <x v="31"/>
    <x v="2"/>
    <s v="Eadel"/>
    <s v="6 Anniversary Circle"/>
    <s v="Discontinued"/>
    <s v="49-579-4325"/>
    <s v="98-558-5813"/>
    <s v="5/24/2024"/>
    <s v="8/22/2024"/>
    <n v="74"/>
    <n v="74"/>
    <n v="95"/>
    <n v="62"/>
    <s v="Yes"/>
    <s v="$6.00"/>
    <n v="55"/>
    <n v="1"/>
  </r>
  <r>
    <x v="18"/>
    <x v="18"/>
    <x v="5"/>
    <s v="Twitterbridge"/>
    <s v="84148 Prairie Rose Center"/>
    <s v="Backordered"/>
    <s v="96-503-7712"/>
    <s v="97-325-5889"/>
    <s v="5/25/2024"/>
    <s v="7/28/2024"/>
    <n v="49"/>
    <n v="49"/>
    <n v="76"/>
    <n v="82"/>
    <s v="Yes"/>
    <s v="$2.50"/>
    <n v="76"/>
    <n v="51"/>
  </r>
  <r>
    <x v="17"/>
    <x v="17"/>
    <x v="0"/>
    <s v="Kwinu"/>
    <s v="851 Hollow Ridge Center"/>
    <s v="Backordered"/>
    <s v="56-213-0577"/>
    <s v="72-306-8602"/>
    <s v="5/25/2024"/>
    <s v="5/23/2024"/>
    <n v="64"/>
    <n v="64"/>
    <n v="25"/>
    <n v="52"/>
    <s v="No"/>
    <s v="$4.50"/>
    <n v="24"/>
    <n v="77"/>
  </r>
  <r>
    <x v="111"/>
    <x v="111"/>
    <x v="0"/>
    <s v="Eazzy"/>
    <s v="736 Redwing Parkway"/>
    <s v="Backordered"/>
    <s v="24-989-3302"/>
    <s v="89-159-0852"/>
    <s v="5/25/2024"/>
    <d v="2024-03-06T00:00:00"/>
    <n v="93"/>
    <n v="93"/>
    <n v="90"/>
    <n v="16"/>
    <s v="No"/>
    <s v="$5.00"/>
    <n v="61"/>
    <n v="80"/>
  </r>
  <r>
    <x v="114"/>
    <x v="114"/>
    <x v="0"/>
    <s v="Chatterpoint"/>
    <s v="911 Merry Junction"/>
    <s v="Active"/>
    <s v="79-920-2395"/>
    <s v="70-825-7341"/>
    <s v="5/26/2024"/>
    <d v="2024-08-05T00:00:00"/>
    <n v="24"/>
    <n v="24"/>
    <n v="23"/>
    <n v="17"/>
    <s v="No"/>
    <s v="$6.25"/>
    <n v="92"/>
    <n v="78"/>
  </r>
  <r>
    <x v="64"/>
    <x v="64"/>
    <x v="1"/>
    <s v="Layo"/>
    <s v="482 Green Center"/>
    <s v="Discontinued"/>
    <s v="73-118-1117"/>
    <s v="55-557-8544"/>
    <s v="5/27/2024"/>
    <d v="2024-05-05T00:00:00"/>
    <n v="85"/>
    <n v="85"/>
    <n v="88"/>
    <n v="55"/>
    <s v="Yes"/>
    <s v="$6.00"/>
    <n v="100"/>
    <n v="46"/>
  </r>
  <r>
    <x v="69"/>
    <x v="69"/>
    <x v="2"/>
    <s v="Ntags"/>
    <s v="9738 Old Shore Trail"/>
    <s v="Active"/>
    <s v="65-674-6076"/>
    <s v="16-933-3355"/>
    <s v="5/27/2024"/>
    <d v="2024-06-10T00:00:00"/>
    <n v="81"/>
    <n v="81"/>
    <n v="61"/>
    <n v="6"/>
    <s v="No"/>
    <s v="$0.80"/>
    <n v="49"/>
    <n v="60"/>
  </r>
  <r>
    <x v="44"/>
    <x v="44"/>
    <x v="4"/>
    <s v="Skipfire"/>
    <s v="959 Dorton Pass"/>
    <s v="Discontinued"/>
    <s v="66-312-5511"/>
    <s v="99-553-6838"/>
    <s v="5/27/2024"/>
    <d v="2024-10-04T00:00:00"/>
    <n v="52"/>
    <n v="52"/>
    <n v="97"/>
    <n v="76"/>
    <s v="Yes"/>
    <s v="$10.00"/>
    <n v="80"/>
    <n v="33"/>
  </r>
  <r>
    <x v="79"/>
    <x v="79"/>
    <x v="0"/>
    <s v="Youbridge"/>
    <s v="43211 Lakeland Place"/>
    <s v="Discontinued"/>
    <s v="58-005-5343"/>
    <s v="83-401-2709"/>
    <s v="5/27/2024"/>
    <d v="2024-03-05T00:00:00"/>
    <n v="78"/>
    <n v="78"/>
    <n v="94"/>
    <n v="87"/>
    <s v="Yes"/>
    <s v="$1.80"/>
    <n v="89"/>
    <n v="100"/>
  </r>
  <r>
    <x v="7"/>
    <x v="7"/>
    <x v="3"/>
    <s v="Mydo"/>
    <s v="66879 Susan Place"/>
    <s v="Backordered"/>
    <s v="40-795-0753"/>
    <s v="47-183-4911"/>
    <s v="5/28/2024"/>
    <s v="2/22/2025"/>
    <n v="44"/>
    <n v="44"/>
    <n v="43"/>
    <n v="80"/>
    <s v="No"/>
    <s v="$1.50"/>
    <n v="46"/>
    <n v="78"/>
  </r>
  <r>
    <x v="30"/>
    <x v="30"/>
    <x v="4"/>
    <s v="Midel"/>
    <s v="582 Sauthoff Crossing"/>
    <s v="Discontinued"/>
    <s v="73-401-5721"/>
    <s v="38-622-5251"/>
    <s v="5/28/2024"/>
    <s v="10/28/2024"/>
    <n v="38"/>
    <n v="38"/>
    <n v="28"/>
    <n v="73"/>
    <s v="No"/>
    <s v="$9.00"/>
    <n v="65"/>
    <n v="57"/>
  </r>
  <r>
    <x v="120"/>
    <x v="120"/>
    <x v="2"/>
    <s v="Demizz"/>
    <s v="97687 Mendota Terrace"/>
    <s v="Active"/>
    <s v="53-680-5293"/>
    <s v="47-732-4446"/>
    <s v="5/28/2024"/>
    <s v="5/31/2024"/>
    <n v="31"/>
    <n v="31"/>
    <n v="74"/>
    <n v="97"/>
    <s v="Yes"/>
    <s v="$9.00"/>
    <n v="79"/>
    <n v="5"/>
  </r>
  <r>
    <x v="87"/>
    <x v="87"/>
    <x v="3"/>
    <s v="Eabox"/>
    <s v="36 Bobwhite Parkway"/>
    <s v="Discontinued"/>
    <s v="02-170-5225"/>
    <s v="90-940-9550"/>
    <s v="5/28/2024"/>
    <s v="9/18/2024"/>
    <n v="46"/>
    <n v="46"/>
    <n v="75"/>
    <n v="43"/>
    <s v="Yes"/>
    <s v="$1.50"/>
    <n v="80"/>
    <n v="57"/>
  </r>
  <r>
    <x v="10"/>
    <x v="10"/>
    <x v="6"/>
    <s v="Jetpulse"/>
    <s v="0 Sutteridge Trail"/>
    <s v="Discontinued"/>
    <s v="55-680-0982"/>
    <s v="57-412-5368"/>
    <s v="5/28/2024"/>
    <s v="1/14/2025"/>
    <n v="88"/>
    <n v="88"/>
    <n v="66"/>
    <n v="28"/>
    <s v="No"/>
    <s v="$8.00"/>
    <n v="25"/>
    <n v="52"/>
  </r>
  <r>
    <x v="120"/>
    <x v="120"/>
    <x v="6"/>
    <s v="Skivee"/>
    <s v="17780 Lindbergh Junction"/>
    <s v="Active"/>
    <s v="48-414-6162"/>
    <s v="10-060-8515"/>
    <s v="5/29/2024"/>
    <d v="2024-08-11T00:00:00"/>
    <n v="90"/>
    <n v="90"/>
    <n v="93"/>
    <n v="84"/>
    <s v="Yes"/>
    <s v="$20.00"/>
    <n v="46"/>
    <n v="84"/>
  </r>
  <r>
    <x v="105"/>
    <x v="105"/>
    <x v="4"/>
    <s v="Feedfish"/>
    <s v="13 Loomis Alley"/>
    <s v="Discontinued"/>
    <s v="71-631-5875"/>
    <s v="91-859-1733"/>
    <s v="5/29/2024"/>
    <d v="2024-09-09T00:00:00"/>
    <n v="64"/>
    <n v="64"/>
    <n v="83"/>
    <n v="42"/>
    <s v="Yes"/>
    <s v="$15.00"/>
    <n v="61"/>
    <n v="59"/>
  </r>
  <r>
    <x v="20"/>
    <x v="20"/>
    <x v="2"/>
    <s v="Voonder"/>
    <s v="19 Aberg Trail"/>
    <s v="Backordered"/>
    <s v="34-538-1180"/>
    <s v="40-907-4937"/>
    <s v="5/29/2024"/>
    <d v="2024-03-11T00:00:00"/>
    <n v="55"/>
    <n v="55"/>
    <n v="39"/>
    <n v="80"/>
    <s v="No"/>
    <s v="$4.00"/>
    <n v="23"/>
    <n v="85"/>
  </r>
  <r>
    <x v="101"/>
    <x v="101"/>
    <x v="0"/>
    <s v="Topicstorm"/>
    <s v="938 Hanover Point"/>
    <s v="Discontinued"/>
    <s v="48-957-6116"/>
    <s v="34-334-6888"/>
    <s v="5/30/2024"/>
    <s v="5/16/2024"/>
    <n v="88"/>
    <n v="88"/>
    <n v="44"/>
    <n v="9"/>
    <s v="No"/>
    <s v="$3.00"/>
    <n v="46"/>
    <n v="9"/>
  </r>
  <r>
    <x v="34"/>
    <x v="34"/>
    <x v="2"/>
    <s v="Oyoyo"/>
    <s v="2 Kingsford Center"/>
    <s v="Discontinued"/>
    <s v="32-261-0008"/>
    <s v="26-073-5798"/>
    <s v="5/30/2024"/>
    <s v="2/18/2025"/>
    <n v="29"/>
    <n v="29"/>
    <n v="48"/>
    <n v="22"/>
    <s v="Yes"/>
    <s v="$4.00"/>
    <n v="21"/>
    <n v="90"/>
  </r>
  <r>
    <x v="18"/>
    <x v="18"/>
    <x v="0"/>
    <s v="Leenti"/>
    <s v="42397 Knutson Place"/>
    <s v="Discontinued"/>
    <s v="34-110-1040"/>
    <s v="14-427-6604"/>
    <s v="5/30/2024"/>
    <d v="2024-09-06T00:00:00"/>
    <n v="31"/>
    <n v="31"/>
    <n v="85"/>
    <n v="27"/>
    <s v="Yes"/>
    <s v="$4.50"/>
    <n v="26"/>
    <n v="68"/>
  </r>
  <r>
    <x v="116"/>
    <x v="116"/>
    <x v="0"/>
    <s v="Vinder"/>
    <s v="611 Fieldstone Drive"/>
    <s v="Backordered"/>
    <s v="74-132-5528"/>
    <s v="41-713-1053"/>
    <s v="5/30/2024"/>
    <s v="3/21/2024"/>
    <n v="63"/>
    <n v="63"/>
    <n v="62"/>
    <n v="98"/>
    <s v="No"/>
    <s v="$2.50"/>
    <n v="62"/>
    <n v="45"/>
  </r>
  <r>
    <x v="0"/>
    <x v="0"/>
    <x v="0"/>
    <s v="Mudo"/>
    <s v="25923 Loeprich Junction"/>
    <s v="Backordered"/>
    <s v="15-797-4824"/>
    <s v="46-830-4835"/>
    <s v="5/30/2024"/>
    <s v="11/20/2024"/>
    <n v="75"/>
    <n v="74"/>
    <n v="27"/>
    <n v="26"/>
    <s v="No"/>
    <s v="$5.00"/>
    <n v="38"/>
    <n v="79"/>
  </r>
  <r>
    <x v="14"/>
    <x v="14"/>
    <x v="3"/>
    <s v="Mydeo"/>
    <s v="7834 Cordelia Alley"/>
    <s v="Backordered"/>
    <s v="76-854-0095"/>
    <s v="38-883-3382"/>
    <s v="5/31/2024"/>
    <d v="2025-08-02T00:00:00"/>
    <n v="63"/>
    <n v="63"/>
    <n v="61"/>
    <n v="82"/>
    <s v="No"/>
    <s v="$2.00"/>
    <n v="29"/>
    <n v="11"/>
  </r>
  <r>
    <x v="64"/>
    <x v="64"/>
    <x v="0"/>
    <s v="Flashspan"/>
    <s v="929 Thierer Lane"/>
    <s v="Discontinued"/>
    <s v="94-092-3355"/>
    <s v="76-641-2070"/>
    <s v="6/13/2024"/>
    <d v="2024-01-12T00:00:00"/>
    <n v="32"/>
    <n v="32"/>
    <n v="43"/>
    <n v="46"/>
    <s v="Yes"/>
    <s v="$2.50"/>
    <n v="87"/>
    <n v="88"/>
  </r>
  <r>
    <x v="78"/>
    <x v="78"/>
    <x v="0"/>
    <s v="Tanoodle"/>
    <s v="973 Spaight Place"/>
    <s v="Active"/>
    <s v="99-194-5600"/>
    <s v="70-064-6828"/>
    <s v="6/14/2024"/>
    <s v="2/25/2024"/>
    <n v="65"/>
    <n v="65"/>
    <n v="25"/>
    <n v="98"/>
    <s v="No"/>
    <s v="$2.50"/>
    <n v="78"/>
    <n v="37"/>
  </r>
  <r>
    <x v="14"/>
    <x v="14"/>
    <x v="5"/>
    <s v="Innojam"/>
    <s v="883 Marcy Place"/>
    <s v="Backordered"/>
    <s v="40-205-8252"/>
    <s v="68-493-0378"/>
    <s v="6/14/2024"/>
    <d v="2024-05-10T00:00:00"/>
    <n v="57"/>
    <n v="57"/>
    <n v="37"/>
    <n v="27"/>
    <s v="No"/>
    <s v="$3.50"/>
    <n v="45"/>
    <n v="88"/>
  </r>
  <r>
    <x v="14"/>
    <x v="14"/>
    <x v="2"/>
    <s v="Miboo"/>
    <s v="6211 Hanson Terrace"/>
    <s v="Discontinued"/>
    <s v="69-674-5387"/>
    <s v="04-313-0298"/>
    <s v="6/15/2024"/>
    <s v="6/27/2024"/>
    <n v="57"/>
    <n v="57"/>
    <n v="27"/>
    <n v="63"/>
    <s v="No"/>
    <s v="$1.75"/>
    <n v="92"/>
    <n v="82"/>
  </r>
  <r>
    <x v="98"/>
    <x v="98"/>
    <x v="0"/>
    <s v="Linktype"/>
    <s v="0 Oak Valley Lane"/>
    <s v="Active"/>
    <s v="04-293-6969"/>
    <s v="69-087-6645"/>
    <s v="6/15/2024"/>
    <d v="2024-02-09T00:00:00"/>
    <n v="38"/>
    <n v="38"/>
    <n v="38"/>
    <n v="24"/>
    <s v="Yes"/>
    <s v="$4.00"/>
    <n v="93"/>
    <n v="32"/>
  </r>
  <r>
    <x v="9"/>
    <x v="9"/>
    <x v="2"/>
    <s v="Avaveo"/>
    <s v="84 Hoffman Way"/>
    <s v="Active"/>
    <s v="21-890-2826"/>
    <s v="32-371-1686"/>
    <s v="6/15/2024"/>
    <d v="2024-04-05T00:00:00"/>
    <n v="59"/>
    <n v="59"/>
    <n v="12"/>
    <n v="62"/>
    <s v="No"/>
    <s v="$7.00"/>
    <n v="59"/>
    <n v="23"/>
  </r>
  <r>
    <x v="67"/>
    <x v="67"/>
    <x v="5"/>
    <s v="Vipe"/>
    <s v="315 Acker Alley"/>
    <s v="Discontinued"/>
    <s v="65-759-3721"/>
    <s v="21-634-5781"/>
    <s v="6/16/2024"/>
    <s v="5/24/2024"/>
    <n v="37"/>
    <n v="37"/>
    <n v="60"/>
    <n v="67"/>
    <s v="Yes"/>
    <s v="$6.00"/>
    <n v="20"/>
    <n v="7"/>
  </r>
  <r>
    <x v="89"/>
    <x v="89"/>
    <x v="1"/>
    <s v="Centizu"/>
    <s v="7 Anzinger Lane"/>
    <s v="Discontinued"/>
    <s v="36-383-3677"/>
    <s v="88-020-6814"/>
    <s v="6/16/2024"/>
    <s v="5/29/2024"/>
    <n v="48"/>
    <n v="48"/>
    <n v="38"/>
    <n v="23"/>
    <s v="No"/>
    <s v="$2.50"/>
    <n v="52"/>
    <n v="11"/>
  </r>
  <r>
    <x v="109"/>
    <x v="109"/>
    <x v="0"/>
    <s v="Gigazoom"/>
    <s v="61057 Hallows Junction"/>
    <s v="Active"/>
    <s v="84-546-7624"/>
    <s v="34-730-9079"/>
    <s v="6/16/2024"/>
    <d v="2024-08-04T00:00:00"/>
    <n v="33"/>
    <n v="33"/>
    <n v="41"/>
    <n v="100"/>
    <s v="Yes"/>
    <s v="$8.00"/>
    <n v="27"/>
    <n v="78"/>
  </r>
  <r>
    <x v="103"/>
    <x v="103"/>
    <x v="1"/>
    <s v="Youopia"/>
    <s v="8851 Superior Park"/>
    <s v="Active"/>
    <s v="77-827-0820"/>
    <s v="46-590-7639"/>
    <s v="6/16/2024"/>
    <d v="2024-06-11T00:00:00"/>
    <n v="32"/>
    <n v="32"/>
    <n v="20"/>
    <n v="8"/>
    <s v="No"/>
    <s v="$6.50"/>
    <n v="51"/>
    <n v="51"/>
  </r>
  <r>
    <x v="107"/>
    <x v="107"/>
    <x v="6"/>
    <s v="Quamba"/>
    <s v="00 6th Parkway"/>
    <s v="Backordered"/>
    <s v="57-562-2358"/>
    <s v="22-644-6447"/>
    <s v="6/17/2024"/>
    <s v="1/19/2025"/>
    <n v="43"/>
    <n v="43"/>
    <n v="94"/>
    <n v="76"/>
    <s v="Yes"/>
    <s v="$15.00"/>
    <n v="94"/>
    <n v="66"/>
  </r>
  <r>
    <x v="39"/>
    <x v="39"/>
    <x v="2"/>
    <s v="Talane"/>
    <s v="9848 Little Fleur Point"/>
    <s v="Backordered"/>
    <s v="93-218-8108"/>
    <s v="05-966-6460"/>
    <s v="6/17/2024"/>
    <s v="5/22/2024"/>
    <n v="97"/>
    <n v="97"/>
    <n v="60"/>
    <n v="27"/>
    <s v="No"/>
    <s v="$4.00"/>
    <n v="99"/>
    <n v="68"/>
  </r>
  <r>
    <x v="77"/>
    <x v="77"/>
    <x v="4"/>
    <s v="Yabox"/>
    <s v="12 Luster Terrace"/>
    <s v="Discontinued"/>
    <s v="81-354-4203"/>
    <s v="15-466-5131"/>
    <s v="6/18/2024"/>
    <s v="6/27/2024"/>
    <n v="37"/>
    <n v="37"/>
    <n v="57"/>
    <n v="78"/>
    <s v="Yes"/>
    <s v="$9.00"/>
    <n v="52"/>
    <n v="86"/>
  </r>
  <r>
    <x v="116"/>
    <x v="116"/>
    <x v="2"/>
    <s v="Thoughtblab"/>
    <s v="6 John Wall Plaza"/>
    <s v="Backordered"/>
    <s v="57-613-5779"/>
    <s v="29-009-9132"/>
    <s v="6/19/2024"/>
    <d v="2024-11-03T00:00:00"/>
    <n v="74"/>
    <n v="74"/>
    <n v="21"/>
    <n v="64"/>
    <s v="No"/>
    <s v="$7.00"/>
    <n v="20"/>
    <n v="13"/>
  </r>
  <r>
    <x v="87"/>
    <x v="87"/>
    <x v="2"/>
    <s v="Gigabox"/>
    <s v="3 Dottie Junction"/>
    <s v="Discontinued"/>
    <s v="49-919-8798"/>
    <s v="82-482-3670"/>
    <s v="6/19/2024"/>
    <d v="2024-04-08T00:00:00"/>
    <n v="76"/>
    <n v="76"/>
    <n v="31"/>
    <n v="91"/>
    <s v="No"/>
    <s v="$1.90"/>
    <n v="85"/>
    <n v="42"/>
  </r>
  <r>
    <x v="89"/>
    <x v="89"/>
    <x v="2"/>
    <s v="Gigazoom"/>
    <s v="7 Victoria Hill"/>
    <s v="Active"/>
    <s v="70-542-4269"/>
    <s v="27-772-7906"/>
    <s v="6/19/2024"/>
    <s v="4/23/2024"/>
    <n v="100"/>
    <n v="100"/>
    <n v="22"/>
    <n v="11"/>
    <s v="No"/>
    <s v="$7.00"/>
    <n v="86"/>
    <n v="30"/>
  </r>
  <r>
    <x v="83"/>
    <x v="83"/>
    <x v="0"/>
    <s v="Camido"/>
    <s v="3 Logan Trail"/>
    <s v="Discontinued"/>
    <s v="43-670-8544"/>
    <s v="16-656-4821"/>
    <s v="6/20/2024"/>
    <s v="5/14/2024"/>
    <n v="64"/>
    <n v="64"/>
    <n v="95"/>
    <n v="22"/>
    <s v="Yes"/>
    <s v="$2.85"/>
    <n v="48"/>
    <n v="82"/>
  </r>
  <r>
    <x v="89"/>
    <x v="89"/>
    <x v="5"/>
    <s v="Quatz"/>
    <s v="30590 Bowman Alley"/>
    <s v="Discontinued"/>
    <s v="29-436-6570"/>
    <s v="12-140-7809"/>
    <s v="6/20/2024"/>
    <s v="9/27/2024"/>
    <n v="41"/>
    <n v="41"/>
    <n v="8"/>
    <n v="45"/>
    <s v="No"/>
    <s v="$4.00"/>
    <n v="73"/>
    <n v="64"/>
  </r>
  <r>
    <x v="12"/>
    <x v="12"/>
    <x v="1"/>
    <s v="Devpulse"/>
    <s v="0 Lawn Parkway"/>
    <s v="Active"/>
    <s v="10-617-7581"/>
    <s v="86-995-7254"/>
    <s v="6/20/2024"/>
    <s v="3/30/2024"/>
    <n v="84"/>
    <n v="84"/>
    <n v="14"/>
    <n v="5"/>
    <s v="No"/>
    <s v="$4.00"/>
    <n v="98"/>
    <n v="9"/>
  </r>
  <r>
    <x v="13"/>
    <x v="13"/>
    <x v="2"/>
    <s v="Roomm"/>
    <s v="7 Lunder Hill"/>
    <s v="Backordered"/>
    <s v="50-772-2613"/>
    <s v="74-619-4608"/>
    <s v="6/20/2024"/>
    <s v="5/19/2024"/>
    <n v="61"/>
    <n v="61"/>
    <n v="23"/>
    <n v="1"/>
    <s v="No"/>
    <s v="$9.00"/>
    <n v="100"/>
    <n v="86"/>
  </r>
  <r>
    <x v="43"/>
    <x v="43"/>
    <x v="4"/>
    <s v="Jamia"/>
    <s v="4 Darwin Circle"/>
    <s v="Backordered"/>
    <s v="26-535-4727"/>
    <s v="17-939-1338"/>
    <s v="6/21/2024"/>
    <s v="8/17/2024"/>
    <n v="24"/>
    <n v="24"/>
    <n v="25"/>
    <n v="23"/>
    <s v="Yes"/>
    <s v="$7.00"/>
    <n v="72"/>
    <n v="83"/>
  </r>
  <r>
    <x v="10"/>
    <x v="10"/>
    <x v="1"/>
    <s v="Skajo"/>
    <s v="042 Di Loreto Court"/>
    <s v="Backordered"/>
    <s v="88-602-8210"/>
    <s v="26-411-9126"/>
    <s v="6/22/2024"/>
    <s v="6/19/2024"/>
    <n v="86"/>
    <n v="86"/>
    <n v="96"/>
    <n v="39"/>
    <s v="Yes"/>
    <s v="$10.00"/>
    <n v="94"/>
    <n v="89"/>
  </r>
  <r>
    <x v="27"/>
    <x v="27"/>
    <x v="4"/>
    <s v="Twitterworks"/>
    <s v="0743 4th Place"/>
    <s v="Backordered"/>
    <s v="83-966-3280"/>
    <s v="50-305-3936"/>
    <s v="6/22/2024"/>
    <s v="10/13/2024"/>
    <n v="93"/>
    <n v="93"/>
    <n v="29"/>
    <n v="70"/>
    <s v="No"/>
    <s v="$7.50"/>
    <n v="80"/>
    <n v="43"/>
  </r>
  <r>
    <x v="11"/>
    <x v="11"/>
    <x v="1"/>
    <s v="Shuffletag"/>
    <s v="32 Charing Cross Pass"/>
    <s v="Backordered"/>
    <s v="21-252-1360"/>
    <s v="28-314-1189"/>
    <s v="6/22/2024"/>
    <d v="2024-04-09T00:00:00"/>
    <n v="99"/>
    <n v="99"/>
    <n v="23"/>
    <n v="34"/>
    <s v="No"/>
    <s v="$2.50"/>
    <n v="100"/>
    <n v="54"/>
  </r>
  <r>
    <x v="119"/>
    <x v="119"/>
    <x v="3"/>
    <s v="Mudo"/>
    <s v="11 Thackeray Hill"/>
    <s v="Active"/>
    <s v="89-922-4773"/>
    <s v="99-455-0707"/>
    <s v="6/22/2024"/>
    <d v="2024-02-07T00:00:00"/>
    <n v="30"/>
    <n v="30"/>
    <n v="53"/>
    <n v="64"/>
    <s v="Yes"/>
    <s v="$2.75"/>
    <n v="92"/>
    <n v="8"/>
  </r>
  <r>
    <x v="103"/>
    <x v="103"/>
    <x v="0"/>
    <s v="Geba"/>
    <s v="6225 Westend Pass"/>
    <s v="Discontinued"/>
    <s v="15-884-7413"/>
    <s v="39-412-7454"/>
    <s v="6/22/2024"/>
    <s v="5/23/2024"/>
    <n v="75"/>
    <n v="75"/>
    <n v="58"/>
    <n v="13"/>
    <s v="No"/>
    <s v="$3.50"/>
    <n v="63"/>
    <n v="28"/>
  </r>
  <r>
    <x v="19"/>
    <x v="19"/>
    <x v="1"/>
    <s v="Zooxo"/>
    <s v="97 Sunnyside Court"/>
    <s v="Discontinued"/>
    <s v="82-243-3180"/>
    <s v="18-631-1458"/>
    <s v="6/23/2024"/>
    <s v="7/31/2024"/>
    <n v="39"/>
    <n v="39"/>
    <n v="63"/>
    <n v="80"/>
    <s v="Yes"/>
    <s v="$1.80"/>
    <n v="33"/>
    <n v="96"/>
  </r>
  <r>
    <x v="95"/>
    <x v="95"/>
    <x v="2"/>
    <s v="Blogspan"/>
    <s v="63464 Jana Court"/>
    <s v="Backordered"/>
    <s v="33-807-7247"/>
    <s v="94-453-3755"/>
    <s v="6/23/2024"/>
    <d v="2024-07-07T00:00:00"/>
    <n v="77"/>
    <n v="77"/>
    <n v="17"/>
    <n v="26"/>
    <s v="No"/>
    <s v="$7.00"/>
    <n v="62"/>
    <n v="89"/>
  </r>
  <r>
    <x v="38"/>
    <x v="38"/>
    <x v="2"/>
    <s v="Meeveo"/>
    <s v="6 Susan Alley"/>
    <s v="Active"/>
    <s v="07-858-5487"/>
    <s v="92-991-6167"/>
    <s v="6/23/2024"/>
    <s v="5/16/2024"/>
    <n v="43"/>
    <n v="43"/>
    <n v="14"/>
    <n v="44"/>
    <s v="No"/>
    <s v="$8.00"/>
    <n v="53"/>
    <n v="33"/>
  </r>
  <r>
    <x v="118"/>
    <x v="118"/>
    <x v="4"/>
    <s v="Camido"/>
    <s v="1715 Dottie Pass"/>
    <s v="Active"/>
    <s v="27-387-0428"/>
    <s v="62-312-2748"/>
    <s v="6/23/2024"/>
    <s v="11/29/2024"/>
    <n v="58"/>
    <n v="58"/>
    <n v="42"/>
    <n v="68"/>
    <s v="No"/>
    <s v="$20.00"/>
    <n v="92"/>
    <n v="29"/>
  </r>
  <r>
    <x v="106"/>
    <x v="106"/>
    <x v="0"/>
    <s v="Photospace"/>
    <s v="91 Kinsman Terrace"/>
    <s v="Active"/>
    <s v="79-741-0770"/>
    <s v="67-771-7656"/>
    <s v="6/24/2024"/>
    <s v="2/24/2025"/>
    <n v="64"/>
    <n v="64"/>
    <n v="87"/>
    <n v="39"/>
    <s v="Yes"/>
    <s v="$6.00"/>
    <n v="94"/>
    <n v="57"/>
  </r>
  <r>
    <x v="100"/>
    <x v="100"/>
    <x v="0"/>
    <s v="Layo"/>
    <s v="867 Merrick Place"/>
    <s v="Discontinued"/>
    <s v="34-086-3222"/>
    <s v="34-017-9457"/>
    <s v="6/24/2024"/>
    <s v="12/25/2024"/>
    <n v="88"/>
    <n v="88"/>
    <n v="7"/>
    <n v="48"/>
    <s v="No"/>
    <s v="$2.30"/>
    <n v="66"/>
    <n v="4"/>
  </r>
  <r>
    <x v="69"/>
    <x v="69"/>
    <x v="6"/>
    <s v="Viva"/>
    <s v="339 Crescent Oaks Plaza"/>
    <s v="Active"/>
    <s v="93-166-3169"/>
    <s v="21-156-0102"/>
    <s v="6/24/2024"/>
    <s v="2/13/2025"/>
    <n v="72"/>
    <n v="72"/>
    <n v="81"/>
    <n v="66"/>
    <s v="Yes"/>
    <s v="$25.00"/>
    <n v="85"/>
    <n v="78"/>
  </r>
  <r>
    <x v="5"/>
    <x v="5"/>
    <x v="0"/>
    <s v="Meevee"/>
    <s v="1 Judy Street"/>
    <s v="Backordered"/>
    <s v="74-548-9313"/>
    <s v="69-832-7009"/>
    <s v="6/24/2024"/>
    <s v="9/20/2024"/>
    <n v="12"/>
    <n v="12"/>
    <n v="59"/>
    <n v="12"/>
    <s v="Yes"/>
    <s v="$5.00"/>
    <n v="52"/>
    <n v="57"/>
  </r>
  <r>
    <x v="71"/>
    <x v="71"/>
    <x v="3"/>
    <s v="Livetube"/>
    <s v="996 Thierer Center"/>
    <s v="Backordered"/>
    <s v="53-710-7630"/>
    <s v="46-171-9624"/>
    <s v="6/25/2024"/>
    <d v="2024-09-07T00:00:00"/>
    <n v="58"/>
    <n v="58"/>
    <n v="95"/>
    <n v="71"/>
    <s v="Yes"/>
    <s v="$2.00"/>
    <n v="24"/>
    <n v="76"/>
  </r>
  <r>
    <x v="22"/>
    <x v="22"/>
    <x v="0"/>
    <s v="Jaxbean"/>
    <s v="06584 Mendota Avenue"/>
    <s v="Backordered"/>
    <s v="64-119-7804"/>
    <s v="53-497-9614"/>
    <s v="6/25/2024"/>
    <d v="2024-06-03T00:00:00"/>
    <n v="99"/>
    <n v="99"/>
    <n v="43"/>
    <n v="9"/>
    <s v="No"/>
    <s v="$4.50"/>
    <n v="86"/>
    <n v="62"/>
  </r>
  <r>
    <x v="33"/>
    <x v="33"/>
    <x v="6"/>
    <s v="Cogibox"/>
    <s v="3 Raven Court"/>
    <s v="Discontinued"/>
    <s v="40-810-9261"/>
    <s v="56-554-1762"/>
    <s v="6/26/2024"/>
    <d v="2024-09-12T00:00:00"/>
    <n v="25"/>
    <n v="25"/>
    <n v="47"/>
    <n v="33"/>
    <s v="Yes"/>
    <s v="$12.50"/>
    <n v="33"/>
    <n v="12"/>
  </r>
  <r>
    <x v="0"/>
    <x v="0"/>
    <x v="2"/>
    <s v="Demivee"/>
    <s v="84 Washington Crossing"/>
    <s v="Active"/>
    <s v="91-553-1774"/>
    <s v="74-943-4552"/>
    <s v="6/26/2024"/>
    <d v="2024-05-09T00:00:00"/>
    <n v="98"/>
    <n v="97"/>
    <n v="43"/>
    <n v="80"/>
    <s v="No"/>
    <s v="$7.00"/>
    <n v="64"/>
    <n v="53"/>
  </r>
  <r>
    <x v="26"/>
    <x v="26"/>
    <x v="6"/>
    <s v="Dynazzy"/>
    <s v="428 Oriole Avenue"/>
    <s v="Discontinued"/>
    <s v="39-192-3521"/>
    <s v="74-062-7176"/>
    <s v="6/26/2024"/>
    <s v="2/22/2025"/>
    <n v="75"/>
    <n v="75"/>
    <n v="9"/>
    <n v="12"/>
    <s v="No"/>
    <s v="$30.50"/>
    <n v="46"/>
    <n v="32"/>
  </r>
  <r>
    <x v="41"/>
    <x v="41"/>
    <x v="5"/>
    <s v="Vidoo"/>
    <s v="3 Melrose Trail"/>
    <s v="Discontinued"/>
    <s v="63-890-1246"/>
    <s v="29-273-1595"/>
    <s v="6/27/2024"/>
    <s v="5/16/2024"/>
    <n v="80"/>
    <n v="80"/>
    <n v="50"/>
    <n v="43"/>
    <s v="No"/>
    <s v="$5.00"/>
    <n v="76"/>
    <n v="35"/>
  </r>
  <r>
    <x v="80"/>
    <x v="80"/>
    <x v="4"/>
    <s v="Quatz"/>
    <s v="290 Rusk Avenue"/>
    <s v="Discontinued"/>
    <s v="71-954-4501"/>
    <s v="26-135-6134"/>
    <s v="6/27/2024"/>
    <d v="2024-08-10T00:00:00"/>
    <n v="20"/>
    <n v="20"/>
    <n v="49"/>
    <n v="41"/>
    <s v="Yes"/>
    <s v="$10.00"/>
    <n v="27"/>
    <n v="37"/>
  </r>
  <r>
    <x v="93"/>
    <x v="93"/>
    <x v="1"/>
    <s v="Quamba"/>
    <s v="0 Oxford Crossing"/>
    <s v="Backordered"/>
    <s v="00-357-2313"/>
    <s v="93-619-6639"/>
    <s v="6/29/2024"/>
    <s v="11/26/2024"/>
    <n v="93"/>
    <n v="93"/>
    <n v="86"/>
    <n v="23"/>
    <s v="No"/>
    <s v="$10.00"/>
    <n v="24"/>
    <n v="52"/>
  </r>
  <r>
    <x v="7"/>
    <x v="7"/>
    <x v="5"/>
    <s v="Dabvine"/>
    <s v="99 Fair Oaks Circle"/>
    <s v="Discontinued"/>
    <s v="29-756-7042"/>
    <s v="20-426-2191"/>
    <s v="6/29/2024"/>
    <s v="4/15/2024"/>
    <n v="66"/>
    <n v="66"/>
    <n v="52"/>
    <n v="50"/>
    <s v="No"/>
    <s v="$4.00"/>
    <n v="63"/>
    <n v="14"/>
  </r>
  <r>
    <x v="11"/>
    <x v="11"/>
    <x v="3"/>
    <s v="Livepath"/>
    <s v="461 Bluejay Circle"/>
    <s v="Backordered"/>
    <s v="92-551-8504"/>
    <s v="22-836-5101"/>
    <s v="6/29/2024"/>
    <s v="2/22/2025"/>
    <n v="10"/>
    <n v="10"/>
    <n v="81"/>
    <n v="33"/>
    <s v="Yes"/>
    <s v="$1.50"/>
    <n v="39"/>
    <n v="85"/>
  </r>
  <r>
    <x v="13"/>
    <x v="13"/>
    <x v="5"/>
    <s v="Skivee"/>
    <s v="21844 Artisan Trail"/>
    <s v="Discontinued"/>
    <s v="61-317-9944"/>
    <s v="03-220-5535"/>
    <s v="6/29/2024"/>
    <s v="5/17/2024"/>
    <n v="90"/>
    <n v="90"/>
    <n v="20"/>
    <n v="71"/>
    <s v="No"/>
    <s v="$2.50"/>
    <n v="87"/>
    <n v="68"/>
  </r>
  <r>
    <x v="120"/>
    <x v="120"/>
    <x v="0"/>
    <s v="Oyoloo"/>
    <s v="081 Bellgrove Place"/>
    <s v="Active"/>
    <s v="03-276-3931"/>
    <s v="42-224-8186"/>
    <s v="6/30/2024"/>
    <s v="9/18/2024"/>
    <n v="19"/>
    <n v="19"/>
    <n v="36"/>
    <n v="28"/>
    <s v="Yes"/>
    <s v="$4.50"/>
    <n v="26"/>
    <n v="29"/>
  </r>
  <r>
    <x v="111"/>
    <x v="111"/>
    <x v="0"/>
    <s v="Edgewire"/>
    <s v="6891 Mandrake Park"/>
    <s v="Discontinued"/>
    <s v="02-275-6061"/>
    <s v="21-829-0398"/>
    <s v="6/30/2024"/>
    <s v="3/26/2024"/>
    <n v="72"/>
    <n v="72"/>
    <n v="16"/>
    <n v="69"/>
    <s v="No"/>
    <s v="$1.20"/>
    <n v="64"/>
    <n v="79"/>
  </r>
  <r>
    <x v="22"/>
    <x v="22"/>
    <x v="1"/>
    <s v="Divanoodle"/>
    <s v="73966 Pond Trail"/>
    <s v="Backordered"/>
    <s v="72-970-0239"/>
    <s v="64-752-3122"/>
    <s v="6/30/2024"/>
    <s v="7/24/2024"/>
    <n v="60"/>
    <n v="60"/>
    <n v="86"/>
    <n v="21"/>
    <s v="Yes"/>
    <s v="$6.50"/>
    <n v="78"/>
    <n v="53"/>
  </r>
  <r>
    <x v="99"/>
    <x v="99"/>
    <x v="0"/>
    <s v="Fatz"/>
    <s v="5 Warner Court"/>
    <s v="Backordered"/>
    <s v="36-679-4670"/>
    <s v="60-508-7567"/>
    <s v="6/30/2024"/>
    <s v="2/22/2025"/>
    <n v="26"/>
    <n v="21"/>
    <n v="22"/>
    <n v="20"/>
    <s v="No"/>
    <s v="$4.50"/>
    <n v="81"/>
    <n v="88"/>
  </r>
  <r>
    <x v="39"/>
    <x v="39"/>
    <x v="6"/>
    <s v="Jazzy"/>
    <s v="9623 Cottonwood Park"/>
    <s v="Discontinued"/>
    <s v="13-409-9040"/>
    <s v="34-303-5097"/>
    <s v="6/30/2024"/>
    <d v="2024-05-08T00:00:00"/>
    <n v="85"/>
    <n v="85"/>
    <n v="20"/>
    <n v="42"/>
    <s v="No"/>
    <s v="$25.25"/>
    <n v="53"/>
    <n v="56"/>
  </r>
  <r>
    <x v="0"/>
    <x v="0"/>
    <x v="1"/>
    <s v="Flipopia"/>
    <s v="5 Mesta Center"/>
    <s v="Active"/>
    <s v="88-408-0310"/>
    <s v="91-002-3027"/>
    <s v="6/30/2024"/>
    <s v="3/31/2024"/>
    <n v="90"/>
    <n v="89"/>
    <n v="40"/>
    <n v="69"/>
    <s v="No"/>
    <s v="$2.50"/>
    <n v="28"/>
    <n v="98"/>
  </r>
  <r>
    <x v="71"/>
    <x v="71"/>
    <x v="0"/>
    <s v="Twiyo"/>
    <s v="81071 West Alley"/>
    <s v="Active"/>
    <s v="57-359-3397"/>
    <s v="54-659-1177"/>
    <s v="7/13/2024"/>
    <d v="2024-02-10T00:00:00"/>
    <n v="35"/>
    <n v="35"/>
    <n v="40"/>
    <n v="30"/>
    <s v="Yes"/>
    <s v="$7.00"/>
    <n v="95"/>
    <n v="26"/>
  </r>
  <r>
    <x v="103"/>
    <x v="103"/>
    <x v="0"/>
    <s v="Gabspot"/>
    <s v="38 Esch Pass"/>
    <s v="Discontinued"/>
    <s v="01-050-2246"/>
    <s v="80-462-5807"/>
    <s v="7/13/2024"/>
    <s v="2/25/2024"/>
    <n v="50"/>
    <n v="50"/>
    <n v="68"/>
    <n v="1"/>
    <s v="Yes"/>
    <s v="$5.50"/>
    <n v="59"/>
    <n v="16"/>
  </r>
  <r>
    <x v="4"/>
    <x v="4"/>
    <x v="2"/>
    <s v="Tagpad"/>
    <s v="8 Dawn Court"/>
    <s v="Active"/>
    <s v="47-581-0363"/>
    <s v="08-359-2568"/>
    <s v="7/14/2024"/>
    <d v="2024-05-12T00:00:00"/>
    <n v="43"/>
    <n v="43"/>
    <n v="10"/>
    <n v="88"/>
    <s v="No"/>
    <s v="$12.00"/>
    <n v="69"/>
    <n v="98"/>
  </r>
  <r>
    <x v="59"/>
    <x v="59"/>
    <x v="4"/>
    <s v="Wikido"/>
    <s v="2869 Hudson Drive"/>
    <s v="Discontinued"/>
    <s v="33-670-6797"/>
    <s v="74-032-7560"/>
    <s v="7/14/2024"/>
    <s v="8/26/2024"/>
    <n v="99"/>
    <n v="99"/>
    <n v="56"/>
    <n v="64"/>
    <s v="No"/>
    <s v="$7.50"/>
    <n v="35"/>
    <n v="82"/>
  </r>
  <r>
    <x v="2"/>
    <x v="2"/>
    <x v="3"/>
    <s v="Flipbug"/>
    <s v="83291 Hansons Crossing"/>
    <s v="Discontinued"/>
    <s v="69-578-7930"/>
    <s v="37-728-5274"/>
    <s v="7/14/2024"/>
    <s v="3/18/2024"/>
    <n v="99"/>
    <n v="99"/>
    <n v="67"/>
    <n v="31"/>
    <s v="No"/>
    <s v="$2.50"/>
    <n v="44"/>
    <n v="72"/>
  </r>
  <r>
    <x v="119"/>
    <x v="119"/>
    <x v="0"/>
    <s v="Eare"/>
    <s v="4 Esch Point"/>
    <s v="Backordered"/>
    <s v="75-672-4378"/>
    <s v="20-103-9525"/>
    <s v="7/15/2024"/>
    <s v="11/16/2024"/>
    <n v="45"/>
    <n v="45"/>
    <n v="40"/>
    <n v="86"/>
    <s v="No"/>
    <s v="$6.00"/>
    <n v="45"/>
    <n v="86"/>
  </r>
  <r>
    <x v="76"/>
    <x v="76"/>
    <x v="5"/>
    <s v="Gigazoom"/>
    <s v="492 Shoshone Road"/>
    <s v="Backordered"/>
    <s v="31-211-5803"/>
    <s v="75-503-9347"/>
    <s v="7/16/2024"/>
    <s v="8/21/2024"/>
    <n v="44"/>
    <n v="44"/>
    <n v="9"/>
    <n v="32"/>
    <s v="No"/>
    <s v="$5.00"/>
    <n v="50"/>
    <n v="98"/>
  </r>
  <r>
    <x v="55"/>
    <x v="55"/>
    <x v="0"/>
    <s v="Skippad"/>
    <s v="26 Graceland Circle"/>
    <s v="Discontinued"/>
    <s v="49-861-7823"/>
    <s v="22-152-0111"/>
    <s v="7/16/2024"/>
    <s v="7/13/2024"/>
    <n v="62"/>
    <n v="62"/>
    <n v="8"/>
    <n v="27"/>
    <s v="No"/>
    <s v="$5.00"/>
    <n v="41"/>
    <n v="50"/>
  </r>
  <r>
    <x v="93"/>
    <x v="93"/>
    <x v="3"/>
    <s v="Skaboo"/>
    <s v="9 Eastlawn Crossing"/>
    <s v="Backordered"/>
    <s v="84-624-0201"/>
    <s v="25-769-3792"/>
    <s v="7/17/2024"/>
    <d v="2024-09-11T00:00:00"/>
    <n v="16"/>
    <n v="16"/>
    <n v="77"/>
    <n v="30"/>
    <s v="Yes"/>
    <s v="$1.50"/>
    <n v="34"/>
    <n v="57"/>
  </r>
  <r>
    <x v="64"/>
    <x v="64"/>
    <x v="0"/>
    <s v="Gigazoom"/>
    <s v="22 Dexter Trail"/>
    <s v="Backordered"/>
    <s v="66-993-4234"/>
    <s v="15-852-0491"/>
    <s v="7/18/2024"/>
    <s v="1/16/2025"/>
    <n v="99"/>
    <n v="99"/>
    <n v="60"/>
    <n v="100"/>
    <s v="No"/>
    <s v="$1.80"/>
    <n v="44"/>
    <n v="32"/>
  </r>
  <r>
    <x v="29"/>
    <x v="29"/>
    <x v="2"/>
    <s v="Thoughtsphere"/>
    <s v="5030 Moose Junction"/>
    <s v="Discontinued"/>
    <s v="00-963-2193"/>
    <s v="39-521-8484"/>
    <s v="7/19/2024"/>
    <d v="2025-03-02T00:00:00"/>
    <n v="71"/>
    <n v="71"/>
    <n v="88"/>
    <n v="33"/>
    <s v="Yes"/>
    <s v="$1.00"/>
    <n v="84"/>
    <n v="75"/>
  </r>
  <r>
    <x v="30"/>
    <x v="30"/>
    <x v="5"/>
    <s v="Quatz"/>
    <s v="206 Pine View Junction"/>
    <s v="Active"/>
    <s v="99-420-3592"/>
    <s v="88-647-5082"/>
    <s v="7/19/2024"/>
    <s v="7/21/2024"/>
    <n v="13"/>
    <n v="13"/>
    <n v="24"/>
    <n v="94"/>
    <s v="Yes"/>
    <s v="$6.00"/>
    <n v="47"/>
    <n v="71"/>
  </r>
  <r>
    <x v="31"/>
    <x v="31"/>
    <x v="2"/>
    <s v="Vinte"/>
    <s v="868 Swallow Point"/>
    <s v="Discontinued"/>
    <s v="76-623-7844"/>
    <s v="84-498-3849"/>
    <s v="7/19/2024"/>
    <s v="8/23/2024"/>
    <n v="43"/>
    <n v="43"/>
    <n v="33"/>
    <n v="88"/>
    <s v="No"/>
    <s v="$0.80"/>
    <n v="50"/>
    <n v="35"/>
  </r>
  <r>
    <x v="109"/>
    <x v="109"/>
    <x v="3"/>
    <s v="Voonte"/>
    <s v="65 Merry Circle"/>
    <s v="Discontinued"/>
    <s v="28-003-8065"/>
    <s v="42-579-7177"/>
    <s v="7/19/2024"/>
    <s v="2/16/2025"/>
    <n v="22"/>
    <n v="22"/>
    <n v="47"/>
    <n v="51"/>
    <s v="Yes"/>
    <s v="$9.50"/>
    <n v="83"/>
    <n v="69"/>
  </r>
  <r>
    <x v="79"/>
    <x v="79"/>
    <x v="0"/>
    <s v="Buzzster"/>
    <s v="26 Barnett Junction"/>
    <s v="Discontinued"/>
    <s v="28-008-2951"/>
    <s v="64-118-1480"/>
    <s v="7/20/2024"/>
    <s v="1/16/2025"/>
    <n v="29"/>
    <n v="29"/>
    <n v="29"/>
    <n v="28"/>
    <s v="Yes"/>
    <s v="$4.00"/>
    <n v="52"/>
    <n v="46"/>
  </r>
  <r>
    <x v="65"/>
    <x v="65"/>
    <x v="2"/>
    <s v="Quinu"/>
    <s v="36 Longview Street"/>
    <s v="Active"/>
    <s v="45-402-0421"/>
    <s v="87-201-6047"/>
    <s v="7/20/2024"/>
    <d v="2024-08-12T00:00:00"/>
    <n v="79"/>
    <n v="79"/>
    <n v="84"/>
    <n v="72"/>
    <s v="Yes"/>
    <s v="$8.00"/>
    <n v="71"/>
    <n v="20"/>
  </r>
  <r>
    <x v="102"/>
    <x v="102"/>
    <x v="0"/>
    <s v="Brightbean"/>
    <s v="1034 2nd Point"/>
    <s v="Backordered"/>
    <s v="73-942-0508"/>
    <s v="37-057-3553"/>
    <s v="7/20/2024"/>
    <s v="1/14/2025"/>
    <n v="95"/>
    <n v="95"/>
    <n v="100"/>
    <n v="94"/>
    <s v="Yes"/>
    <s v="$4.00"/>
    <n v="76"/>
    <n v="2"/>
  </r>
  <r>
    <x v="106"/>
    <x v="106"/>
    <x v="4"/>
    <s v="Vinder"/>
    <s v="111 David Hill"/>
    <s v="Backordered"/>
    <s v="22-266-9291"/>
    <s v="15-550-0171"/>
    <s v="7/20/2024"/>
    <s v="3/27/2024"/>
    <n v="70"/>
    <n v="70"/>
    <n v="17"/>
    <n v="59"/>
    <s v="No"/>
    <s v="$6.00"/>
    <n v="69"/>
    <n v="100"/>
  </r>
  <r>
    <x v="23"/>
    <x v="23"/>
    <x v="2"/>
    <s v="Twitterbeat"/>
    <s v="25 Nancy Place"/>
    <s v="Discontinued"/>
    <s v="06-068-6793"/>
    <s v="94-958-6101"/>
    <s v="7/20/2024"/>
    <d v="2024-06-08T00:00:00"/>
    <n v="61"/>
    <n v="61"/>
    <n v="80"/>
    <n v="68"/>
    <s v="Yes"/>
    <s v="$2.50"/>
    <n v="46"/>
    <n v="54"/>
  </r>
  <r>
    <x v="50"/>
    <x v="50"/>
    <x v="0"/>
    <s v="Skimia"/>
    <s v="33424 Express Avenue"/>
    <s v="Discontinued"/>
    <s v="58-063-8633"/>
    <s v="21-932-5200"/>
    <s v="7/21/2024"/>
    <s v="6/30/2024"/>
    <n v="11"/>
    <n v="11"/>
    <n v="3"/>
    <n v="88"/>
    <s v="No"/>
    <s v="$4.50"/>
    <n v="69"/>
    <n v="73"/>
  </r>
  <r>
    <x v="82"/>
    <x v="82"/>
    <x v="6"/>
    <s v="Yoveo"/>
    <s v="67677 Lakewood Gardens Way"/>
    <s v="Active"/>
    <s v="27-442-3654"/>
    <s v="57-544-2465"/>
    <s v="7/21/2024"/>
    <s v="8/26/2024"/>
    <n v="39"/>
    <n v="39"/>
    <n v="17"/>
    <n v="1"/>
    <s v="No"/>
    <s v="$30.00"/>
    <n v="69"/>
    <n v="82"/>
  </r>
  <r>
    <x v="0"/>
    <x v="0"/>
    <x v="0"/>
    <s v="Yombu"/>
    <s v="884 Fieldstone Plaza"/>
    <s v="Backordered"/>
    <s v="03-043-9933"/>
    <s v="48-450-4126"/>
    <s v="7/21/2024"/>
    <d v="2025-09-02T00:00:00"/>
    <n v="50"/>
    <n v="49"/>
    <n v="23"/>
    <n v="76"/>
    <s v="No"/>
    <s v="$6.10"/>
    <n v="50"/>
    <n v="27"/>
  </r>
  <r>
    <x v="80"/>
    <x v="80"/>
    <x v="3"/>
    <s v="Skyndu"/>
    <s v="4105 Fair Oaks Parkway"/>
    <s v="Active"/>
    <s v="99-137-1730"/>
    <s v="65-797-3468"/>
    <s v="7/22/2024"/>
    <s v="2/28/2024"/>
    <n v="59"/>
    <n v="59"/>
    <n v="79"/>
    <n v="23"/>
    <s v="Yes"/>
    <s v="$1.50"/>
    <n v="32"/>
    <n v="80"/>
  </r>
  <r>
    <x v="104"/>
    <x v="104"/>
    <x v="4"/>
    <s v="Youtags"/>
    <s v="665 Sommers Circle"/>
    <s v="Backordered"/>
    <s v="09-622-7119"/>
    <s v="59-781-3399"/>
    <s v="7/22/2024"/>
    <s v="1/30/2025"/>
    <n v="16"/>
    <n v="16"/>
    <n v="81"/>
    <n v="99"/>
    <s v="Yes"/>
    <s v="$9.00"/>
    <n v="99"/>
    <n v="3"/>
  </r>
  <r>
    <x v="29"/>
    <x v="29"/>
    <x v="0"/>
    <s v="Rhynyx"/>
    <s v="622 Buena Vista Trail"/>
    <s v="Backordered"/>
    <s v="95-356-1566"/>
    <s v="57-204-2098"/>
    <s v="7/22/2024"/>
    <s v="2/21/2025"/>
    <n v="62"/>
    <n v="62"/>
    <n v="61"/>
    <n v="77"/>
    <s v="No"/>
    <s v="$5.50"/>
    <n v="42"/>
    <n v="18"/>
  </r>
  <r>
    <x v="87"/>
    <x v="87"/>
    <x v="3"/>
    <s v="Skyba"/>
    <s v="083 Gulseth Pass"/>
    <s v="Active"/>
    <s v="22-319-1377"/>
    <s v="82-266-1796"/>
    <s v="7/23/2024"/>
    <d v="2024-03-03T00:00:00"/>
    <n v="30"/>
    <n v="30"/>
    <n v="16"/>
    <n v="93"/>
    <s v="No"/>
    <s v="$2.00"/>
    <n v="39"/>
    <n v="30"/>
  </r>
  <r>
    <x v="59"/>
    <x v="59"/>
    <x v="3"/>
    <s v="Devbug"/>
    <s v="022 Prairie Rose Drive"/>
    <s v="Discontinued"/>
    <s v="89-181-4523"/>
    <s v="54-749-3622"/>
    <s v="7/23/2024"/>
    <s v="6/23/2024"/>
    <n v="13"/>
    <n v="13"/>
    <n v="6"/>
    <n v="64"/>
    <s v="No"/>
    <s v="$10.00"/>
    <n v="63"/>
    <n v="29"/>
  </r>
  <r>
    <x v="78"/>
    <x v="78"/>
    <x v="6"/>
    <s v="Aimbu"/>
    <s v="0 Oneill Hill"/>
    <s v="Discontinued"/>
    <s v="38-555-9147"/>
    <s v="35-370-7603"/>
    <s v="7/23/2024"/>
    <s v="4/29/2024"/>
    <n v="14"/>
    <n v="14"/>
    <n v="23"/>
    <n v="25"/>
    <s v="Yes"/>
    <s v="$15.50"/>
    <n v="34"/>
    <n v="68"/>
  </r>
  <r>
    <x v="54"/>
    <x v="54"/>
    <x v="0"/>
    <s v="Voolith"/>
    <s v="992 East Point"/>
    <s v="Active"/>
    <s v="53-667-4109"/>
    <s v="40-800-4739"/>
    <s v="7/23/2024"/>
    <s v="3/21/2024"/>
    <n v="46"/>
    <n v="46"/>
    <n v="75"/>
    <n v="42"/>
    <s v="Yes"/>
    <s v="$2.00"/>
    <n v="22"/>
    <n v="46"/>
  </r>
  <r>
    <x v="77"/>
    <x v="77"/>
    <x v="3"/>
    <s v="Wikibox"/>
    <s v="21629 Burrows Pass"/>
    <s v="Discontinued"/>
    <s v="14-489-8669"/>
    <s v="28-436-5158"/>
    <s v="7/24/2024"/>
    <d v="2024-05-11T00:00:00"/>
    <n v="62"/>
    <n v="62"/>
    <n v="69"/>
    <n v="68"/>
    <s v="Yes"/>
    <s v="$1.75"/>
    <n v="77"/>
    <n v="56"/>
  </r>
  <r>
    <x v="48"/>
    <x v="48"/>
    <x v="1"/>
    <s v="Trudeo"/>
    <s v="5414 Linden Point"/>
    <s v="Backordered"/>
    <s v="26-031-8070"/>
    <s v="11-096-4003"/>
    <s v="7/25/2024"/>
    <s v="5/25/2024"/>
    <n v="16"/>
    <n v="16"/>
    <n v="99"/>
    <n v="23"/>
    <s v="Yes"/>
    <s v="$2.00"/>
    <n v="89"/>
    <n v="21"/>
  </r>
  <r>
    <x v="57"/>
    <x v="57"/>
    <x v="0"/>
    <s v="Teklist"/>
    <s v="60 Messerschmidt Pass"/>
    <s v="Active"/>
    <s v="47-221-2470"/>
    <s v="30-780-7583"/>
    <s v="7/25/2024"/>
    <d v="2024-03-04T00:00:00"/>
    <n v="54"/>
    <n v="54"/>
    <n v="45"/>
    <n v="44"/>
    <s v="No"/>
    <s v="$6.00"/>
    <n v="37"/>
    <n v="16"/>
  </r>
  <r>
    <x v="1"/>
    <x v="1"/>
    <x v="0"/>
    <s v="Fivespan"/>
    <s v="92 Bartelt Terrace"/>
    <s v="Active"/>
    <s v="67-382-4435"/>
    <s v="49-901-0828"/>
    <s v="7/25/2024"/>
    <s v="12/21/2024"/>
    <n v="57"/>
    <n v="87"/>
    <n v="37"/>
    <n v="74"/>
    <s v="No"/>
    <s v="$2.10"/>
    <n v="46"/>
    <n v="46"/>
  </r>
  <r>
    <x v="55"/>
    <x v="55"/>
    <x v="0"/>
    <s v="Jetpulse"/>
    <s v="071 Nobel Circle"/>
    <s v="Discontinued"/>
    <s v="94-029-2717"/>
    <s v="37-878-9392"/>
    <s v="7/26/2024"/>
    <d v="2025-06-02T00:00:00"/>
    <n v="17"/>
    <n v="17"/>
    <n v="8"/>
    <n v="98"/>
    <s v="No"/>
    <s v="$4.00"/>
    <n v="86"/>
    <n v="12"/>
  </r>
  <r>
    <x v="94"/>
    <x v="94"/>
    <x v="2"/>
    <s v="Dynazzy"/>
    <s v="30880 Barnett Junction"/>
    <s v="Discontinued"/>
    <s v="47-866-6589"/>
    <s v="78-203-1075"/>
    <s v="7/26/2024"/>
    <d v="2025-03-02T00:00:00"/>
    <n v="99"/>
    <n v="99"/>
    <n v="61"/>
    <n v="69"/>
    <s v="No"/>
    <s v="$1.00"/>
    <n v="30"/>
    <n v="100"/>
  </r>
  <r>
    <x v="102"/>
    <x v="102"/>
    <x v="4"/>
    <s v="Jabbercube"/>
    <s v="116 Spaight Park"/>
    <s v="Discontinued"/>
    <s v="94-355-3070"/>
    <s v="73-393-9432"/>
    <s v="7/26/2024"/>
    <s v="7/13/2024"/>
    <n v="40"/>
    <n v="40"/>
    <n v="52"/>
    <n v="80"/>
    <s v="Yes"/>
    <s v="$6.80"/>
    <n v="64"/>
    <n v="17"/>
  </r>
  <r>
    <x v="45"/>
    <x v="45"/>
    <x v="5"/>
    <s v="Yozio"/>
    <s v="317 Anniversary Pass"/>
    <s v="Backordered"/>
    <s v="82-342-7339"/>
    <s v="14-325-9173"/>
    <s v="7/27/2024"/>
    <s v="7/31/2024"/>
    <n v="41"/>
    <n v="41"/>
    <n v="61"/>
    <n v="23"/>
    <s v="Yes"/>
    <s v="$5.50"/>
    <n v="63"/>
    <n v="75"/>
  </r>
  <r>
    <x v="27"/>
    <x v="27"/>
    <x v="6"/>
    <s v="Rhyzio"/>
    <s v="5 Killdeer Trail"/>
    <s v="Backordered"/>
    <s v="80-459-5950"/>
    <s v="04-866-2231"/>
    <s v="7/27/2024"/>
    <d v="2024-02-10T00:00:00"/>
    <n v="14"/>
    <n v="14"/>
    <n v="10"/>
    <n v="74"/>
    <s v="No"/>
    <s v="$20.00"/>
    <n v="100"/>
    <n v="66"/>
  </r>
  <r>
    <x v="113"/>
    <x v="113"/>
    <x v="0"/>
    <s v="Avamm"/>
    <s v="05 Bartelt Street"/>
    <s v="Active"/>
    <s v="67-248-6306"/>
    <s v="86-173-6891"/>
    <s v="7/27/2024"/>
    <d v="2024-02-10T00:00:00"/>
    <n v="80"/>
    <n v="80"/>
    <n v="54"/>
    <n v="10"/>
    <s v="No"/>
    <s v="$2.50"/>
    <n v="64"/>
    <n v="73"/>
  </r>
  <r>
    <x v="20"/>
    <x v="20"/>
    <x v="0"/>
    <s v="Yodo"/>
    <s v="55 Cherokee Circle"/>
    <s v="Discontinued"/>
    <s v="68-973-8812"/>
    <s v="31-955-7362"/>
    <s v="7/27/2024"/>
    <s v="6/22/2024"/>
    <n v="74"/>
    <n v="74"/>
    <n v="77"/>
    <n v="45"/>
    <s v="Yes"/>
    <s v="$2.00"/>
    <n v="89"/>
    <n v="64"/>
  </r>
  <r>
    <x v="14"/>
    <x v="14"/>
    <x v="0"/>
    <s v="Skipfire"/>
    <s v="387 Jay Point"/>
    <s v="Discontinued"/>
    <s v="11-325-7396"/>
    <s v="98-940-7545"/>
    <s v="7/28/2024"/>
    <s v="10/18/2024"/>
    <n v="77"/>
    <n v="77"/>
    <n v="46"/>
    <n v="13"/>
    <s v="No"/>
    <s v="$5.00"/>
    <n v="24"/>
    <n v="75"/>
  </r>
  <r>
    <x v="21"/>
    <x v="21"/>
    <x v="0"/>
    <s v="Brainverse"/>
    <s v="9695 Alpine Trail"/>
    <s v="Discontinued"/>
    <s v="68-761-6907"/>
    <s v="31-199-3683"/>
    <s v="7/28/2024"/>
    <s v="7/21/2024"/>
    <n v="44"/>
    <n v="44"/>
    <n v="18"/>
    <n v="62"/>
    <s v="No"/>
    <s v="$2.50"/>
    <n v="57"/>
    <n v="86"/>
  </r>
  <r>
    <x v="22"/>
    <x v="22"/>
    <x v="3"/>
    <s v="Brainverse"/>
    <s v="1468 Meadow Vale Court"/>
    <s v="Backordered"/>
    <s v="62-509-0666"/>
    <s v="16-419-1419"/>
    <s v="7/28/2024"/>
    <s v="5/15/2024"/>
    <n v="92"/>
    <n v="92"/>
    <n v="88"/>
    <n v="7"/>
    <s v="No"/>
    <s v="$9.50"/>
    <n v="24"/>
    <n v="21"/>
  </r>
  <r>
    <x v="108"/>
    <x v="108"/>
    <x v="0"/>
    <s v="Flashspan"/>
    <s v="022 Pierstorff Point"/>
    <s v="Active"/>
    <s v="44-476-0390"/>
    <s v="48-562-3582"/>
    <s v="7/28/2024"/>
    <s v="4/27/2024"/>
    <n v="26"/>
    <n v="26"/>
    <n v="92"/>
    <n v="56"/>
    <s v="Yes"/>
    <s v="$2.50"/>
    <n v="71"/>
    <n v="13"/>
  </r>
  <r>
    <x v="65"/>
    <x v="65"/>
    <x v="2"/>
    <s v="Babblestorm"/>
    <s v="33 Clarendon Hill"/>
    <s v="Active"/>
    <s v="08-213-2058"/>
    <s v="13-179-9553"/>
    <s v="7/28/2024"/>
    <d v="2024-07-09T00:00:00"/>
    <n v="13"/>
    <n v="13"/>
    <n v="73"/>
    <n v="14"/>
    <s v="Yes"/>
    <s v="$4.00"/>
    <n v="59"/>
    <n v="65"/>
  </r>
  <r>
    <x v="5"/>
    <x v="5"/>
    <x v="0"/>
    <s v="Jabbersphere"/>
    <s v="2 School Drive"/>
    <s v="Discontinued"/>
    <s v="35-529-2933"/>
    <s v="57-591-6452"/>
    <s v="7/28/2024"/>
    <s v="10/23/2024"/>
    <n v="90"/>
    <n v="90"/>
    <n v="54"/>
    <n v="18"/>
    <s v="No"/>
    <s v="$4.00"/>
    <n v="85"/>
    <n v="44"/>
  </r>
  <r>
    <x v="34"/>
    <x v="34"/>
    <x v="2"/>
    <s v="Topiclounge"/>
    <s v="120 Gale Circle"/>
    <s v="Discontinued"/>
    <s v="24-364-3341"/>
    <s v="13-290-8513"/>
    <s v="7/29/2024"/>
    <d v="2024-11-04T00:00:00"/>
    <n v="43"/>
    <n v="43"/>
    <n v="84"/>
    <n v="63"/>
    <s v="Yes"/>
    <s v="$2.50"/>
    <n v="51"/>
    <n v="67"/>
  </r>
  <r>
    <x v="102"/>
    <x v="102"/>
    <x v="0"/>
    <s v="Lazz"/>
    <s v="582 Dahle Center"/>
    <s v="Active"/>
    <s v="65-644-1394"/>
    <s v="23-280-1300"/>
    <s v="7/29/2024"/>
    <d v="2025-06-01T00:00:00"/>
    <n v="85"/>
    <n v="85"/>
    <n v="95"/>
    <n v="36"/>
    <s v="Yes"/>
    <s v="$4.50"/>
    <n v="92"/>
    <n v="14"/>
  </r>
  <r>
    <x v="16"/>
    <x v="16"/>
    <x v="0"/>
    <s v="Jabberstorm"/>
    <s v="39014 Randy Court"/>
    <s v="Discontinued"/>
    <s v="88-401-3700"/>
    <s v="39-299-6093"/>
    <s v="7/29/2024"/>
    <d v="2025-04-02T00:00:00"/>
    <n v="44"/>
    <n v="44"/>
    <n v="66"/>
    <n v="24"/>
    <s v="Yes"/>
    <s v="$2.50"/>
    <n v="30"/>
    <n v="6"/>
  </r>
  <r>
    <x v="15"/>
    <x v="15"/>
    <x v="5"/>
    <s v="Vimbo"/>
    <s v="4247 David Crossing"/>
    <s v="Discontinued"/>
    <s v="47-441-7682"/>
    <s v="90-998-1236"/>
    <s v="7/29/2024"/>
    <d v="2024-12-12T00:00:00"/>
    <n v="26"/>
    <n v="26"/>
    <n v="91"/>
    <n v="24"/>
    <s v="Yes"/>
    <s v="$4.00"/>
    <n v="28"/>
    <n v="47"/>
  </r>
  <r>
    <x v="14"/>
    <x v="14"/>
    <x v="0"/>
    <s v="Skinix"/>
    <s v="6482 Ramsey Alley"/>
    <s v="Backordered"/>
    <s v="68-977-2498"/>
    <s v="26-222-1156"/>
    <s v="7/30/2024"/>
    <s v="5/20/2024"/>
    <n v="86"/>
    <n v="86"/>
    <n v="99"/>
    <n v="41"/>
    <s v="Yes"/>
    <s v="$5.50"/>
    <n v="93"/>
    <n v="99"/>
  </r>
  <r>
    <x v="13"/>
    <x v="13"/>
    <x v="3"/>
    <s v="Trilia"/>
    <s v="153 Caliangt Plaza"/>
    <s v="Backordered"/>
    <s v="37-567-3218"/>
    <s v="03-257-4437"/>
    <s v="7/30/2024"/>
    <s v="10/31/2024"/>
    <n v="40"/>
    <n v="40"/>
    <n v="47"/>
    <n v="34"/>
    <s v="Yes"/>
    <s v="$9.50"/>
    <n v="38"/>
    <n v="89"/>
  </r>
  <r>
    <x v="59"/>
    <x v="59"/>
    <x v="1"/>
    <s v="Twitterbeat"/>
    <s v="99 Twin Pines Alley"/>
    <s v="Active"/>
    <s v="87-903-3486"/>
    <s v="90-378-8463"/>
    <s v="7/30/2024"/>
    <d v="2024-10-09T00:00:00"/>
    <n v="88"/>
    <n v="88"/>
    <n v="25"/>
    <n v="39"/>
    <s v="No"/>
    <s v="$4.00"/>
    <n v="79"/>
    <n v="30"/>
  </r>
  <r>
    <x v="65"/>
    <x v="65"/>
    <x v="0"/>
    <s v="Linklinks"/>
    <s v="6 Swallow Crossing"/>
    <s v="Discontinued"/>
    <s v="96-316-7600"/>
    <s v="76-671-7104"/>
    <s v="7/31/2024"/>
    <s v="7/27/2024"/>
    <n v="37"/>
    <n v="37"/>
    <n v="31"/>
    <n v="55"/>
    <s v="No"/>
    <s v="$4.50"/>
    <n v="23"/>
    <n v="80"/>
  </r>
  <r>
    <x v="43"/>
    <x v="43"/>
    <x v="2"/>
    <s v="Oba"/>
    <s v="53894 Myrtle Place"/>
    <s v="Backordered"/>
    <s v="00-842-9790"/>
    <s v="37-079-2530"/>
    <s v="7/31/2024"/>
    <s v="1/30/2025"/>
    <n v="21"/>
    <n v="21"/>
    <n v="94"/>
    <n v="4"/>
    <s v="Yes"/>
    <s v="$2.50"/>
    <n v="66"/>
    <n v="36"/>
  </r>
  <r>
    <x v="0"/>
    <x v="0"/>
    <x v="1"/>
    <s v="Browsezoom"/>
    <s v="1275 Lawn Center"/>
    <s v="Discontinued"/>
    <s v="96-164-0607"/>
    <s v="15-655-3923"/>
    <s v="7/31/2024"/>
    <s v="12/20/2024"/>
    <n v="70"/>
    <n v="69"/>
    <n v="79"/>
    <n v="66"/>
    <s v="Yes"/>
    <s v="$5.00"/>
    <n v="91"/>
    <n v="31"/>
  </r>
  <r>
    <x v="75"/>
    <x v="75"/>
    <x v="1"/>
    <s v="Kamba"/>
    <s v="504 Green Park"/>
    <s v="Discontinued"/>
    <s v="04-240-2226"/>
    <s v="65-842-6819"/>
    <s v="8/13/2024"/>
    <s v="6/28/2024"/>
    <n v="65"/>
    <n v="65"/>
    <n v="48"/>
    <n v="73"/>
    <s v="No"/>
    <s v="$6.00"/>
    <n v="42"/>
    <n v="51"/>
  </r>
  <r>
    <x v="81"/>
    <x v="81"/>
    <x v="0"/>
    <s v="Rooxo"/>
    <s v="9 Bartillon Trail"/>
    <s v="Discontinued"/>
    <s v="97-772-2336"/>
    <s v="19-704-4404"/>
    <s v="8/13/2024"/>
    <d v="2025-03-02T00:00:00"/>
    <n v="89"/>
    <n v="89"/>
    <n v="30"/>
    <n v="69"/>
    <s v="No"/>
    <s v="$3.50"/>
    <n v="44"/>
    <n v="42"/>
  </r>
  <r>
    <x v="44"/>
    <x v="44"/>
    <x v="0"/>
    <s v="Kamba"/>
    <s v="5900 Vahlen Avenue"/>
    <s v="Backordered"/>
    <s v="63-822-5278"/>
    <s v="27-636-1606"/>
    <s v="8/13/2024"/>
    <s v="12/13/2024"/>
    <n v="47"/>
    <n v="47"/>
    <n v="66"/>
    <n v="1"/>
    <s v="Yes"/>
    <s v="$6.00"/>
    <n v="86"/>
    <n v="15"/>
  </r>
  <r>
    <x v="46"/>
    <x v="46"/>
    <x v="3"/>
    <s v="Yombu"/>
    <s v="6990 Kings Place"/>
    <s v="Discontinued"/>
    <s v="19-967-0632"/>
    <s v="90-445-1753"/>
    <s v="8/14/2024"/>
    <d v="2025-04-02T00:00:00"/>
    <n v="70"/>
    <n v="70"/>
    <n v="86"/>
    <n v="54"/>
    <s v="Yes"/>
    <s v="$3.00"/>
    <n v="44"/>
    <n v="3"/>
  </r>
  <r>
    <x v="55"/>
    <x v="55"/>
    <x v="0"/>
    <s v="Kwideo"/>
    <s v="4 Old Shore Avenue"/>
    <s v="Active"/>
    <s v="28-986-8001"/>
    <s v="37-281-2537"/>
    <s v="8/14/2024"/>
    <s v="6/15/2024"/>
    <n v="14"/>
    <n v="14"/>
    <n v="69"/>
    <n v="4"/>
    <s v="Yes"/>
    <s v="$6.00"/>
    <n v="80"/>
    <n v="26"/>
  </r>
  <r>
    <x v="61"/>
    <x v="61"/>
    <x v="3"/>
    <s v="Katz"/>
    <s v="012 Mockingbird Court"/>
    <s v="Backordered"/>
    <s v="44-128-2185"/>
    <s v="79-091-7381"/>
    <s v="8/14/2024"/>
    <d v="2024-10-07T00:00:00"/>
    <n v="53"/>
    <n v="53"/>
    <n v="20"/>
    <n v="81"/>
    <s v="No"/>
    <s v="$4.75"/>
    <n v="51"/>
    <n v="23"/>
  </r>
  <r>
    <x v="55"/>
    <x v="55"/>
    <x v="2"/>
    <s v="Bubblemix"/>
    <s v="739 Rowland Way"/>
    <s v="Discontinued"/>
    <s v="84-327-7787"/>
    <s v="97-571-0561"/>
    <s v="8/14/2024"/>
    <s v="8/26/2024"/>
    <n v="65"/>
    <n v="65"/>
    <n v="35"/>
    <n v="43"/>
    <s v="No"/>
    <s v="$0.20"/>
    <n v="94"/>
    <n v="68"/>
  </r>
  <r>
    <x v="24"/>
    <x v="24"/>
    <x v="0"/>
    <s v="Mydo"/>
    <s v="772 Golf Course Junction"/>
    <s v="Active"/>
    <s v="50-364-5828"/>
    <s v="17-239-6309"/>
    <s v="8/15/2024"/>
    <s v="6/14/2024"/>
    <n v="98"/>
    <n v="98"/>
    <n v="57"/>
    <n v="92"/>
    <s v="No"/>
    <s v="$5.00"/>
    <n v="38"/>
    <n v="16"/>
  </r>
  <r>
    <x v="110"/>
    <x v="110"/>
    <x v="2"/>
    <s v="Browsedrive"/>
    <s v="231 Merry Pass"/>
    <s v="Active"/>
    <s v="65-368-2479"/>
    <s v="99-570-8162"/>
    <s v="8/15/2024"/>
    <d v="2024-10-03T00:00:00"/>
    <n v="83"/>
    <n v="83"/>
    <n v="21"/>
    <n v="59"/>
    <s v="No"/>
    <s v="$2.40"/>
    <n v="81"/>
    <n v="8"/>
  </r>
  <r>
    <x v="64"/>
    <x v="64"/>
    <x v="2"/>
    <s v="Shufflester"/>
    <s v="7 Hooker Way"/>
    <s v="Backordered"/>
    <s v="17-253-5688"/>
    <s v="42-638-2086"/>
    <s v="8/15/2024"/>
    <d v="2024-07-07T00:00:00"/>
    <n v="89"/>
    <n v="89"/>
    <n v="55"/>
    <n v="39"/>
    <s v="No"/>
    <s v="$3.00"/>
    <n v="47"/>
    <n v="59"/>
  </r>
  <r>
    <x v="16"/>
    <x v="16"/>
    <x v="3"/>
    <s v="Jaxnation"/>
    <s v="48 Del Sol Trail"/>
    <s v="Discontinued"/>
    <s v="29-205-1132"/>
    <s v="38-037-1699"/>
    <s v="8/16/2024"/>
    <s v="6/29/2024"/>
    <n v="23"/>
    <n v="23"/>
    <n v="72"/>
    <n v="70"/>
    <s v="Yes"/>
    <s v="$4.50"/>
    <n v="32"/>
    <n v="19"/>
  </r>
  <r>
    <x v="66"/>
    <x v="66"/>
    <x v="1"/>
    <s v="Pixoboo"/>
    <s v="76 Independence Drive"/>
    <s v="Discontinued"/>
    <s v="64-854-8664"/>
    <s v="19-893-7698"/>
    <s v="8/16/2024"/>
    <s v="1/25/2025"/>
    <n v="39"/>
    <n v="39"/>
    <n v="3"/>
    <n v="36"/>
    <s v="No"/>
    <s v="$4.00"/>
    <n v="46"/>
    <n v="29"/>
  </r>
  <r>
    <x v="52"/>
    <x v="52"/>
    <x v="4"/>
    <s v="Jabbertype"/>
    <s v="08 Randy Junction"/>
    <s v="Active"/>
    <s v="66-627-9752"/>
    <s v="87-839-6400"/>
    <s v="8/17/2024"/>
    <d v="2024-01-10T00:00:00"/>
    <n v="22"/>
    <n v="22"/>
    <n v="73"/>
    <n v="48"/>
    <s v="Yes"/>
    <s v="$12.00"/>
    <n v="52"/>
    <n v="62"/>
  </r>
  <r>
    <x v="43"/>
    <x v="43"/>
    <x v="1"/>
    <s v="Buzzshare"/>
    <s v="94451 Arkansas Park"/>
    <s v="Backordered"/>
    <s v="62-795-7801"/>
    <s v="08-312-0872"/>
    <s v="8/17/2024"/>
    <s v="7/28/2024"/>
    <n v="79"/>
    <n v="79"/>
    <n v="41"/>
    <n v="84"/>
    <s v="No"/>
    <s v="$1.80"/>
    <n v="62"/>
    <n v="14"/>
  </r>
  <r>
    <x v="47"/>
    <x v="47"/>
    <x v="3"/>
    <s v="Topicshots"/>
    <s v="322 Birchwood Center"/>
    <s v="Active"/>
    <s v="40-683-0283"/>
    <s v="27-060-9944"/>
    <s v="8/17/2024"/>
    <d v="2024-04-05T00:00:00"/>
    <n v="49"/>
    <n v="49"/>
    <n v="64"/>
    <n v="78"/>
    <s v="Yes"/>
    <s v="$2.00"/>
    <n v="57"/>
    <n v="4"/>
  </r>
  <r>
    <x v="38"/>
    <x v="38"/>
    <x v="3"/>
    <s v="Mybuzz"/>
    <s v="5 Homewood Street"/>
    <s v="Discontinued"/>
    <s v="87-423-8486"/>
    <s v="12-947-4739"/>
    <s v="8/17/2024"/>
    <s v="3/21/2024"/>
    <n v="35"/>
    <n v="35"/>
    <n v="4"/>
    <n v="46"/>
    <s v="No"/>
    <s v="$2.50"/>
    <n v="40"/>
    <n v="69"/>
  </r>
  <r>
    <x v="78"/>
    <x v="78"/>
    <x v="0"/>
    <s v="Centizu"/>
    <s v="3 Hooker Way"/>
    <s v="Discontinued"/>
    <s v="16-499-5059"/>
    <s v="09-090-6360"/>
    <s v="8/18/2024"/>
    <s v="11/19/2024"/>
    <n v="27"/>
    <n v="27"/>
    <n v="20"/>
    <n v="5"/>
    <s v="No"/>
    <s v="$4.50"/>
    <n v="61"/>
    <n v="62"/>
  </r>
  <r>
    <x v="84"/>
    <x v="84"/>
    <x v="3"/>
    <s v="Browsezoom"/>
    <s v="8 Surrey Pass"/>
    <s v="Discontinued"/>
    <s v="05-334-2923"/>
    <s v="41-772-6271"/>
    <s v="8/18/2024"/>
    <s v="11/22/2024"/>
    <n v="63"/>
    <n v="63"/>
    <n v="74"/>
    <n v="71"/>
    <s v="Yes"/>
    <s v="$1.50"/>
    <n v="37"/>
    <n v="22"/>
  </r>
  <r>
    <x v="15"/>
    <x v="15"/>
    <x v="6"/>
    <s v="Oyoyo"/>
    <s v="2 Petterle Road"/>
    <s v="Active"/>
    <s v="74-845-3299"/>
    <s v="21-792-1000"/>
    <s v="8/18/2024"/>
    <d v="2025-12-02T00:00:00"/>
    <n v="77"/>
    <n v="77"/>
    <n v="92"/>
    <n v="26"/>
    <s v="Yes"/>
    <s v="$8.00"/>
    <n v="93"/>
    <n v="99"/>
  </r>
  <r>
    <x v="29"/>
    <x v="29"/>
    <x v="3"/>
    <s v="Voomm"/>
    <s v="57598 Russell Center"/>
    <s v="Backordered"/>
    <s v="10-249-7928"/>
    <s v="69-861-0313"/>
    <s v="8/18/2024"/>
    <d v="2024-03-04T00:00:00"/>
    <n v="14"/>
    <n v="14"/>
    <n v="4"/>
    <n v="75"/>
    <s v="No"/>
    <s v="$6.50"/>
    <n v="95"/>
    <n v="70"/>
  </r>
  <r>
    <x v="105"/>
    <x v="105"/>
    <x v="4"/>
    <s v="Flipopia"/>
    <s v="73397 Steensland Circle"/>
    <s v="Active"/>
    <s v="08-725-8156"/>
    <s v="32-196-4714"/>
    <s v="8/18/2024"/>
    <d v="2024-10-11T00:00:00"/>
    <n v="63"/>
    <n v="63"/>
    <n v="59"/>
    <n v="10"/>
    <s v="No"/>
    <s v="$7.00"/>
    <n v="57"/>
    <n v="50"/>
  </r>
  <r>
    <x v="53"/>
    <x v="53"/>
    <x v="4"/>
    <s v="Snaptags"/>
    <s v="8 Autumn Leaf Drive"/>
    <s v="Discontinued"/>
    <s v="41-240-8856"/>
    <s v="28-162-7486"/>
    <s v="8/18/2024"/>
    <s v="5/29/2024"/>
    <n v="85"/>
    <n v="85"/>
    <n v="53"/>
    <n v="12"/>
    <s v="No"/>
    <s v="$9.00"/>
    <n v="45"/>
    <n v="95"/>
  </r>
  <r>
    <x v="27"/>
    <x v="27"/>
    <x v="2"/>
    <s v="Photospace"/>
    <s v="9463 Northland Court"/>
    <s v="Backordered"/>
    <s v="35-257-9312"/>
    <s v="35-927-4986"/>
    <s v="8/18/2024"/>
    <d v="2024-12-10T00:00:00"/>
    <n v="59"/>
    <n v="59"/>
    <n v="100"/>
    <n v="48"/>
    <s v="Yes"/>
    <s v="$12.00"/>
    <n v="100"/>
    <n v="28"/>
  </r>
  <r>
    <x v="87"/>
    <x v="87"/>
    <x v="0"/>
    <s v="Photospace"/>
    <s v="41 Nelson Center"/>
    <s v="Backordered"/>
    <s v="13-980-8804"/>
    <s v="20-608-1290"/>
    <s v="8/19/2024"/>
    <d v="2024-01-10T00:00:00"/>
    <n v="79"/>
    <n v="79"/>
    <n v="3"/>
    <n v="32"/>
    <s v="No"/>
    <s v="$2.00"/>
    <n v="98"/>
    <n v="91"/>
  </r>
  <r>
    <x v="2"/>
    <x v="2"/>
    <x v="0"/>
    <s v="Blognation"/>
    <s v="2633 Shasta Alley"/>
    <s v="Backordered"/>
    <s v="68-977-6854"/>
    <s v="73-830-9633"/>
    <s v="8/19/2024"/>
    <s v="7/29/2024"/>
    <n v="80"/>
    <n v="80"/>
    <n v="30"/>
    <n v="42"/>
    <s v="No"/>
    <s v="$5.00"/>
    <n v="76"/>
    <n v="69"/>
  </r>
  <r>
    <x v="21"/>
    <x v="21"/>
    <x v="2"/>
    <s v="Npath"/>
    <s v="904 Del Mar Crossing"/>
    <s v="Active"/>
    <s v="90-773-9557"/>
    <s v="02-165-5779"/>
    <s v="8/20/2024"/>
    <s v="6/30/2024"/>
    <n v="100"/>
    <n v="100"/>
    <n v="28"/>
    <n v="21"/>
    <s v="No"/>
    <s v="$3.00"/>
    <n v="45"/>
    <n v="89"/>
  </r>
  <r>
    <x v="42"/>
    <x v="42"/>
    <x v="3"/>
    <s v="Jazzy"/>
    <s v="33774 Carberry Circle"/>
    <s v="Active"/>
    <s v="89-328-9019"/>
    <s v="63-057-0462"/>
    <s v="8/20/2024"/>
    <s v="4/20/2024"/>
    <n v="90"/>
    <n v="90"/>
    <n v="43"/>
    <n v="8"/>
    <s v="No"/>
    <s v="$1.50"/>
    <n v="55"/>
    <n v="72"/>
  </r>
  <r>
    <x v="115"/>
    <x v="115"/>
    <x v="2"/>
    <s v="Dynava"/>
    <s v="2 Barby Lane"/>
    <s v="Discontinued"/>
    <s v="59-075-2457"/>
    <s v="18-733-2453"/>
    <s v="8/21/2024"/>
    <d v="2025-03-02T00:00:00"/>
    <n v="85"/>
    <n v="85"/>
    <n v="26"/>
    <n v="15"/>
    <s v="No"/>
    <s v="$2.50"/>
    <n v="33"/>
    <n v="58"/>
  </r>
  <r>
    <x v="29"/>
    <x v="29"/>
    <x v="5"/>
    <s v="Ozu"/>
    <s v="44638 Corscot Lane"/>
    <s v="Backordered"/>
    <s v="31-627-6025"/>
    <s v="17-084-8551"/>
    <s v="8/22/2024"/>
    <d v="2024-03-09T00:00:00"/>
    <n v="63"/>
    <n v="63"/>
    <n v="62"/>
    <n v="64"/>
    <s v="No"/>
    <s v="$2.50"/>
    <n v="56"/>
    <n v="73"/>
  </r>
  <r>
    <x v="75"/>
    <x v="75"/>
    <x v="4"/>
    <s v="Flipbug"/>
    <s v="4 Jay Terrace"/>
    <s v="Discontinued"/>
    <s v="28-824-9017"/>
    <s v="93-712-3934"/>
    <s v="8/22/2024"/>
    <d v="2024-08-06T00:00:00"/>
    <n v="97"/>
    <n v="97"/>
    <n v="94"/>
    <n v="17"/>
    <s v="No"/>
    <s v="$11.50"/>
    <n v="96"/>
    <n v="74"/>
  </r>
  <r>
    <x v="111"/>
    <x v="111"/>
    <x v="1"/>
    <s v="Miboo"/>
    <s v="49476 Tony Hill"/>
    <s v="Discontinued"/>
    <s v="06-858-5680"/>
    <s v="63-231-2829"/>
    <s v="8/22/2024"/>
    <d v="2025-12-01T00:00:00"/>
    <n v="56"/>
    <n v="56"/>
    <n v="34"/>
    <n v="57"/>
    <s v="No"/>
    <s v="$6.50"/>
    <n v="49"/>
    <n v="96"/>
  </r>
  <r>
    <x v="47"/>
    <x v="47"/>
    <x v="0"/>
    <s v="Photojam"/>
    <s v="3645 Ridge Oak Drive"/>
    <s v="Backordered"/>
    <s v="38-732-7667"/>
    <s v="88-663-3393"/>
    <s v="8/23/2024"/>
    <s v="10/13/2024"/>
    <n v="19"/>
    <n v="19"/>
    <n v="52"/>
    <n v="22"/>
    <s v="Yes"/>
    <s v="$3.50"/>
    <n v="42"/>
    <n v="32"/>
  </r>
  <r>
    <x v="39"/>
    <x v="39"/>
    <x v="6"/>
    <s v="Thoughtsphere"/>
    <s v="20073 Northfield Way"/>
    <s v="Discontinued"/>
    <s v="85-237-3505"/>
    <s v="92-296-1266"/>
    <s v="8/23/2024"/>
    <s v="11/13/2024"/>
    <n v="15"/>
    <n v="15"/>
    <n v="50"/>
    <n v="88"/>
    <s v="Yes"/>
    <s v="$8.00"/>
    <n v="78"/>
    <n v="28"/>
  </r>
  <r>
    <x v="46"/>
    <x v="46"/>
    <x v="3"/>
    <s v="Skipfire"/>
    <s v="955 4th Road"/>
    <s v="Discontinued"/>
    <s v="73-117-6105"/>
    <s v="74-729-7466"/>
    <s v="8/23/2024"/>
    <s v="9/17/2024"/>
    <n v="18"/>
    <n v="18"/>
    <n v="48"/>
    <n v="77"/>
    <s v="Yes"/>
    <s v="$2.50"/>
    <n v="67"/>
    <n v="79"/>
  </r>
  <r>
    <x v="105"/>
    <x v="105"/>
    <x v="6"/>
    <s v="Fiveclub"/>
    <s v="226 Calypso Road"/>
    <s v="Active"/>
    <s v="46-436-5351"/>
    <s v="07-471-0050"/>
    <s v="8/24/2024"/>
    <s v="9/30/2024"/>
    <n v="88"/>
    <n v="88"/>
    <n v="54"/>
    <n v="21"/>
    <s v="No"/>
    <s v="$8.50"/>
    <n v="81"/>
    <n v="37"/>
  </r>
  <r>
    <x v="76"/>
    <x v="76"/>
    <x v="3"/>
    <s v="Babbleopia"/>
    <s v="3 Hermina Circle"/>
    <s v="Active"/>
    <s v="56-303-5256"/>
    <s v="29-821-5359"/>
    <s v="8/24/2024"/>
    <s v="11/17/2024"/>
    <n v="44"/>
    <n v="44"/>
    <n v="24"/>
    <n v="25"/>
    <s v="No"/>
    <s v="$10.00"/>
    <n v="75"/>
    <n v="26"/>
  </r>
  <r>
    <x v="105"/>
    <x v="105"/>
    <x v="3"/>
    <s v="Roomm"/>
    <s v="561 Blue Bill Park Road"/>
    <s v="Discontinued"/>
    <s v="57-394-1587"/>
    <s v="59-595-7531"/>
    <s v="8/25/2024"/>
    <s v="2/17/2025"/>
    <n v="80"/>
    <n v="80"/>
    <n v="63"/>
    <n v="41"/>
    <s v="No"/>
    <s v="$1.50"/>
    <n v="53"/>
    <n v="94"/>
  </r>
  <r>
    <x v="54"/>
    <x v="54"/>
    <x v="4"/>
    <s v="Linklinks"/>
    <s v="05944 Scott Parkway"/>
    <s v="Active"/>
    <s v="51-934-9117"/>
    <s v="34-389-9922"/>
    <s v="8/25/2024"/>
    <s v="7/28/2024"/>
    <n v="58"/>
    <n v="58"/>
    <n v="55"/>
    <n v="4"/>
    <s v="No"/>
    <s v="$6.00"/>
    <n v="56"/>
    <n v="31"/>
  </r>
  <r>
    <x v="29"/>
    <x v="29"/>
    <x v="3"/>
    <s v="Thoughtblab"/>
    <s v="6 Acker Street"/>
    <s v="Active"/>
    <s v="77-377-1659"/>
    <s v="64-674-3902"/>
    <s v="8/25/2024"/>
    <s v="1/22/2025"/>
    <n v="57"/>
    <n v="57"/>
    <n v="22"/>
    <n v="91"/>
    <s v="No"/>
    <s v="$9.50"/>
    <n v="24"/>
    <n v="12"/>
  </r>
  <r>
    <x v="50"/>
    <x v="50"/>
    <x v="2"/>
    <s v="Skidoo"/>
    <s v="739 Swallow Road"/>
    <s v="Active"/>
    <s v="27-262-2437"/>
    <s v="05-181-2682"/>
    <s v="8/26/2024"/>
    <s v="11/20/2024"/>
    <n v="30"/>
    <n v="30"/>
    <n v="9"/>
    <n v="29"/>
    <s v="No"/>
    <s v="$8.10"/>
    <n v="54"/>
    <n v="62"/>
  </r>
  <r>
    <x v="65"/>
    <x v="65"/>
    <x v="0"/>
    <s v="Eire"/>
    <s v="2 Basil Street"/>
    <s v="Active"/>
    <s v="71-085-4290"/>
    <s v="26-593-3478"/>
    <s v="8/26/2024"/>
    <d v="2024-07-10T00:00:00"/>
    <n v="74"/>
    <n v="74"/>
    <n v="98"/>
    <n v="72"/>
    <s v="Yes"/>
    <s v="$1.80"/>
    <n v="91"/>
    <n v="29"/>
  </r>
  <r>
    <x v="106"/>
    <x v="106"/>
    <x v="0"/>
    <s v="Skalith"/>
    <s v="60241 Portage Point"/>
    <s v="Discontinued"/>
    <s v="87-675-1506"/>
    <s v="21-697-8128"/>
    <s v="8/26/2024"/>
    <d v="2024-07-12T00:00:00"/>
    <n v="80"/>
    <n v="80"/>
    <n v="89"/>
    <n v="7"/>
    <s v="Yes"/>
    <s v="$5.90"/>
    <n v="46"/>
    <n v="54"/>
  </r>
  <r>
    <x v="30"/>
    <x v="30"/>
    <x v="3"/>
    <s v="Eimbee"/>
    <s v="5426 Fordem Pass"/>
    <s v="Backordered"/>
    <s v="77-224-2227"/>
    <s v="89-226-5813"/>
    <s v="8/26/2024"/>
    <s v="9/30/2024"/>
    <n v="31"/>
    <n v="31"/>
    <n v="46"/>
    <n v="75"/>
    <s v="Yes"/>
    <s v="$9.50"/>
    <n v="43"/>
    <n v="77"/>
  </r>
  <r>
    <x v="104"/>
    <x v="104"/>
    <x v="0"/>
    <s v="Skibox"/>
    <s v="15 Veith Circle"/>
    <s v="Backordered"/>
    <s v="94-658-4945"/>
    <s v="09-153-0763"/>
    <s v="8/27/2024"/>
    <d v="2025-12-02T00:00:00"/>
    <n v="31"/>
    <n v="31"/>
    <n v="10"/>
    <n v="81"/>
    <s v="No"/>
    <s v="$2.00"/>
    <n v="71"/>
    <n v="61"/>
  </r>
  <r>
    <x v="65"/>
    <x v="65"/>
    <x v="0"/>
    <s v="Yakitri"/>
    <s v="1 Hudson Hill"/>
    <s v="Discontinued"/>
    <s v="15-562-3712"/>
    <s v="53-243-7800"/>
    <s v="8/27/2024"/>
    <s v="6/20/2024"/>
    <n v="75"/>
    <n v="75"/>
    <n v="89"/>
    <n v="15"/>
    <s v="Yes"/>
    <s v="$2.50"/>
    <n v="90"/>
    <n v="52"/>
  </r>
  <r>
    <x v="21"/>
    <x v="21"/>
    <x v="2"/>
    <s v="Thoughtworks"/>
    <s v="15658 Talisman Lane"/>
    <s v="Backordered"/>
    <s v="98-546-7398"/>
    <s v="37-921-2953"/>
    <s v="8/27/2024"/>
    <d v="2024-03-05T00:00:00"/>
    <n v="65"/>
    <n v="65"/>
    <n v="69"/>
    <n v="71"/>
    <s v="Yes"/>
    <s v="$1.75"/>
    <n v="41"/>
    <n v="43"/>
  </r>
  <r>
    <x v="14"/>
    <x v="14"/>
    <x v="2"/>
    <s v="Oyondu"/>
    <s v="35 Portage Road"/>
    <s v="Discontinued"/>
    <s v="36-177-0573"/>
    <s v="62-687-0951"/>
    <s v="8/27/2024"/>
    <d v="2024-02-10T00:00:00"/>
    <n v="33"/>
    <n v="33"/>
    <n v="1"/>
    <n v="23"/>
    <s v="No"/>
    <s v="$2.50"/>
    <n v="78"/>
    <n v="36"/>
  </r>
  <r>
    <x v="9"/>
    <x v="9"/>
    <x v="3"/>
    <s v="Yamia"/>
    <s v="308 Doe Crossing Pass"/>
    <s v="Discontinued"/>
    <s v="39-358-3340"/>
    <s v="86-841-4440"/>
    <s v="8/27/2024"/>
    <s v="3/25/2024"/>
    <n v="80"/>
    <n v="80"/>
    <n v="60"/>
    <n v="62"/>
    <s v="No"/>
    <s v="$4.50"/>
    <n v="60"/>
    <n v="63"/>
  </r>
  <r>
    <x v="16"/>
    <x v="16"/>
    <x v="3"/>
    <s v="Mynte"/>
    <s v="127 Eliot Road"/>
    <s v="Backordered"/>
    <s v="11-733-1756"/>
    <s v="27-970-8649"/>
    <s v="8/28/2024"/>
    <s v="11/27/2024"/>
    <n v="92"/>
    <n v="92"/>
    <n v="81"/>
    <n v="53"/>
    <s v="No"/>
    <s v="$2.00"/>
    <n v="95"/>
    <n v="88"/>
  </r>
  <r>
    <x v="92"/>
    <x v="92"/>
    <x v="0"/>
    <s v="Buzzbean"/>
    <s v="3 Bunting Point"/>
    <s v="Discontinued"/>
    <s v="01-026-2772"/>
    <s v="20-532-0144"/>
    <s v="8/28/2024"/>
    <d v="2024-11-06T00:00:00"/>
    <n v="71"/>
    <n v="71"/>
    <n v="61"/>
    <n v="47"/>
    <s v="No"/>
    <s v="$10.00"/>
    <n v="76"/>
    <n v="10"/>
  </r>
  <r>
    <x v="33"/>
    <x v="33"/>
    <x v="1"/>
    <s v="Eidel"/>
    <s v="6 Harbort Hill"/>
    <s v="Active"/>
    <s v="84-198-7276"/>
    <s v="34-158-6684"/>
    <s v="8/29/2024"/>
    <s v="1/16/2025"/>
    <n v="52"/>
    <n v="52"/>
    <n v="88"/>
    <n v="65"/>
    <s v="Yes"/>
    <s v="$4.00"/>
    <n v="94"/>
    <n v="15"/>
  </r>
  <r>
    <x v="117"/>
    <x v="117"/>
    <x v="4"/>
    <s v="Janyx"/>
    <s v="376 Reinke Court"/>
    <s v="Backordered"/>
    <s v="56-810-0550"/>
    <s v="94-145-9423"/>
    <s v="8/29/2024"/>
    <d v="2024-02-12T00:00:00"/>
    <n v="40"/>
    <n v="40"/>
    <n v="7"/>
    <n v="6"/>
    <s v="No"/>
    <s v="$7.50"/>
    <n v="52"/>
    <n v="68"/>
  </r>
  <r>
    <x v="43"/>
    <x v="43"/>
    <x v="0"/>
    <s v="Yamia"/>
    <s v="3 Ronald Regan Center"/>
    <s v="Discontinued"/>
    <s v="40-751-8635"/>
    <s v="48-878-3021"/>
    <s v="8/30/2024"/>
    <s v="10/17/2024"/>
    <n v="60"/>
    <n v="60"/>
    <n v="80"/>
    <n v="84"/>
    <s v="Yes"/>
    <s v="$3.40"/>
    <n v="96"/>
    <n v="68"/>
  </r>
  <r>
    <x v="119"/>
    <x v="119"/>
    <x v="3"/>
    <s v="Dabshots"/>
    <s v="43107 Schlimgen Circle"/>
    <s v="Active"/>
    <s v="14-305-9690"/>
    <s v="13-457-9946"/>
    <s v="8/30/2024"/>
    <s v="6/29/2024"/>
    <n v="71"/>
    <n v="71"/>
    <n v="17"/>
    <n v="14"/>
    <s v="No"/>
    <s v="$4.30"/>
    <n v="58"/>
    <n v="23"/>
  </r>
  <r>
    <x v="46"/>
    <x v="46"/>
    <x v="3"/>
    <s v="Yodo"/>
    <s v="28 Boyd Pass"/>
    <s v="Active"/>
    <s v="83-727-0814"/>
    <s v="79-656-1990"/>
    <s v="8/30/2024"/>
    <d v="2024-08-06T00:00:00"/>
    <n v="44"/>
    <n v="44"/>
    <n v="87"/>
    <n v="64"/>
    <s v="Yes"/>
    <s v="$4.50"/>
    <n v="29"/>
    <n v="6"/>
  </r>
  <r>
    <x v="52"/>
    <x v="52"/>
    <x v="0"/>
    <s v="Tagopia"/>
    <s v="62238 Mallory Place"/>
    <s v="Active"/>
    <s v="71-015-9181"/>
    <s v="56-196-9896"/>
    <s v="8/30/2024"/>
    <s v="8/27/2024"/>
    <n v="19"/>
    <n v="19"/>
    <n v="35"/>
    <n v="55"/>
    <s v="Yes"/>
    <s v="$6.00"/>
    <n v="41"/>
    <n v="27"/>
  </r>
  <r>
    <x v="92"/>
    <x v="92"/>
    <x v="0"/>
    <s v="Kanoodle"/>
    <s v="9516 Burrows Circle"/>
    <s v="Discontinued"/>
    <s v="51-572-5497"/>
    <s v="43-035-3382"/>
    <s v="8/31/2024"/>
    <s v="2/13/2025"/>
    <n v="11"/>
    <n v="11"/>
    <n v="44"/>
    <n v="88"/>
    <s v="Yes"/>
    <s v="$3.00"/>
    <n v="56"/>
    <n v="12"/>
  </r>
  <r>
    <x v="55"/>
    <x v="55"/>
    <x v="0"/>
    <s v="Innojam"/>
    <s v="1008 Welch Street"/>
    <s v="Active"/>
    <s v="06-797-4963"/>
    <s v="41-821-0197"/>
    <s v="8/31/2024"/>
    <s v="8/15/2024"/>
    <n v="22"/>
    <n v="22"/>
    <n v="8"/>
    <n v="37"/>
    <s v="No"/>
    <s v="$6.00"/>
    <n v="38"/>
    <n v="81"/>
  </r>
  <r>
    <x v="12"/>
    <x v="12"/>
    <x v="2"/>
    <s v="Mydeo"/>
    <s v="1700 Briar Crest Parkway"/>
    <s v="Backordered"/>
    <s v="42-141-5718"/>
    <s v="67-662-3444"/>
    <s v="9/13/2024"/>
    <d v="2025-06-01T00:00:00"/>
    <n v="15"/>
    <n v="15"/>
    <n v="31"/>
    <n v="43"/>
    <s v="Yes"/>
    <s v="$9.00"/>
    <n v="88"/>
    <n v="52"/>
  </r>
  <r>
    <x v="55"/>
    <x v="55"/>
    <x v="2"/>
    <s v="Jabbercube"/>
    <s v="53 Homewood Alley"/>
    <s v="Active"/>
    <s v="37-606-0510"/>
    <s v="09-489-6314"/>
    <s v="9/13/2024"/>
    <d v="2024-09-06T00:00:00"/>
    <n v="52"/>
    <n v="52"/>
    <n v="64"/>
    <n v="86"/>
    <s v="Yes"/>
    <s v="$1.00"/>
    <n v="73"/>
    <n v="38"/>
  </r>
  <r>
    <x v="8"/>
    <x v="8"/>
    <x v="1"/>
    <s v="Aibox"/>
    <s v="43591 East Road"/>
    <s v="Active"/>
    <s v="44-480-9446"/>
    <s v="35-000-6015"/>
    <s v="9/13/2024"/>
    <s v="2/19/2025"/>
    <n v="100"/>
    <n v="100"/>
    <n v="13"/>
    <n v="13"/>
    <s v="No"/>
    <s v="$2.50"/>
    <n v="84"/>
    <n v="93"/>
  </r>
  <r>
    <x v="31"/>
    <x v="31"/>
    <x v="6"/>
    <s v="Brainbox"/>
    <s v="79 Cardinal Court"/>
    <s v="Active"/>
    <s v="78-237-0277"/>
    <s v="50-314-5433"/>
    <s v="9/15/2024"/>
    <s v="9/23/2024"/>
    <n v="18"/>
    <n v="18"/>
    <n v="27"/>
    <n v="76"/>
    <s v="Yes"/>
    <s v="$5.00"/>
    <n v="64"/>
    <n v="96"/>
  </r>
  <r>
    <x v="60"/>
    <x v="60"/>
    <x v="0"/>
    <s v="Topicblab"/>
    <s v="26240 Maple Wood Place"/>
    <s v="Discontinued"/>
    <s v="87-997-0228"/>
    <s v="55-156-6528"/>
    <s v="9/15/2024"/>
    <s v="10/24/2024"/>
    <n v="39"/>
    <n v="39"/>
    <n v="4"/>
    <n v="37"/>
    <s v="No"/>
    <s v="$3.00"/>
    <n v="81"/>
    <n v="25"/>
  </r>
  <r>
    <x v="70"/>
    <x v="70"/>
    <x v="3"/>
    <s v="Pixonyx"/>
    <s v="78 Forest Dale Road"/>
    <s v="Backordered"/>
    <s v="42-674-3917"/>
    <s v="26-080-4944"/>
    <s v="9/15/2024"/>
    <s v="4/20/2024"/>
    <n v="46"/>
    <n v="46"/>
    <n v="76"/>
    <n v="47"/>
    <s v="Yes"/>
    <s v="$2.65"/>
    <n v="50"/>
    <n v="50"/>
  </r>
  <r>
    <x v="112"/>
    <x v="112"/>
    <x v="6"/>
    <s v="Yozio"/>
    <s v="25696 Westerfield Alley"/>
    <s v="Active"/>
    <s v="28-185-7303"/>
    <s v="97-143-0641"/>
    <s v="9/15/2024"/>
    <s v="1/21/2025"/>
    <n v="71"/>
    <n v="71"/>
    <n v="31"/>
    <n v="3"/>
    <s v="No"/>
    <s v="$10.00"/>
    <n v="48"/>
    <n v="51"/>
  </r>
  <r>
    <x v="19"/>
    <x v="19"/>
    <x v="4"/>
    <s v="Fanoodle"/>
    <s v="56 Petterle Circle"/>
    <s v="Active"/>
    <s v="45-852-2446"/>
    <s v="37-567-5710"/>
    <s v="9/15/2024"/>
    <d v="2024-08-06T00:00:00"/>
    <n v="41"/>
    <n v="41"/>
    <n v="12"/>
    <n v="28"/>
    <s v="No"/>
    <s v="$15.00"/>
    <n v="89"/>
    <n v="92"/>
  </r>
  <r>
    <x v="36"/>
    <x v="36"/>
    <x v="4"/>
    <s v="Innojam"/>
    <s v="1247 Hoard Hill"/>
    <s v="Active"/>
    <s v="56-831-6199"/>
    <s v="99-680-2351"/>
    <s v="9/16/2024"/>
    <s v="2/25/2024"/>
    <n v="59"/>
    <n v="59"/>
    <n v="48"/>
    <n v="62"/>
    <s v="No"/>
    <s v="$15.00"/>
    <n v="96"/>
    <n v="37"/>
  </r>
  <r>
    <x v="101"/>
    <x v="101"/>
    <x v="0"/>
    <s v="Twitternation"/>
    <s v="700 Northland Crossing"/>
    <s v="Backordered"/>
    <s v="82-538-4809"/>
    <s v="74-357-2990"/>
    <s v="9/16/2024"/>
    <d v="2024-05-11T00:00:00"/>
    <n v="73"/>
    <n v="73"/>
    <n v="61"/>
    <n v="4"/>
    <s v="No"/>
    <s v="$1.00"/>
    <n v="35"/>
    <n v="7"/>
  </r>
  <r>
    <x v="101"/>
    <x v="101"/>
    <x v="0"/>
    <s v="Vinder"/>
    <s v="8 Heffernan Point"/>
    <s v="Active"/>
    <s v="87-698-0944"/>
    <s v="73-717-0190"/>
    <s v="9/17/2024"/>
    <s v="8/27/2024"/>
    <n v="49"/>
    <n v="49"/>
    <n v="12"/>
    <n v="59"/>
    <s v="No"/>
    <s v="$98.43"/>
    <n v="35"/>
    <n v="16"/>
  </r>
  <r>
    <x v="56"/>
    <x v="56"/>
    <x v="0"/>
    <s v="Edgeclub"/>
    <s v="39 Dovetail Terrace"/>
    <s v="Active"/>
    <s v="30-964-2694"/>
    <s v="42-976-2737"/>
    <s v="9/18/2024"/>
    <d v="2024-12-05T00:00:00"/>
    <n v="83"/>
    <n v="83"/>
    <n v="72"/>
    <n v="55"/>
    <s v="No"/>
    <s v="$3.00"/>
    <n v="51"/>
    <n v="41"/>
  </r>
  <r>
    <x v="63"/>
    <x v="63"/>
    <x v="3"/>
    <s v="Topicshots"/>
    <s v="5649 Vidon Plaza"/>
    <s v="Active"/>
    <s v="09-335-7793"/>
    <s v="96-918-7047"/>
    <s v="9/18/2024"/>
    <d v="2024-07-09T00:00:00"/>
    <n v="56"/>
    <n v="56"/>
    <n v="19"/>
    <n v="20"/>
    <s v="No"/>
    <s v="$2.40"/>
    <n v="30"/>
    <n v="49"/>
  </r>
  <r>
    <x v="96"/>
    <x v="96"/>
    <x v="3"/>
    <s v="Zava"/>
    <s v="289 Longview Point"/>
    <s v="Active"/>
    <s v="99-033-5661"/>
    <s v="32-458-6452"/>
    <s v="9/19/2024"/>
    <s v="1/27/2025"/>
    <n v="48"/>
    <n v="48"/>
    <n v="3"/>
    <n v="21"/>
    <s v="No"/>
    <s v="$2.00"/>
    <n v="35"/>
    <n v="22"/>
  </r>
  <r>
    <x v="84"/>
    <x v="84"/>
    <x v="3"/>
    <s v="Shuffletag"/>
    <s v="46989 Crescent Oaks Junction"/>
    <s v="Backordered"/>
    <s v="90-128-7973"/>
    <s v="91-417-6283"/>
    <s v="9/19/2024"/>
    <s v="10/31/2024"/>
    <n v="66"/>
    <n v="66"/>
    <n v="3"/>
    <n v="7"/>
    <s v="No"/>
    <s v="$6.25"/>
    <n v="75"/>
    <n v="46"/>
  </r>
  <r>
    <x v="33"/>
    <x v="33"/>
    <x v="4"/>
    <s v="Plajo"/>
    <s v="13799 Quincy Park"/>
    <s v="Discontinued"/>
    <s v="52-797-6961"/>
    <s v="75-793-8978"/>
    <s v="9/19/2024"/>
    <d v="2024-07-06T00:00:00"/>
    <n v="42"/>
    <n v="42"/>
    <n v="80"/>
    <n v="88"/>
    <s v="Yes"/>
    <s v="$7.00"/>
    <n v="62"/>
    <n v="22"/>
  </r>
  <r>
    <x v="53"/>
    <x v="53"/>
    <x v="3"/>
    <s v="Feedmix"/>
    <s v="05433 Towne Terrace"/>
    <s v="Discontinued"/>
    <s v="39-232-5341"/>
    <s v="23-319-2681"/>
    <s v="9/21/2024"/>
    <s v="10/24/2024"/>
    <n v="49"/>
    <n v="49"/>
    <n v="34"/>
    <n v="74"/>
    <s v="No"/>
    <s v="$4.50"/>
    <n v="50"/>
    <n v="83"/>
  </r>
  <r>
    <x v="27"/>
    <x v="27"/>
    <x v="2"/>
    <s v="Meevee"/>
    <s v="44 Kensington Road"/>
    <s v="Discontinued"/>
    <s v="46-931-6897"/>
    <s v="22-946-8052"/>
    <s v="9/21/2024"/>
    <s v="6/15/2024"/>
    <n v="46"/>
    <n v="46"/>
    <n v="32"/>
    <n v="26"/>
    <s v="No"/>
    <s v="$2.50"/>
    <n v="64"/>
    <n v="85"/>
  </r>
  <r>
    <x v="28"/>
    <x v="28"/>
    <x v="2"/>
    <s v="Trilith"/>
    <s v="668 Claremont Place"/>
    <s v="Discontinued"/>
    <s v="56-937-8675"/>
    <s v="37-996-3243"/>
    <s v="9/21/2024"/>
    <s v="5/31/2024"/>
    <n v="20"/>
    <n v="20"/>
    <n v="91"/>
    <n v="14"/>
    <s v="Yes"/>
    <s v="$2.50"/>
    <n v="41"/>
    <n v="77"/>
  </r>
  <r>
    <x v="49"/>
    <x v="49"/>
    <x v="4"/>
    <s v="Dynava"/>
    <s v="674 Ryan Alley"/>
    <s v="Backordered"/>
    <s v="54-830-6971"/>
    <s v="94-006-6480"/>
    <s v="9/21/2024"/>
    <s v="12/25/2024"/>
    <n v="29"/>
    <n v="29"/>
    <n v="61"/>
    <n v="21"/>
    <s v="Yes"/>
    <s v="$7.00"/>
    <n v="85"/>
    <n v="79"/>
  </r>
  <r>
    <x v="49"/>
    <x v="49"/>
    <x v="3"/>
    <s v="Kazu"/>
    <s v="00029 Fisk Point"/>
    <s v="Discontinued"/>
    <s v="90-865-9150"/>
    <s v="58-053-4926"/>
    <s v="9/22/2024"/>
    <d v="2024-12-05T00:00:00"/>
    <n v="62"/>
    <n v="62"/>
    <n v="24"/>
    <n v="97"/>
    <s v="No"/>
    <s v="$2.50"/>
    <n v="82"/>
    <n v="5"/>
  </r>
  <r>
    <x v="27"/>
    <x v="27"/>
    <x v="3"/>
    <s v="Geba"/>
    <s v="61224 Northridge Avenue"/>
    <s v="Active"/>
    <s v="42-887-6557"/>
    <s v="49-092-2735"/>
    <s v="9/23/2024"/>
    <d v="2024-10-07T00:00:00"/>
    <n v="100"/>
    <n v="100"/>
    <n v="82"/>
    <n v="19"/>
    <s v="No"/>
    <s v="$1.50"/>
    <n v="76"/>
    <n v="88"/>
  </r>
  <r>
    <x v="84"/>
    <x v="84"/>
    <x v="0"/>
    <s v="Quinu"/>
    <s v="24385 Prentice Plaza"/>
    <s v="Discontinued"/>
    <s v="94-190-5193"/>
    <s v="95-778-2888"/>
    <s v="9/23/2024"/>
    <s v="11/21/2024"/>
    <n v="28"/>
    <n v="28"/>
    <n v="68"/>
    <n v="50"/>
    <s v="Yes"/>
    <s v="$1.50"/>
    <n v="67"/>
    <n v="82"/>
  </r>
  <r>
    <x v="73"/>
    <x v="73"/>
    <x v="0"/>
    <s v="Kamba"/>
    <s v="052 Northland Trail"/>
    <s v="Active"/>
    <s v="00-440-9568"/>
    <s v="43-605-2448"/>
    <s v="9/23/2024"/>
    <d v="2024-04-09T00:00:00"/>
    <n v="26"/>
    <n v="26"/>
    <n v="98"/>
    <n v="25"/>
    <s v="Yes"/>
    <s v="$10.00"/>
    <n v="55"/>
    <n v="51"/>
  </r>
  <r>
    <x v="3"/>
    <x v="3"/>
    <x v="1"/>
    <s v="Babblestorm"/>
    <s v="0109 Stang Terrace"/>
    <s v="Discontinued"/>
    <s v="74-294-3760"/>
    <s v="81-233-6894"/>
    <s v="9/23/2024"/>
    <s v="11/30/2024"/>
    <n v="67"/>
    <n v="67"/>
    <n v="17"/>
    <n v="54"/>
    <s v="No"/>
    <s v="$4.00"/>
    <n v="45"/>
    <n v="96"/>
  </r>
  <r>
    <x v="117"/>
    <x v="117"/>
    <x v="2"/>
    <s v="Devpulse"/>
    <s v="8 Kensington Place"/>
    <s v="Backordered"/>
    <s v="66-806-6051"/>
    <s v="19-875-5642"/>
    <s v="9/23/2024"/>
    <d v="2024-01-07T00:00:00"/>
    <n v="53"/>
    <n v="53"/>
    <n v="12"/>
    <n v="82"/>
    <s v="No"/>
    <s v="$1.70"/>
    <n v="56"/>
    <n v="31"/>
  </r>
  <r>
    <x v="43"/>
    <x v="43"/>
    <x v="0"/>
    <s v="Realblab"/>
    <s v="16 Elgar Point"/>
    <s v="Discontinued"/>
    <s v="81-844-2979"/>
    <s v="02-575-7332"/>
    <s v="9/24/2024"/>
    <s v="1/15/2025"/>
    <n v="49"/>
    <n v="49"/>
    <n v="87"/>
    <n v="46"/>
    <s v="Yes"/>
    <s v="$4.00"/>
    <n v="47"/>
    <n v="67"/>
  </r>
  <r>
    <x v="9"/>
    <x v="9"/>
    <x v="4"/>
    <s v="Viva"/>
    <s v="239 Anderson Court"/>
    <s v="Discontinued"/>
    <s v="80-072-8774"/>
    <s v="61-222-8413"/>
    <s v="9/24/2024"/>
    <d v="2024-06-07T00:00:00"/>
    <n v="63"/>
    <n v="63"/>
    <n v="95"/>
    <n v="41"/>
    <s v="Yes"/>
    <s v="$18.00"/>
    <n v="76"/>
    <n v="96"/>
  </r>
  <r>
    <x v="102"/>
    <x v="102"/>
    <x v="0"/>
    <s v="Skimia"/>
    <s v="1 Havey Park"/>
    <s v="Discontinued"/>
    <s v="80-039-1261"/>
    <s v="37-994-7932"/>
    <s v="9/25/2024"/>
    <s v="11/28/2024"/>
    <n v="73"/>
    <n v="73"/>
    <n v="97"/>
    <n v="12"/>
    <s v="Yes"/>
    <s v="$6.00"/>
    <n v="94"/>
    <n v="58"/>
  </r>
  <r>
    <x v="62"/>
    <x v="62"/>
    <x v="1"/>
    <s v="Twitterwire"/>
    <s v="938 Garrison Court"/>
    <s v="Discontinued"/>
    <s v="58-219-0241"/>
    <s v="42-523-1857"/>
    <s v="9/26/2024"/>
    <d v="2024-12-05T00:00:00"/>
    <n v="89"/>
    <n v="89"/>
    <n v="36"/>
    <n v="81"/>
    <s v="No"/>
    <s v="$10.00"/>
    <n v="27"/>
    <n v="6"/>
  </r>
  <r>
    <x v="104"/>
    <x v="104"/>
    <x v="4"/>
    <s v="Zoovu"/>
    <s v="21379 Stoughton Junction"/>
    <s v="Active"/>
    <s v="94-528-8088"/>
    <s v="68-885-5553"/>
    <s v="9/26/2024"/>
    <s v="7/24/2024"/>
    <n v="26"/>
    <n v="26"/>
    <n v="7"/>
    <n v="63"/>
    <s v="No"/>
    <s v="$9.00"/>
    <n v="66"/>
    <n v="71"/>
  </r>
  <r>
    <x v="11"/>
    <x v="11"/>
    <x v="2"/>
    <s v="Avaveo"/>
    <s v="60 Towne Hill"/>
    <s v="Active"/>
    <s v="95-349-0828"/>
    <s v="43-977-2343"/>
    <s v="9/27/2024"/>
    <s v="8/29/2024"/>
    <n v="50"/>
    <n v="50"/>
    <n v="57"/>
    <n v="84"/>
    <s v="Yes"/>
    <s v="$7.00"/>
    <n v="95"/>
    <n v="28"/>
  </r>
  <r>
    <x v="87"/>
    <x v="87"/>
    <x v="4"/>
    <s v="Izio"/>
    <s v="96420 Briar Crest Lane"/>
    <s v="Active"/>
    <s v="03-061-1344"/>
    <s v="85-211-5357"/>
    <s v="9/27/2024"/>
    <s v="7/19/2024"/>
    <n v="43"/>
    <n v="43"/>
    <n v="65"/>
    <n v="76"/>
    <s v="Yes"/>
    <s v="$12.00"/>
    <n v="62"/>
    <n v="47"/>
  </r>
  <r>
    <x v="41"/>
    <x v="41"/>
    <x v="3"/>
    <s v="Flipopia"/>
    <s v="365 Vera Terrace"/>
    <s v="Active"/>
    <s v="44-782-1395"/>
    <s v="54-132-9762"/>
    <s v="9/29/2024"/>
    <s v="6/26/2024"/>
    <n v="97"/>
    <n v="97"/>
    <n v="72"/>
    <n v="68"/>
    <s v="No"/>
    <s v="$1.50"/>
    <n v="39"/>
    <n v="78"/>
  </r>
  <r>
    <x v="47"/>
    <x v="47"/>
    <x v="0"/>
    <s v="Topdrive"/>
    <s v="43 Washington Street"/>
    <s v="Discontinued"/>
    <s v="75-927-9108"/>
    <s v="27-406-7972"/>
    <s v="9/29/2024"/>
    <s v="6/17/2024"/>
    <n v="98"/>
    <n v="98"/>
    <n v="32"/>
    <n v="17"/>
    <s v="No"/>
    <s v="$1.00"/>
    <n v="55"/>
    <n v="72"/>
  </r>
  <r>
    <x v="2"/>
    <x v="2"/>
    <x v="0"/>
    <s v="Gigazoom"/>
    <s v="37 Browning Trail"/>
    <s v="Discontinued"/>
    <s v="78-614-4402"/>
    <s v="51-014-4287"/>
    <s v="9/30/2024"/>
    <s v="2/14/2025"/>
    <n v="52"/>
    <n v="52"/>
    <n v="99"/>
    <n v="28"/>
    <s v="Yes"/>
    <s v="$2.00"/>
    <n v="20"/>
    <n v="85"/>
  </r>
  <r>
    <x v="120"/>
    <x v="120"/>
    <x v="0"/>
    <s v="Lazz"/>
    <s v="32525 Marquette Park"/>
    <s v="Discontinued"/>
    <s v="01-903-5373"/>
    <s v="37-902-0286"/>
    <s v="9/30/2024"/>
    <s v="6/20/2024"/>
    <n v="72"/>
    <n v="72"/>
    <n v="77"/>
    <n v="89"/>
    <s v="Yes"/>
    <s v="$6.00"/>
    <n v="40"/>
    <n v="8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s v="P001"/>
    <s v="Bell Pepper"/>
    <x v="0"/>
    <s v="Eimbee"/>
    <s v="20 Pennsylvania Parkway"/>
    <s v="Discontinued"/>
    <s v="29-017-6255"/>
    <s v="43-348-2450"/>
    <d v="2024-01-03T00:00:00"/>
    <d v="2025-06-01T00:00:00"/>
    <n v="46"/>
    <n v="50"/>
    <n v="64"/>
    <n v="14"/>
    <s v="Yes"/>
    <n v="4.5999999999999996"/>
    <n v="96"/>
    <n v="441.59999999999997"/>
    <n v="55"/>
  </r>
  <r>
    <s v="P002"/>
    <s v="Vegetable Oil"/>
    <x v="1"/>
    <s v="Digitube"/>
    <s v="03643 Oakridge Lane"/>
    <s v="Backordered"/>
    <s v="79-569-8856"/>
    <s v="04-854-7165"/>
    <d v="2024-01-04T00:00:00"/>
    <d v="2024-05-19T00:00:00"/>
    <n v="51"/>
    <n v="51"/>
    <n v="87"/>
    <n v="36"/>
    <s v="Yes"/>
    <n v="2"/>
    <n v="24"/>
    <n v="48"/>
    <n v="83"/>
  </r>
  <r>
    <s v="P003"/>
    <s v="Parmesan Cheese"/>
    <x v="2"/>
    <s v="BlogXS"/>
    <s v="73 Graedel Street"/>
    <s v="Discontinued"/>
    <s v="28-146-2641"/>
    <s v="82-995-0739"/>
    <d v="2024-01-04T00:00:00"/>
    <d v="2024-12-21T00:00:00"/>
    <n v="38"/>
    <n v="38"/>
    <n v="67"/>
    <n v="29"/>
    <s v="Yes"/>
    <n v="12"/>
    <n v="35"/>
    <n v="420"/>
    <n v="24"/>
  </r>
  <r>
    <s v="P004"/>
    <s v="Carrot"/>
    <x v="0"/>
    <s v="Avaveo"/>
    <s v="44801 Myrtle Center"/>
    <s v="Discontinued"/>
    <s v="11-581-9869"/>
    <s v="22-867-3079"/>
    <d v="2024-01-05T00:00:00"/>
    <d v="2024-12-12T00:00:00"/>
    <n v="51"/>
    <n v="51"/>
    <n v="60"/>
    <n v="9"/>
    <s v="Yes"/>
    <n v="1.5"/>
    <n v="44"/>
    <n v="66"/>
    <n v="95"/>
  </r>
  <r>
    <s v="P005"/>
    <s v="Garlic"/>
    <x v="0"/>
    <s v="Katz"/>
    <s v="6195 Monterey Center"/>
    <s v="Discontinued"/>
    <s v="13-202-4809"/>
    <s v="24-281-7685"/>
    <d v="2024-01-05T00:00:00"/>
    <d v="2024-07-28T00:00:00"/>
    <n v="27"/>
    <n v="27"/>
    <n v="22"/>
    <n v="0"/>
    <s v="No"/>
    <n v="7"/>
    <n v="91"/>
    <n v="637"/>
    <n v="77"/>
  </r>
  <r>
    <s v="P006"/>
    <s v="Lemon"/>
    <x v="0"/>
    <s v="Yata"/>
    <s v="5141 Anniversary Crossing"/>
    <s v="Backordered"/>
    <s v="70-145-2550"/>
    <s v="75-849-4524"/>
    <d v="2024-01-05T00:00:00"/>
    <d v="2024-07-08T00:00:00"/>
    <n v="91"/>
    <n v="91"/>
    <n v="6"/>
    <n v="0"/>
    <s v="No"/>
    <n v="2.4"/>
    <n v="38"/>
    <n v="91.2"/>
    <n v="70"/>
  </r>
  <r>
    <s v="P007"/>
    <s v="Coconut Sugar"/>
    <x v="3"/>
    <s v="Lazz"/>
    <s v="38583 2nd Pass"/>
    <s v="Active"/>
    <s v="10-626-8536"/>
    <s v="23-274-3305"/>
    <d v="2024-01-05T00:00:00"/>
    <d v="2025-01-29T00:00:00"/>
    <n v="17"/>
    <n v="17"/>
    <n v="85"/>
    <n v="68"/>
    <s v="Yes"/>
    <n v="5"/>
    <n v="76"/>
    <n v="380"/>
    <n v="89"/>
  </r>
  <r>
    <s v="P008"/>
    <s v="Anchovies"/>
    <x v="4"/>
    <s v="Zoonder"/>
    <s v="86 Porter Junction"/>
    <s v="Discontinued"/>
    <s v="42-879-9478"/>
    <s v="00-900-0119"/>
    <d v="2024-01-06T00:00:00"/>
    <d v="2025-03-23T00:00:00"/>
    <n v="81"/>
    <n v="81"/>
    <n v="22"/>
    <n v="0"/>
    <s v="No"/>
    <n v="10"/>
    <n v="95"/>
    <n v="950"/>
    <n v="77"/>
  </r>
  <r>
    <s v="P009"/>
    <s v="Cheese"/>
    <x v="2"/>
    <s v="Oozz"/>
    <s v="05518 Saint Paul Street"/>
    <s v="Active"/>
    <s v="82-380-5378"/>
    <s v="96-353-3049"/>
    <d v="2024-01-06T00:00:00"/>
    <d v="2024-03-06T00:00:00"/>
    <n v="78"/>
    <n v="78"/>
    <n v="24"/>
    <n v="0"/>
    <s v="No"/>
    <n v="9"/>
    <n v="60"/>
    <n v="540"/>
    <n v="41"/>
  </r>
  <r>
    <s v="P010"/>
    <s v="Yogurt"/>
    <x v="2"/>
    <s v="Jaxnation"/>
    <s v="14042 Dottie Avenue"/>
    <s v="Backordered"/>
    <s v="23-265-8144"/>
    <s v="31-524-1628"/>
    <d v="2024-01-06T00:00:00"/>
    <d v="2024-09-11T00:00:00"/>
    <n v="55"/>
    <n v="55"/>
    <n v="50"/>
    <n v="0"/>
    <s v="No"/>
    <n v="1.7"/>
    <n v="62"/>
    <n v="105.39999999999999"/>
    <n v="26"/>
  </r>
  <r>
    <s v="P011"/>
    <s v="Cheddar Cheese"/>
    <x v="2"/>
    <s v="Gabcube"/>
    <s v="5 Oxford Pass"/>
    <s v="Active"/>
    <s v="62-393-9939"/>
    <s v="93-877-9384"/>
    <d v="2024-01-06T00:00:00"/>
    <d v="2024-02-06T00:00:00"/>
    <n v="60"/>
    <n v="60"/>
    <n v="9"/>
    <n v="0"/>
    <s v="No"/>
    <n v="9"/>
    <n v="95"/>
    <n v="855"/>
    <n v="63"/>
  </r>
  <r>
    <s v="P012"/>
    <s v="Avocado Oil"/>
    <x v="1"/>
    <s v="Dabtype"/>
    <s v="3622 Anhalt Lane"/>
    <s v="Backordered"/>
    <s v="90-343-9640"/>
    <s v="54-919-9424"/>
    <d v="2024-01-07T00:00:00"/>
    <d v="2024-06-04T00:00:00"/>
    <n v="53"/>
    <n v="53"/>
    <n v="89"/>
    <n v="36"/>
    <s v="Yes"/>
    <n v="10"/>
    <n v="22"/>
    <n v="220"/>
    <n v="83"/>
  </r>
  <r>
    <s v="P013"/>
    <s v="Orange"/>
    <x v="0"/>
    <s v="Flashdog"/>
    <s v="3 Bashford Court"/>
    <s v="Backordered"/>
    <s v="36-899-5324"/>
    <s v="02-656-3112"/>
    <d v="2024-01-08T00:00:00"/>
    <d v="2024-05-07T00:00:00"/>
    <n v="94"/>
    <n v="94"/>
    <n v="58"/>
    <n v="0"/>
    <s v="No"/>
    <n v="2.9"/>
    <n v="57"/>
    <n v="165.29999999999998"/>
    <n v="74"/>
  </r>
  <r>
    <s v="P014"/>
    <s v="Digestive Biscuit"/>
    <x v="5"/>
    <s v="Devshare"/>
    <s v="2 Carioca Crossing"/>
    <s v="Backordered"/>
    <s v="41-538-3129"/>
    <s v="91-589-9007"/>
    <d v="2024-01-09T00:00:00"/>
    <d v="2024-03-17T00:00:00"/>
    <n v="77"/>
    <n v="77"/>
    <n v="79"/>
    <n v="2"/>
    <s v="Yes"/>
    <n v="4"/>
    <n v="62"/>
    <n v="248"/>
    <n v="75"/>
  </r>
  <r>
    <s v="P015"/>
    <s v="Cauliflower"/>
    <x v="0"/>
    <s v="Cogilith"/>
    <s v="01 Northfield Road"/>
    <s v="Active"/>
    <s v="47-843-8207"/>
    <s v="55-838-9088"/>
    <d v="2024-01-09T00:00:00"/>
    <d v="2024-10-04T00:00:00"/>
    <n v="34"/>
    <n v="34"/>
    <n v="92"/>
    <n v="58"/>
    <s v="Yes"/>
    <n v="2.5"/>
    <n v="28"/>
    <n v="70"/>
    <n v="71"/>
  </r>
  <r>
    <s v="P016"/>
    <s v="Pear"/>
    <x v="0"/>
    <s v="Roodel"/>
    <s v="2004 Cody Plaza"/>
    <s v="Discontinued"/>
    <s v="94-071-2261"/>
    <s v="25-706-2146"/>
    <d v="2024-01-09T00:00:00"/>
    <d v="2024-02-03T00:00:00"/>
    <n v="79"/>
    <n v="79"/>
    <n v="37"/>
    <n v="0"/>
    <s v="No"/>
    <n v="4.5"/>
    <n v="33"/>
    <n v="148.5"/>
    <n v="20"/>
  </r>
  <r>
    <s v="P017"/>
    <s v="Egg (Turkey)"/>
    <x v="2"/>
    <s v="Bluezoom"/>
    <s v="94862 Beilfuss Terrace"/>
    <s v="Backordered"/>
    <s v="12-998-3882"/>
    <s v="06-151-9076"/>
    <d v="2024-01-10T00:00:00"/>
    <d v="2024-08-17T00:00:00"/>
    <n v="76"/>
    <n v="76"/>
    <n v="54"/>
    <n v="0"/>
    <s v="No"/>
    <n v="2.5"/>
    <n v="69"/>
    <n v="172.5"/>
    <n v="27"/>
  </r>
  <r>
    <s v="P018"/>
    <s v="Ricotta Cheese"/>
    <x v="2"/>
    <s v="Skimia"/>
    <s v="10342 Division Place"/>
    <s v="Active"/>
    <s v="36-127-4273"/>
    <s v="05-719-6858"/>
    <d v="2024-01-10T00:00:00"/>
    <d v="2024-03-07T00:00:00"/>
    <n v="50"/>
    <n v="50"/>
    <n v="46"/>
    <n v="0"/>
    <s v="No"/>
    <n v="6.2"/>
    <n v="88"/>
    <n v="545.6"/>
    <n v="70"/>
  </r>
  <r>
    <s v="P019"/>
    <s v="Eggplant"/>
    <x v="0"/>
    <s v="Blogpad"/>
    <s v="52 Namekagon Junction"/>
    <s v="Backordered"/>
    <s v="13-144-2169"/>
    <s v="11-742-5033"/>
    <d v="2024-01-10T00:00:00"/>
    <d v="2024-01-12T00:00:00"/>
    <n v="25"/>
    <n v="25"/>
    <n v="62"/>
    <n v="37"/>
    <s v="Yes"/>
    <n v="3"/>
    <n v="57"/>
    <n v="171"/>
    <n v="98"/>
  </r>
  <r>
    <s v="P020"/>
    <s v="Whole Wheat Flour"/>
    <x v="3"/>
    <s v="Dabjam"/>
    <s v="21343 Brentwood Circle"/>
    <s v="Backordered"/>
    <s v="86-978-6666"/>
    <s v="43-979-2253"/>
    <d v="2024-01-10T00:00:00"/>
    <d v="2024-07-26T00:00:00"/>
    <n v="38"/>
    <n v="38"/>
    <n v="43"/>
    <n v="5"/>
    <s v="Yes"/>
    <n v="2.7"/>
    <n v="34"/>
    <n v="91.800000000000011"/>
    <n v="54"/>
  </r>
  <r>
    <s v="P021"/>
    <s v="Arabica Coffee"/>
    <x v="6"/>
    <s v="Feedmix"/>
    <s v="36 3rd Place"/>
    <s v="Discontinued"/>
    <s v="40-681-9981"/>
    <s v="54-470-2479"/>
    <d v="2024-01-11T00:00:00"/>
    <d v="2024-05-29T00:00:00"/>
    <n v="45"/>
    <n v="45"/>
    <n v="77"/>
    <n v="32"/>
    <s v="Yes"/>
    <n v="20"/>
    <n v="85"/>
    <n v="1700"/>
    <n v="1"/>
  </r>
  <r>
    <s v="P022"/>
    <s v="Sweet Potato"/>
    <x v="0"/>
    <s v="Trupe"/>
    <s v="7015 Ramsey Lane"/>
    <s v="Active"/>
    <s v="13-962-6263"/>
    <s v="26-061-5253"/>
    <d v="2024-01-12T00:00:00"/>
    <s v="12/23/2024"/>
    <n v="49"/>
    <n v="49"/>
    <n v="1"/>
    <n v="0"/>
    <s v="No"/>
    <n v="2"/>
    <n v="97"/>
    <n v="194"/>
    <n v="95"/>
  </r>
  <r>
    <s v="P023"/>
    <s v="Mango"/>
    <x v="0"/>
    <s v="Meevee"/>
    <s v="48 Vahlen Place"/>
    <s v="Backordered"/>
    <s v="10-002-6494"/>
    <s v="47-509-7282"/>
    <d v="2024-02-03T00:00:00"/>
    <d v="2024-08-07T00:00:00"/>
    <n v="89"/>
    <n v="89"/>
    <n v="92"/>
    <n v="3"/>
    <s v="Yes"/>
    <n v="4.8"/>
    <n v="46"/>
    <n v="220.79999999999998"/>
    <n v="11"/>
  </r>
  <r>
    <s v="P024"/>
    <s v="Kale"/>
    <x v="0"/>
    <s v="Blogpad"/>
    <s v="85 Farwell Parkway"/>
    <s v="Backordered"/>
    <s v="29-741-8132"/>
    <s v="49-384-4540"/>
    <d v="2024-02-03T00:00:00"/>
    <d v="2024-07-14T00:00:00"/>
    <n v="47"/>
    <n v="47"/>
    <n v="22"/>
    <n v="0"/>
    <s v="No"/>
    <n v="4"/>
    <n v="26"/>
    <n v="104"/>
    <n v="59"/>
  </r>
  <r>
    <s v="P025"/>
    <s v="Jasmine Rice"/>
    <x v="3"/>
    <s v="Topicware"/>
    <s v="07 Pankratz Point"/>
    <s v="Active"/>
    <s v="30-806-3823"/>
    <s v="36-451-3173"/>
    <d v="2024-02-03T00:00:00"/>
    <d v="2024-04-07T00:00:00"/>
    <n v="53"/>
    <n v="53"/>
    <n v="26"/>
    <n v="0"/>
    <s v="No"/>
    <n v="4.75"/>
    <n v="100"/>
    <n v="475"/>
    <n v="94"/>
  </r>
  <r>
    <s v="P026"/>
    <s v="Sourdough Bread"/>
    <x v="5"/>
    <s v="Plajo"/>
    <s v="338 Annamark Court"/>
    <s v="Discontinued"/>
    <s v="71-074-6292"/>
    <s v="42-201-4495"/>
    <d v="2024-02-04T00:00:00"/>
    <d v="2024-10-06T00:00:00"/>
    <n v="65"/>
    <n v="65"/>
    <n v="79"/>
    <n v="14"/>
    <s v="Yes"/>
    <n v="4"/>
    <n v="100"/>
    <n v="400"/>
    <n v="9"/>
  </r>
  <r>
    <s v="P027"/>
    <s v="Green Coffee"/>
    <x v="6"/>
    <s v="Skyndu"/>
    <s v="35 Golf Course Alley"/>
    <s v="Backordered"/>
    <s v="95-738-4658"/>
    <s v="67-404-3362"/>
    <d v="2024-02-04T00:00:00"/>
    <s v="11/26/2024"/>
    <n v="90"/>
    <n v="90"/>
    <n v="68"/>
    <n v="0"/>
    <s v="No"/>
    <n v="12"/>
    <n v="81"/>
    <n v="972"/>
    <n v="26"/>
  </r>
  <r>
    <s v="P021"/>
    <s v="Arabica Coffee"/>
    <x v="6"/>
    <s v="Yotz"/>
    <s v="36 3rd Place"/>
    <s v="Backordered"/>
    <s v="55-154-4728"/>
    <s v="33-466-7894"/>
    <d v="2024-02-04T00:00:00"/>
    <d v="2025-07-01T00:00:00"/>
    <n v="65"/>
    <n v="65"/>
    <n v="63"/>
    <n v="0"/>
    <s v="No"/>
    <n v="20"/>
    <n v="28"/>
    <n v="560"/>
    <n v="26"/>
  </r>
  <r>
    <s v="P028"/>
    <s v="Tilapia"/>
    <x v="4"/>
    <s v="Vinder"/>
    <s v="57 Eastwood Junction"/>
    <s v="Active"/>
    <s v="46-255-3073"/>
    <s v="68-230-9130"/>
    <d v="2024-02-05T00:00:00"/>
    <d v="2025-06-01T00:00:00"/>
    <n v="30"/>
    <n v="30"/>
    <n v="42"/>
    <n v="12"/>
    <s v="Yes"/>
    <n v="7"/>
    <n v="48"/>
    <n v="336"/>
    <n v="23"/>
  </r>
  <r>
    <s v="P029"/>
    <s v="Arborio Rice"/>
    <x v="3"/>
    <s v="Geba"/>
    <s v="31 Sullivan Hill"/>
    <s v="Active"/>
    <s v="95-640-0293"/>
    <s v="43-575-2151"/>
    <d v="2024-02-05T00:00:00"/>
    <d v="2024-02-11T00:00:00"/>
    <n v="34"/>
    <n v="34"/>
    <n v="32"/>
    <n v="0"/>
    <s v="No"/>
    <n v="4.5"/>
    <n v="42"/>
    <n v="189"/>
    <n v="27"/>
  </r>
  <r>
    <s v="P030"/>
    <s v="Bread Flour"/>
    <x v="3"/>
    <s v="Dazzlesphere"/>
    <s v="49148 Meadow Ridge Way"/>
    <s v="Backordered"/>
    <s v="45-250-4679"/>
    <s v="80-328-4990"/>
    <d v="2024-02-05T00:00:00"/>
    <s v="11/23/2024"/>
    <n v="54"/>
    <n v="54"/>
    <n v="78"/>
    <n v="24"/>
    <s v="Yes"/>
    <n v="1.5"/>
    <n v="41"/>
    <n v="61.5"/>
    <n v="63"/>
  </r>
  <r>
    <s v="P031"/>
    <s v="Cucumber"/>
    <x v="0"/>
    <s v="Kanoodle"/>
    <s v="38 Killdeer Point"/>
    <s v="Active"/>
    <s v="03-833-3577"/>
    <s v="87-032-6971"/>
    <d v="2024-02-05T00:00:00"/>
    <d v="2024-08-20T00:00:00"/>
    <n v="67"/>
    <n v="67"/>
    <n v="14"/>
    <n v="0"/>
    <s v="No"/>
    <n v="1.8"/>
    <n v="81"/>
    <n v="145.80000000000001"/>
    <n v="77"/>
  </r>
  <r>
    <s v="P009"/>
    <s v="Cheese"/>
    <x v="2"/>
    <s v="Eimbee"/>
    <s v="05518 Saint Paul Street"/>
    <s v="Backordered"/>
    <s v="08-961-3009"/>
    <s v="41-825-5869"/>
    <d v="2024-02-06T00:00:00"/>
    <s v="12/19/2024"/>
    <n v="50"/>
    <n v="50"/>
    <n v="14"/>
    <n v="0"/>
    <s v="No"/>
    <n v="9.1999999999999993"/>
    <n v="60"/>
    <n v="552"/>
    <n v="72"/>
  </r>
  <r>
    <s v="P032"/>
    <s v="Milk"/>
    <x v="2"/>
    <s v="Centimia"/>
    <s v="36483 Burning Wood Pass"/>
    <s v="Backordered"/>
    <s v="20-405-4865"/>
    <s v="16-019-7101"/>
    <d v="2024-02-06T00:00:00"/>
    <d v="2024-05-11T00:00:00"/>
    <n v="13"/>
    <n v="13"/>
    <n v="39"/>
    <n v="26"/>
    <s v="Yes"/>
    <n v="0.9"/>
    <n v="46"/>
    <n v="41.4"/>
    <n v="46"/>
  </r>
  <r>
    <s v="P033"/>
    <s v="Lime"/>
    <x v="0"/>
    <s v="Livefish"/>
    <s v="3 Meadow Valley Court"/>
    <s v="Backordered"/>
    <s v="49-377-9731"/>
    <s v="56-823-5908"/>
    <d v="2024-02-06T00:00:00"/>
    <d v="2024-03-10T00:00:00"/>
    <n v="18"/>
    <n v="18"/>
    <n v="8"/>
    <n v="0"/>
    <s v="No"/>
    <n v="2"/>
    <n v="54"/>
    <n v="108"/>
    <n v="45"/>
  </r>
  <r>
    <s v="P034"/>
    <s v="Rice Flour"/>
    <x v="3"/>
    <s v="Quatz"/>
    <s v="47817 Oneill Park"/>
    <s v="Active"/>
    <s v="39-810-2042"/>
    <s v="65-620-9866"/>
    <d v="2024-02-06T00:00:00"/>
    <s v="1/25/2025"/>
    <n v="24"/>
    <n v="24"/>
    <n v="2"/>
    <n v="0"/>
    <s v="No"/>
    <n v="2"/>
    <n v="98"/>
    <n v="196"/>
    <n v="82"/>
  </r>
  <r>
    <s v="P026"/>
    <s v="Sourdough Bread"/>
    <x v="5"/>
    <s v="Rhyloo"/>
    <s v="338 Annamark Court"/>
    <s v="Active"/>
    <s v="53-805-9523"/>
    <s v="99-864-0256"/>
    <d v="2024-02-07T00:00:00"/>
    <s v="3/19/2024"/>
    <n v="40"/>
    <n v="40"/>
    <n v="30"/>
    <n v="0"/>
    <s v="No"/>
    <n v="4.5"/>
    <n v="54"/>
    <n v="243"/>
    <n v="29"/>
  </r>
  <r>
    <s v="P009"/>
    <s v="Cheese"/>
    <x v="2"/>
    <s v="Shuffledrive"/>
    <s v="05518 Saint Paul Street"/>
    <s v="Active"/>
    <s v="14-305-5348"/>
    <s v="71-092-6845"/>
    <d v="2024-02-08T00:00:00"/>
    <d v="2024-12-10T00:00:00"/>
    <n v="53"/>
    <n v="53"/>
    <n v="63"/>
    <n v="10"/>
    <s v="Yes"/>
    <n v="9"/>
    <n v="56"/>
    <n v="504"/>
    <n v="95"/>
  </r>
  <r>
    <s v="P035"/>
    <s v="Sour Cream"/>
    <x v="2"/>
    <s v="Skyvu"/>
    <s v="805 Center Parkway"/>
    <s v="Active"/>
    <s v="51-459-5630"/>
    <s v="29-567-3732"/>
    <d v="2024-02-08T00:00:00"/>
    <s v="9/29/2024"/>
    <n v="11"/>
    <n v="11"/>
    <n v="30"/>
    <n v="19"/>
    <s v="Yes"/>
    <n v="4"/>
    <n v="84"/>
    <n v="336"/>
    <n v="4"/>
  </r>
  <r>
    <s v="P036"/>
    <s v="Whole Wheat Bread"/>
    <x v="5"/>
    <s v="Lazz"/>
    <s v="46 Delaware Place"/>
    <s v="Backordered"/>
    <s v="88-183-5781"/>
    <s v="49-247-1217"/>
    <d v="2024-02-08T00:00:00"/>
    <s v="8/24/2024"/>
    <n v="17"/>
    <n v="17"/>
    <n v="63"/>
    <n v="46"/>
    <s v="Yes"/>
    <n v="3.5"/>
    <n v="93"/>
    <n v="325.5"/>
    <n v="26"/>
  </r>
  <r>
    <s v="P037"/>
    <s v="Robusta Coffee"/>
    <x v="6"/>
    <s v="Devpulse"/>
    <s v="2374 Chive Court"/>
    <s v="Discontinued"/>
    <s v="41-735-9837"/>
    <s v="35-462-7569"/>
    <d v="2024-02-08T00:00:00"/>
    <s v="8/28/2024"/>
    <n v="14"/>
    <n v="14"/>
    <n v="77"/>
    <n v="63"/>
    <s v="Yes"/>
    <n v="10"/>
    <n v="32"/>
    <n v="320"/>
    <n v="24"/>
  </r>
  <r>
    <s v="P038"/>
    <s v="Chocolate Biscuit"/>
    <x v="5"/>
    <s v="Yodo"/>
    <s v="7561 5th Terrace"/>
    <s v="Active"/>
    <s v="88-977-0175"/>
    <s v="58-087-3463"/>
    <d v="2024-02-08T00:00:00"/>
    <s v="3/21/2024"/>
    <n v="100"/>
    <n v="100"/>
    <n v="1"/>
    <n v="0"/>
    <s v="No"/>
    <n v="5"/>
    <n v="47"/>
    <n v="235"/>
    <n v="79"/>
  </r>
  <r>
    <s v="P039"/>
    <s v="Palm Oil"/>
    <x v="1"/>
    <s v="Skipstorm"/>
    <s v="703 Hermina Center"/>
    <s v="Active"/>
    <s v="66-327-2821"/>
    <s v="82-525-7224"/>
    <d v="2024-02-08T00:00:00"/>
    <d v="2024-10-04T00:00:00"/>
    <n v="67"/>
    <n v="67"/>
    <n v="57"/>
    <n v="0"/>
    <s v="No"/>
    <n v="1.8"/>
    <n v="78"/>
    <n v="140.4"/>
    <n v="60"/>
  </r>
  <r>
    <s v="P008"/>
    <s v="Anchovies"/>
    <x v="4"/>
    <s v="Camido"/>
    <s v="86 Porter Junction"/>
    <s v="Discontinued"/>
    <s v="08-114-3922"/>
    <s v="19-418-7213"/>
    <d v="2024-02-09T00:00:00"/>
    <s v="2/25/2024"/>
    <n v="60"/>
    <n v="60"/>
    <n v="64"/>
    <n v="4"/>
    <s v="Yes"/>
    <n v="10"/>
    <n v="34"/>
    <n v="340"/>
    <n v="48"/>
  </r>
  <r>
    <s v="P012"/>
    <s v="Avocado Oil"/>
    <x v="1"/>
    <s v="Dabtype"/>
    <s v="3622 Anhalt Lane"/>
    <s v="Backordered"/>
    <s v="90-343-9640"/>
    <s v="54-919-9424"/>
    <d v="2024-01-07T00:00:00"/>
    <d v="2024-06-04T00:00:00"/>
    <n v="53"/>
    <n v="53"/>
    <n v="89"/>
    <n v="36"/>
    <s v="Yes"/>
    <n v="10"/>
    <n v="22"/>
    <n v="220"/>
    <n v="83"/>
  </r>
  <r>
    <s v="P040"/>
    <s v="Sesame Oil"/>
    <x v="1"/>
    <s v="Dabtype"/>
    <s v="0313 Rockefeller Street"/>
    <s v="Discontinued"/>
    <s v="95-090-2788"/>
    <s v="95-715-6047"/>
    <d v="2024-02-09T00:00:00"/>
    <d v="2024-05-04T00:00:00"/>
    <n v="45"/>
    <n v="45"/>
    <n v="7"/>
    <n v="0"/>
    <s v="No"/>
    <n v="6.5"/>
    <n v="86"/>
    <n v="559"/>
    <n v="77"/>
  </r>
  <r>
    <s v="P041"/>
    <s v="Lettuce"/>
    <x v="0"/>
    <s v="Fadeo"/>
    <s v="19069 Cordelia Drive"/>
    <s v="Active"/>
    <s v="26-690-3784"/>
    <s v="70-463-6597"/>
    <d v="2024-02-10T00:00:00"/>
    <s v="10/14/2024"/>
    <n v="58"/>
    <n v="58"/>
    <n v="5"/>
    <n v="0"/>
    <s v="No"/>
    <n v="2"/>
    <n v="53"/>
    <n v="106"/>
    <n v="80"/>
  </r>
  <r>
    <s v="P042"/>
    <s v="Feta Cheese"/>
    <x v="2"/>
    <s v="Rhynyx"/>
    <s v="60356 Derek Lane"/>
    <s v="Discontinued"/>
    <s v="46-753-8430"/>
    <s v="35-042-9391"/>
    <d v="2024-02-10T00:00:00"/>
    <s v="11/19/2024"/>
    <n v="98"/>
    <n v="98"/>
    <n v="77"/>
    <n v="0"/>
    <s v="No"/>
    <n v="7"/>
    <n v="92"/>
    <n v="644"/>
    <n v="29"/>
  </r>
  <r>
    <s v="P043"/>
    <s v="Apricot"/>
    <x v="0"/>
    <s v="Skinix"/>
    <s v="36687 Maple Avenue"/>
    <s v="Backordered"/>
    <s v="15-905-7750"/>
    <s v="48-176-1622"/>
    <d v="2024-02-12T00:00:00"/>
    <s v="1/31/2025"/>
    <n v="42"/>
    <n v="42"/>
    <n v="61"/>
    <n v="19"/>
    <s v="Yes"/>
    <n v="5"/>
    <n v="86"/>
    <n v="430"/>
    <n v="99"/>
  </r>
  <r>
    <s v="P044"/>
    <s v="Peanut Oil"/>
    <x v="1"/>
    <s v="Tagopia"/>
    <s v="13 Westport Hill"/>
    <s v="Discontinued"/>
    <s v="11-891-8213"/>
    <s v="25-741-5987"/>
    <d v="2024-02-12T00:00:00"/>
    <d v="2024-12-12T00:00:00"/>
    <n v="38"/>
    <n v="38"/>
    <n v="62"/>
    <n v="24"/>
    <s v="Yes"/>
    <n v="4"/>
    <n v="41"/>
    <n v="164"/>
    <n v="34"/>
  </r>
  <r>
    <s v="P045"/>
    <s v="Olive Oil"/>
    <x v="1"/>
    <s v="Realmix"/>
    <s v="65 Chinook Circle"/>
    <s v="Discontinued"/>
    <s v="82-811-7988"/>
    <s v="41-772-9238"/>
    <d v="2024-03-03T00:00:00"/>
    <s v="6/13/2024"/>
    <n v="36"/>
    <n v="36"/>
    <n v="3"/>
    <n v="0"/>
    <s v="No"/>
    <n v="6"/>
    <n v="74"/>
    <n v="444"/>
    <n v="8"/>
  </r>
  <r>
    <s v="P020"/>
    <s v="Whole Wheat Flour"/>
    <x v="3"/>
    <s v="Gigaclub"/>
    <s v="21343 Brentwood Circle"/>
    <s v="Active"/>
    <s v="31-746-4951"/>
    <s v="70-212-0990"/>
    <d v="2024-03-04T00:00:00"/>
    <s v="5/20/2024"/>
    <n v="67"/>
    <n v="67"/>
    <n v="60"/>
    <n v="0"/>
    <s v="No"/>
    <n v="2.75"/>
    <n v="30"/>
    <n v="82.5"/>
    <n v="6"/>
  </r>
  <r>
    <s v="P046"/>
    <s v="Egg (Duck)"/>
    <x v="2"/>
    <s v="Katz"/>
    <s v="45190 Fordem Court"/>
    <s v="Backordered"/>
    <s v="97-300-7511"/>
    <s v="47-687-2255"/>
    <d v="2024-03-04T00:00:00"/>
    <s v="7/17/2024"/>
    <n v="37"/>
    <n v="37"/>
    <n v="53"/>
    <n v="16"/>
    <s v="Yes"/>
    <n v="1"/>
    <n v="90"/>
    <n v="90"/>
    <n v="89"/>
  </r>
  <r>
    <s v="P047"/>
    <s v="Pineapple"/>
    <x v="0"/>
    <s v="Brainverse"/>
    <s v="0 Delladonna Place"/>
    <s v="Active"/>
    <s v="88-304-2855"/>
    <s v="59-570-2020"/>
    <d v="2024-03-04T00:00:00"/>
    <s v="1/24/2025"/>
    <n v="20"/>
    <n v="20"/>
    <n v="51"/>
    <n v="31"/>
    <s v="Yes"/>
    <n v="3.5"/>
    <n v="80"/>
    <n v="280"/>
    <n v="41"/>
  </r>
  <r>
    <s v="P025"/>
    <s v="Jasmine Rice"/>
    <x v="3"/>
    <s v="Skyba"/>
    <s v="07 Pankratz Point"/>
    <s v="Discontinued"/>
    <s v="53-008-2419"/>
    <s v="86-841-6074"/>
    <d v="2024-03-04T00:00:00"/>
    <d v="2024-10-04T00:00:00"/>
    <n v="62"/>
    <n v="62"/>
    <n v="36"/>
    <n v="0"/>
    <s v="No"/>
    <n v="4.75"/>
    <n v="31"/>
    <n v="147.25"/>
    <n v="25"/>
  </r>
  <r>
    <s v="P031"/>
    <s v="Cucumber"/>
    <x v="0"/>
    <s v="Brainverse"/>
    <s v="38 Killdeer Point"/>
    <s v="Backordered"/>
    <s v="76-340-4432"/>
    <s v="79-915-4185"/>
    <d v="2024-03-05T00:00:00"/>
    <s v="3/28/2024"/>
    <n v="19"/>
    <n v="19"/>
    <n v="36"/>
    <n v="17"/>
    <s v="Yes"/>
    <n v="1.75"/>
    <n v="31"/>
    <n v="54.25"/>
    <n v="81"/>
  </r>
  <r>
    <s v="P048"/>
    <s v="Trout"/>
    <x v="4"/>
    <s v="Blogtag"/>
    <s v="4508 Shopko Trail"/>
    <s v="Active"/>
    <s v="26-010-9519"/>
    <s v="28-837-4164"/>
    <d v="2024-03-05T00:00:00"/>
    <s v="11/26/2024"/>
    <n v="29"/>
    <n v="29"/>
    <n v="72"/>
    <n v="43"/>
    <s v="Yes"/>
    <n v="12"/>
    <n v="85"/>
    <n v="1020"/>
    <n v="52"/>
  </r>
  <r>
    <s v="P049"/>
    <s v="Onion"/>
    <x v="0"/>
    <s v="Oba"/>
    <s v="74 Menomonie Point"/>
    <s v="Discontinued"/>
    <s v="08-940-8578"/>
    <s v="37-686-1726"/>
    <d v="2024-03-05T00:00:00"/>
    <d v="2024-04-10T00:00:00"/>
    <n v="34"/>
    <n v="34"/>
    <n v="29"/>
    <n v="0"/>
    <s v="No"/>
    <n v="2"/>
    <n v="90"/>
    <n v="180"/>
    <n v="23"/>
  </r>
  <r>
    <s v="P050"/>
    <s v="Cream"/>
    <x v="2"/>
    <s v="Oyondu"/>
    <s v="74997 Katie Terrace"/>
    <s v="Discontinued"/>
    <s v="54-374-9986"/>
    <s v="33-818-4917"/>
    <d v="2024-03-06T00:00:00"/>
    <s v="10/22/2024"/>
    <n v="92"/>
    <n v="92"/>
    <n v="52"/>
    <n v="0"/>
    <s v="No"/>
    <n v="2.5"/>
    <n v="72"/>
    <n v="180"/>
    <n v="96"/>
  </r>
  <r>
    <s v="P051"/>
    <s v="Sardines"/>
    <x v="4"/>
    <s v="Eayo"/>
    <s v="7819 Fallview Park"/>
    <s v="Discontinued"/>
    <s v="67-625-9704"/>
    <s v="13-475-1009"/>
    <d v="2024-03-06T00:00:00"/>
    <s v="9/26/2024"/>
    <n v="33"/>
    <n v="33"/>
    <n v="18"/>
    <n v="0"/>
    <s v="No"/>
    <n v="6"/>
    <n v="98"/>
    <n v="588"/>
    <n v="56"/>
  </r>
  <r>
    <s v="P026"/>
    <s v="Sourdough Bread"/>
    <x v="5"/>
    <s v="Avamba"/>
    <s v="338 Annamark Court"/>
    <s v="Backordered"/>
    <s v="56-635-6764"/>
    <s v="20-257-6927"/>
    <d v="2024-03-06T00:00:00"/>
    <s v="1/16/2025"/>
    <n v="12"/>
    <n v="12"/>
    <n v="59"/>
    <n v="47"/>
    <s v="Yes"/>
    <n v="4.5"/>
    <n v="75"/>
    <n v="337.5"/>
    <n v="92"/>
  </r>
  <r>
    <s v="P008"/>
    <s v="Anchovies"/>
    <x v="4"/>
    <s v="Mybuzz"/>
    <s v="86 Porter Junction"/>
    <s v="Active"/>
    <s v="10-445-0741"/>
    <s v="82-470-7146"/>
    <d v="2024-03-06T00:00:00"/>
    <d v="2024-11-07T00:00:00"/>
    <n v="83"/>
    <n v="83"/>
    <n v="17"/>
    <n v="0"/>
    <s v="No"/>
    <n v="10"/>
    <n v="33"/>
    <n v="330"/>
    <n v="20"/>
  </r>
  <r>
    <s v="P044"/>
    <s v="Peanut Oil"/>
    <x v="1"/>
    <s v="Twitterwire"/>
    <s v="13 Westport Hill"/>
    <s v="Backordered"/>
    <s v="76-584-4790"/>
    <s v="58-213-1146"/>
    <d v="2024-03-06T00:00:00"/>
    <d v="2024-04-11T00:00:00"/>
    <n v="21"/>
    <n v="21"/>
    <n v="52"/>
    <n v="31"/>
    <s v="Yes"/>
    <n v="4"/>
    <n v="49"/>
    <n v="196"/>
    <n v="37"/>
  </r>
  <r>
    <s v="P052"/>
    <s v="Plum"/>
    <x v="0"/>
    <s v="Topicstorm"/>
    <s v="15068 Scoville Court"/>
    <s v="Backordered"/>
    <s v="57-437-1828"/>
    <s v="54-226-4308"/>
    <d v="2024-03-07T00:00:00"/>
    <d v="2024-11-10T00:00:00"/>
    <n v="37"/>
    <n v="37"/>
    <n v="30"/>
    <n v="0"/>
    <s v="No"/>
    <n v="4"/>
    <n v="62"/>
    <n v="248"/>
    <n v="25"/>
  </r>
  <r>
    <s v="P053"/>
    <s v="Sushi Rice"/>
    <x v="3"/>
    <s v="Katz"/>
    <s v="5743 Superior Place"/>
    <s v="Backordered"/>
    <s v="62-777-6010"/>
    <s v="40-914-7156"/>
    <d v="2024-03-07T00:00:00"/>
    <d v="2024-06-03T00:00:00"/>
    <n v="77"/>
    <n v="77"/>
    <n v="20"/>
    <n v="0"/>
    <s v="No"/>
    <n v="4.25"/>
    <n v="42"/>
    <n v="178.5"/>
    <n v="19"/>
  </r>
  <r>
    <s v="P054"/>
    <s v="Black Rice"/>
    <x v="3"/>
    <s v="Vinder"/>
    <s v="3296 Walton Court"/>
    <s v="Backordered"/>
    <s v="06-955-3428"/>
    <s v="54-031-2945"/>
    <d v="2024-03-08T00:00:00"/>
    <d v="2024-10-06T00:00:00"/>
    <n v="30"/>
    <n v="30"/>
    <n v="38"/>
    <n v="8"/>
    <s v="Yes"/>
    <n v="6"/>
    <n v="31"/>
    <n v="186"/>
    <n v="34"/>
  </r>
  <r>
    <s v="P055"/>
    <s v="Wild Rice"/>
    <x v="3"/>
    <s v="Wordpedia"/>
    <s v="5 Toban Circle"/>
    <s v="Discontinued"/>
    <s v="04-758-0410"/>
    <s v="56-231-2524"/>
    <d v="2024-03-08T00:00:00"/>
    <s v="8/16/2024"/>
    <n v="26"/>
    <n v="26"/>
    <n v="21"/>
    <n v="0"/>
    <s v="No"/>
    <n v="10"/>
    <n v="40"/>
    <n v="400"/>
    <n v="59"/>
  </r>
  <r>
    <s v="P055"/>
    <s v="Wild Rice"/>
    <x v="3"/>
    <s v="Kayveo"/>
    <s v="5 Toban Circle"/>
    <s v="Backordered"/>
    <s v="06-655-5498"/>
    <s v="89-574-3430"/>
    <d v="2024-03-08T00:00:00"/>
    <d v="2024-09-07T00:00:00"/>
    <n v="72"/>
    <n v="72"/>
    <n v="82"/>
    <n v="10"/>
    <s v="Yes"/>
    <n v="9.75"/>
    <n v="51"/>
    <n v="497.25"/>
    <n v="95"/>
  </r>
  <r>
    <s v="P056"/>
    <s v="Pomegranate"/>
    <x v="0"/>
    <s v="Meeveo"/>
    <s v="31892 Pennsylvania Street"/>
    <s v="Active"/>
    <s v="76-401-7083"/>
    <s v="29-156-0691"/>
    <d v="2024-03-09T00:00:00"/>
    <d v="2024-03-10T00:00:00"/>
    <n v="59"/>
    <n v="59"/>
    <n v="79"/>
    <n v="20"/>
    <s v="Yes"/>
    <n v="6"/>
    <n v="47"/>
    <n v="282"/>
    <n v="18"/>
  </r>
  <r>
    <s v="P054"/>
    <s v="Black Rice"/>
    <x v="3"/>
    <s v="Npath"/>
    <s v="3296 Walton Court"/>
    <s v="Discontinued"/>
    <s v="30-429-2162"/>
    <s v="05-100-7102"/>
    <d v="2024-03-10T00:00:00"/>
    <d v="2024-06-12T00:00:00"/>
    <n v="34"/>
    <n v="34"/>
    <n v="96"/>
    <n v="62"/>
    <s v="Yes"/>
    <n v="6.15"/>
    <n v="90"/>
    <n v="553.5"/>
    <n v="34"/>
  </r>
  <r>
    <s v="P050"/>
    <s v="Cream"/>
    <x v="2"/>
    <s v="Riffpedia"/>
    <s v="74997 Katie Terrace"/>
    <s v="Active"/>
    <s v="49-730-0159"/>
    <s v="62-766-8232"/>
    <d v="2024-03-10T00:00:00"/>
    <d v="2024-10-12T00:00:00"/>
    <n v="82"/>
    <n v="82"/>
    <n v="3"/>
    <n v="0"/>
    <s v="No"/>
    <n v="2.4"/>
    <n v="48"/>
    <n v="115.19999999999999"/>
    <n v="31"/>
  </r>
  <r>
    <s v="P057"/>
    <s v="Cabbage"/>
    <x v="0"/>
    <s v="Lajo"/>
    <s v="081 Jana Lane"/>
    <s v="Active"/>
    <s v="31-745-6850"/>
    <s v="96-215-2767"/>
    <d v="2024-03-10T00:00:00"/>
    <s v="10/24/2024"/>
    <n v="94"/>
    <n v="94"/>
    <n v="90"/>
    <n v="0"/>
    <s v="No"/>
    <n v="0.9"/>
    <n v="98"/>
    <n v="88.2"/>
    <n v="71"/>
  </r>
  <r>
    <s v="P026"/>
    <s v="Sourdough Bread"/>
    <x v="5"/>
    <s v="Vinte"/>
    <s v="338 Annamark Court"/>
    <s v="Active"/>
    <s v="69-468-5468"/>
    <s v="37-099-6976"/>
    <d v="2024-03-11T00:00:00"/>
    <d v="2024-10-06T00:00:00"/>
    <n v="59"/>
    <n v="59"/>
    <n v="78"/>
    <n v="19"/>
    <s v="Yes"/>
    <n v="4.5"/>
    <n v="32"/>
    <n v="144"/>
    <n v="3"/>
  </r>
  <r>
    <s v="P004"/>
    <s v="Carrot"/>
    <x v="0"/>
    <s v="Gevee"/>
    <s v="44801 Myrtle Center"/>
    <s v="Active"/>
    <s v="68-636-4774"/>
    <s v="40-436-0171"/>
    <d v="2024-03-11T00:00:00"/>
    <s v="8/30/2024"/>
    <n v="18"/>
    <n v="18"/>
    <n v="50"/>
    <n v="32"/>
    <s v="Yes"/>
    <n v="1.45"/>
    <n v="44"/>
    <n v="63.8"/>
    <n v="19"/>
  </r>
  <r>
    <s v="P058"/>
    <s v="All-Purpose Flour"/>
    <x v="3"/>
    <s v="Dabjam"/>
    <s v="050 Mcbride Avenue"/>
    <s v="Discontinued"/>
    <s v="21-120-6238"/>
    <s v="86-292-4587"/>
    <d v="2024-03-12T00:00:00"/>
    <s v="5/26/2024"/>
    <n v="55"/>
    <n v="55"/>
    <n v="33"/>
    <n v="0"/>
    <s v="No"/>
    <n v="1.75"/>
    <n v="34"/>
    <n v="59.5"/>
    <n v="62"/>
  </r>
  <r>
    <s v="P011"/>
    <s v="Cheddar Cheese"/>
    <x v="2"/>
    <s v="Wordify"/>
    <s v="5 Oxford Pass"/>
    <s v="Backordered"/>
    <s v="92-995-8689"/>
    <s v="18-682-7828"/>
    <d v="2024-03-12T00:00:00"/>
    <s v="10/17/2024"/>
    <n v="31"/>
    <n v="31"/>
    <n v="65"/>
    <n v="34"/>
    <s v="Yes"/>
    <n v="9"/>
    <n v="63"/>
    <n v="567"/>
    <n v="7"/>
  </r>
  <r>
    <s v="P027"/>
    <s v="Green Coffee"/>
    <x v="6"/>
    <s v="Aibox"/>
    <s v="35 Golf Course Alley"/>
    <s v="Discontinued"/>
    <s v="15-045-8444"/>
    <s v="29-143-2001"/>
    <d v="2024-04-03T00:00:00"/>
    <d v="2024-12-07T00:00:00"/>
    <n v="27"/>
    <n v="27"/>
    <n v="12"/>
    <n v="0"/>
    <s v="No"/>
    <n v="12"/>
    <n v="88"/>
    <n v="1056"/>
    <n v="83"/>
  </r>
  <r>
    <s v="P059"/>
    <s v="Whipped Cream"/>
    <x v="2"/>
    <s v="Yakitri"/>
    <s v="069 Basil Center"/>
    <s v="Active"/>
    <s v="73-567-6194"/>
    <s v="81-927-7236"/>
    <d v="2024-04-03T00:00:00"/>
    <d v="2024-10-12T00:00:00"/>
    <n v="76"/>
    <n v="76"/>
    <n v="81"/>
    <n v="5"/>
    <s v="Yes"/>
    <n v="4"/>
    <n v="65"/>
    <n v="260"/>
    <n v="68"/>
  </r>
  <r>
    <s v="P052"/>
    <s v="Plum"/>
    <x v="0"/>
    <s v="Mybuzz"/>
    <s v="15068 Scoville Court"/>
    <s v="Discontinued"/>
    <s v="48-242-8445"/>
    <s v="84-941-3034"/>
    <d v="2024-04-03T00:00:00"/>
    <s v="6/15/2024"/>
    <n v="40"/>
    <n v="40"/>
    <n v="3"/>
    <n v="0"/>
    <s v="No"/>
    <n v="4"/>
    <n v="45"/>
    <n v="180"/>
    <n v="69"/>
  </r>
  <r>
    <s v="P047"/>
    <s v="Pineapple"/>
    <x v="0"/>
    <s v="Quinu"/>
    <s v="0 Delladonna Place"/>
    <s v="Active"/>
    <s v="33-507-9886"/>
    <s v="11-445-3951"/>
    <d v="2024-04-04T00:00:00"/>
    <s v="8/19/2024"/>
    <n v="68"/>
    <n v="68"/>
    <n v="25"/>
    <n v="0"/>
    <s v="No"/>
    <n v="3.5"/>
    <n v="25"/>
    <n v="87.5"/>
    <n v="83"/>
  </r>
  <r>
    <s v="P060"/>
    <s v="Grapes"/>
    <x v="0"/>
    <s v="Thoughtmix"/>
    <s v="183 Algoma Trail"/>
    <s v="Discontinued"/>
    <s v="80-025-6757"/>
    <s v="49-608-3851"/>
    <d v="2024-04-04T00:00:00"/>
    <s v="11/29/2024"/>
    <n v="59"/>
    <n v="59"/>
    <n v="29"/>
    <n v="0"/>
    <s v="No"/>
    <n v="5.5"/>
    <n v="74"/>
    <n v="407"/>
    <n v="16"/>
  </r>
  <r>
    <s v="P061"/>
    <s v="Sunflower Oil"/>
    <x v="1"/>
    <s v="Photofeed"/>
    <s v="7 Rutledge Pass"/>
    <s v="Backordered"/>
    <s v="36-296-9609"/>
    <s v="46-041-1131"/>
    <d v="2024-04-05T00:00:00"/>
    <s v="6/24/2024"/>
    <n v="24"/>
    <n v="24"/>
    <n v="35"/>
    <n v="11"/>
    <s v="Yes"/>
    <n v="2.5"/>
    <n v="91"/>
    <n v="227.5"/>
    <n v="71"/>
  </r>
  <r>
    <s v="P006"/>
    <s v="Lemon"/>
    <x v="0"/>
    <s v="Centimia"/>
    <s v="5141 Anniversary Crossing"/>
    <s v="Discontinued"/>
    <s v="56-054-8664"/>
    <s v="53-247-1844"/>
    <d v="2024-04-05T00:00:00"/>
    <s v="3/25/2024"/>
    <n v="59"/>
    <n v="59"/>
    <n v="82"/>
    <n v="23"/>
    <s v="Yes"/>
    <n v="2.4500000000000002"/>
    <n v="30"/>
    <n v="73.5"/>
    <n v="34"/>
  </r>
  <r>
    <s v="P006"/>
    <s v="Lemon"/>
    <x v="0"/>
    <s v="Mydo"/>
    <s v="5141 Anniversary Crossing"/>
    <s v="Active"/>
    <s v="64-478-4745"/>
    <s v="36-780-8625"/>
    <d v="2024-04-06T00:00:00"/>
    <s v="4/20/2024"/>
    <n v="63"/>
    <n v="63"/>
    <n v="81"/>
    <n v="18"/>
    <s v="Yes"/>
    <n v="2.5"/>
    <n v="56"/>
    <n v="140"/>
    <n v="2"/>
  </r>
  <r>
    <s v="P044"/>
    <s v="Peanut Oil"/>
    <x v="1"/>
    <s v="Edgeify"/>
    <s v="13 Westport Hill"/>
    <s v="Backordered"/>
    <s v="67-546-1568"/>
    <s v="10-038-3988"/>
    <d v="2024-04-06T00:00:00"/>
    <s v="6/16/2024"/>
    <n v="57"/>
    <n v="57"/>
    <n v="36"/>
    <n v="0"/>
    <s v="No"/>
    <n v="4"/>
    <n v="56"/>
    <n v="224"/>
    <n v="32"/>
  </r>
  <r>
    <s v="P017"/>
    <s v="Egg (Turkey)"/>
    <x v="2"/>
    <s v="Quinu"/>
    <s v="94862 Beilfuss Terrace"/>
    <s v="Backordered"/>
    <s v="10-218-2680"/>
    <s v="72-024-1595"/>
    <d v="2024-04-06T00:00:00"/>
    <s v="5/28/2024"/>
    <n v="39"/>
    <n v="39"/>
    <n v="93"/>
    <n v="54"/>
    <s v="Yes"/>
    <n v="2.5"/>
    <n v="26"/>
    <n v="65"/>
    <n v="44"/>
  </r>
  <r>
    <s v="P062"/>
    <s v="Short Grain Rice"/>
    <x v="3"/>
    <s v="Katz"/>
    <s v="805 Nancy Crossing"/>
    <s v="Backordered"/>
    <s v="46-520-1819"/>
    <s v="10-762-7936"/>
    <d v="2024-04-07T00:00:00"/>
    <d v="2024-04-10T00:00:00"/>
    <n v="41"/>
    <n v="41"/>
    <n v="36"/>
    <n v="0"/>
    <s v="No"/>
    <n v="4.5"/>
    <n v="38"/>
    <n v="171"/>
    <n v="75"/>
  </r>
  <r>
    <s v="P063"/>
    <s v="Tuna"/>
    <x v="4"/>
    <s v="Meemm"/>
    <s v="8 Fremont Circle"/>
    <s v="Active"/>
    <s v="87-791-5803"/>
    <s v="89-843-0880"/>
    <d v="2024-04-07T00:00:00"/>
    <d v="2024-09-03T00:00:00"/>
    <n v="25"/>
    <n v="25"/>
    <n v="44"/>
    <n v="19"/>
    <s v="Yes"/>
    <n v="18"/>
    <n v="36"/>
    <n v="648"/>
    <n v="16"/>
  </r>
  <r>
    <s v="P015"/>
    <s v="Cauliflower"/>
    <x v="0"/>
    <s v="Dynabox"/>
    <s v="01 Northfield Road"/>
    <s v="Discontinued"/>
    <s v="71-436-5841"/>
    <s v="87-546-9674"/>
    <d v="2024-04-07T00:00:00"/>
    <s v="9/25/2024"/>
    <n v="87"/>
    <n v="87"/>
    <n v="91"/>
    <n v="4"/>
    <s v="Yes"/>
    <n v="2.5"/>
    <n v="47"/>
    <n v="117.5"/>
    <n v="4"/>
  </r>
  <r>
    <s v="P049"/>
    <s v="Onion"/>
    <x v="0"/>
    <s v="Wikizz"/>
    <s v="74 Menomonie Point"/>
    <s v="Active"/>
    <s v="07-679-1199"/>
    <s v="75-406-6250"/>
    <d v="2024-04-07T00:00:00"/>
    <d v="2024-10-07T00:00:00"/>
    <n v="20"/>
    <n v="20"/>
    <n v="65"/>
    <n v="45"/>
    <s v="Yes"/>
    <n v="2"/>
    <n v="51"/>
    <n v="102"/>
    <n v="78"/>
  </r>
  <r>
    <s v="P064"/>
    <s v="Banana"/>
    <x v="0"/>
    <s v="Youfeed"/>
    <s v="3825 Raven Avenue"/>
    <s v="Discontinued"/>
    <s v="48-957-8596"/>
    <s v="40-817-2222"/>
    <d v="2024-04-09T00:00:00"/>
    <s v="4/24/2024"/>
    <n v="95"/>
    <n v="95"/>
    <n v="25"/>
    <n v="0"/>
    <s v="No"/>
    <n v="53.82"/>
    <n v="87"/>
    <n v="4682.34"/>
    <n v="5"/>
  </r>
  <r>
    <s v="P065"/>
    <s v="Coconut"/>
    <x v="0"/>
    <s v="Katz"/>
    <s v="78884 Union Street"/>
    <s v="Backordered"/>
    <s v="20-325-1965"/>
    <s v="97-155-1262"/>
    <d v="2024-04-09T00:00:00"/>
    <d v="2024-04-04T00:00:00"/>
    <n v="56"/>
    <n v="56"/>
    <n v="75"/>
    <n v="19"/>
    <s v="Yes"/>
    <n v="5"/>
    <n v="42"/>
    <n v="210"/>
    <n v="53"/>
  </r>
  <r>
    <s v="P030"/>
    <s v="Bread Flour"/>
    <x v="3"/>
    <s v="Oloo"/>
    <s v="49148 Meadow Ridge Way"/>
    <s v="Discontinued"/>
    <s v="51-069-0489"/>
    <s v="19-978-0708"/>
    <d v="2024-04-10T00:00:00"/>
    <s v="3/30/2024"/>
    <n v="96"/>
    <n v="96"/>
    <n v="83"/>
    <n v="0"/>
    <s v="No"/>
    <n v="1.5"/>
    <n v="81"/>
    <n v="121.5"/>
    <n v="89"/>
  </r>
  <r>
    <s v="P066"/>
    <s v="Almond Flour"/>
    <x v="3"/>
    <s v="Trudoo"/>
    <s v="4627 Amoth Circle"/>
    <s v="Active"/>
    <s v="17-493-4579"/>
    <s v="67-541-7091"/>
    <d v="2024-04-10T00:00:00"/>
    <d v="2024-08-11T00:00:00"/>
    <n v="76"/>
    <n v="76"/>
    <n v="8"/>
    <n v="0"/>
    <s v="No"/>
    <n v="9.5"/>
    <n v="24"/>
    <n v="228"/>
    <n v="53"/>
  </r>
  <r>
    <s v="P025"/>
    <s v="Jasmine Rice"/>
    <x v="3"/>
    <s v="Topdrive"/>
    <s v="07 Pankratz Point"/>
    <s v="Discontinued"/>
    <s v="46-622-3434"/>
    <s v="85-473-1534"/>
    <d v="2024-04-10T00:00:00"/>
    <d v="2024-08-12T00:00:00"/>
    <n v="17"/>
    <n v="17"/>
    <n v="19"/>
    <n v="2"/>
    <s v="Yes"/>
    <n v="4.75"/>
    <n v="58"/>
    <n v="275.5"/>
    <n v="27"/>
  </r>
  <r>
    <s v="P012"/>
    <s v="Avocado Oil"/>
    <x v="1"/>
    <s v="Dabjam"/>
    <s v="3622 Anhalt Lane"/>
    <s v="Active"/>
    <s v="05-899-1428"/>
    <s v="17-494-5505"/>
    <d v="2024-04-10T00:00:00"/>
    <s v="1/25/2025"/>
    <n v="14"/>
    <n v="14"/>
    <n v="75"/>
    <n v="61"/>
    <s v="Yes"/>
    <n v="10"/>
    <n v="65"/>
    <n v="650"/>
    <n v="62"/>
  </r>
  <r>
    <s v="P038"/>
    <s v="Chocolate Biscuit"/>
    <x v="5"/>
    <s v="Trunyx"/>
    <s v="7561 5th Terrace"/>
    <s v="Active"/>
    <s v="60-632-8752"/>
    <s v="07-948-8632"/>
    <d v="2024-04-11T00:00:00"/>
    <d v="2024-04-04T00:00:00"/>
    <n v="96"/>
    <n v="96"/>
    <n v="16"/>
    <n v="0"/>
    <s v="No"/>
    <n v="5"/>
    <n v="45"/>
    <n v="225"/>
    <n v="68"/>
  </r>
  <r>
    <s v="P054"/>
    <s v="Black Rice"/>
    <x v="3"/>
    <s v="BlogXS"/>
    <s v="3296 Walton Court"/>
    <s v="Backordered"/>
    <s v="65-854-9364"/>
    <s v="64-800-4141"/>
    <d v="2024-04-11T00:00:00"/>
    <s v="12/19/2024"/>
    <n v="30"/>
    <n v="30"/>
    <n v="34"/>
    <n v="4"/>
    <s v="Yes"/>
    <n v="6.3"/>
    <n v="61"/>
    <n v="384.3"/>
    <n v="13"/>
  </r>
  <r>
    <s v="P067"/>
    <s v="Greek Yogurt"/>
    <x v="2"/>
    <s v="Thoughtstorm"/>
    <s v="550 Clemons Plaza"/>
    <s v="Active"/>
    <s v="66-268-8345"/>
    <s v="32-182-1895"/>
    <d v="2024-04-12T00:00:00"/>
    <d v="2024-02-06T00:00:00"/>
    <n v="91"/>
    <n v="91"/>
    <n v="84"/>
    <n v="0"/>
    <s v="No"/>
    <n v="3"/>
    <n v="56"/>
    <n v="168"/>
    <n v="90"/>
  </r>
  <r>
    <s v="P068"/>
    <s v="Peach"/>
    <x v="0"/>
    <s v="Youfeed"/>
    <s v="04 Hagan Crossing"/>
    <s v="Backordered"/>
    <s v="13-673-7016"/>
    <s v="78-726-6352"/>
    <d v="2024-04-12T00:00:00"/>
    <s v="7/22/2024"/>
    <n v="47"/>
    <n v="47"/>
    <n v="67"/>
    <n v="20"/>
    <s v="Yes"/>
    <n v="4"/>
    <n v="36"/>
    <n v="144"/>
    <n v="48"/>
  </r>
  <r>
    <s v="P038"/>
    <s v="Chocolate Biscuit"/>
    <x v="5"/>
    <s v="JumpXS"/>
    <s v="7561 5th Terrace"/>
    <s v="Discontinued"/>
    <s v="20-054-3716"/>
    <s v="49-591-1019"/>
    <d v="2024-05-03T00:00:00"/>
    <s v="9/16/2024"/>
    <n v="11"/>
    <n v="11"/>
    <n v="6"/>
    <n v="0"/>
    <s v="No"/>
    <n v="5"/>
    <n v="88"/>
    <n v="440"/>
    <n v="24"/>
  </r>
  <r>
    <s v="P052"/>
    <s v="Plum"/>
    <x v="0"/>
    <s v="Voomm"/>
    <s v="15068 Scoville Court"/>
    <s v="Active"/>
    <s v="11-073-0189"/>
    <s v="75-190-3627"/>
    <d v="2024-05-04T00:00:00"/>
    <s v="9/21/2024"/>
    <n v="95"/>
    <n v="95"/>
    <n v="50"/>
    <n v="0"/>
    <s v="No"/>
    <n v="4"/>
    <n v="69"/>
    <n v="276"/>
    <n v="5"/>
  </r>
  <r>
    <s v="P035"/>
    <s v="Sour Cream"/>
    <x v="2"/>
    <s v="Chatterbridge"/>
    <s v="805 Center Parkway"/>
    <s v="Discontinued"/>
    <s v="40-793-7235"/>
    <s v="89-048-3542"/>
    <d v="2024-05-04T00:00:00"/>
    <d v="2024-09-12T00:00:00"/>
    <n v="92"/>
    <n v="92"/>
    <n v="67"/>
    <n v="0"/>
    <s v="No"/>
    <n v="4"/>
    <n v="23"/>
    <n v="92"/>
    <n v="78"/>
  </r>
  <r>
    <s v="P010"/>
    <s v="Yogurt"/>
    <x v="2"/>
    <s v="Skinte"/>
    <s v="14042 Dottie Avenue"/>
    <s v="Backordered"/>
    <s v="56-894-3733"/>
    <s v="57-133-8386"/>
    <d v="2024-05-04T00:00:00"/>
    <s v="3/17/2024"/>
    <n v="85"/>
    <n v="85"/>
    <n v="83"/>
    <n v="0"/>
    <s v="No"/>
    <n v="1.75"/>
    <n v="49"/>
    <n v="85.75"/>
    <n v="75"/>
  </r>
  <r>
    <s v="P069"/>
    <s v="Asparagus"/>
    <x v="0"/>
    <s v="Yabox"/>
    <s v="0282 Emmet Hill"/>
    <s v="Backordered"/>
    <s v="83-117-7658"/>
    <s v="61-424-7670"/>
    <d v="2024-05-04T00:00:00"/>
    <s v="2/25/2024"/>
    <n v="92"/>
    <n v="92"/>
    <n v="3"/>
    <n v="0"/>
    <s v="No"/>
    <n v="5"/>
    <n v="62"/>
    <n v="310"/>
    <n v="20"/>
  </r>
  <r>
    <s v="P070"/>
    <s v="Mushrooms"/>
    <x v="0"/>
    <s v="Yakijo"/>
    <s v="61 Waubesa Court"/>
    <s v="Backordered"/>
    <s v="72-989-2512"/>
    <s v="03-117-6217"/>
    <d v="2024-05-04T00:00:00"/>
    <s v="6/27/2024"/>
    <n v="24"/>
    <n v="24"/>
    <n v="21"/>
    <n v="0"/>
    <s v="No"/>
    <n v="6"/>
    <n v="85"/>
    <n v="510"/>
    <n v="17"/>
  </r>
  <r>
    <s v="P050"/>
    <s v="Cream"/>
    <x v="2"/>
    <s v="Bubblebox"/>
    <s v="74997 Katie Terrace"/>
    <s v="Backordered"/>
    <s v="58-229-1358"/>
    <s v="66-883-2383"/>
    <d v="2024-05-04T00:00:00"/>
    <d v="2024-11-09T00:00:00"/>
    <n v="21"/>
    <n v="21"/>
    <n v="24"/>
    <n v="3"/>
    <s v="Yes"/>
    <n v="2.35"/>
    <n v="87"/>
    <n v="204.45000000000002"/>
    <n v="36"/>
  </r>
  <r>
    <s v="P008"/>
    <s v="Anchovies"/>
    <x v="4"/>
    <s v="Jatri"/>
    <s v="86 Porter Junction"/>
    <s v="Active"/>
    <s v="28-275-5901"/>
    <s v="44-760-4337"/>
    <d v="2024-05-04T00:00:00"/>
    <s v="4/23/2024"/>
    <n v="64"/>
    <n v="64"/>
    <n v="1"/>
    <n v="0"/>
    <s v="No"/>
    <n v="10"/>
    <n v="49"/>
    <n v="490"/>
    <n v="15"/>
  </r>
  <r>
    <s v="P071"/>
    <s v="Black Tea"/>
    <x v="6"/>
    <s v="Kare"/>
    <s v="24 South Trail"/>
    <s v="Active"/>
    <s v="85-806-8672"/>
    <s v="44-646-7502"/>
    <d v="2024-05-04T00:00:00"/>
    <d v="2024-12-10T00:00:00"/>
    <n v="35"/>
    <n v="35"/>
    <n v="88"/>
    <n v="53"/>
    <s v="Yes"/>
    <n v="4.7"/>
    <n v="39"/>
    <n v="183.3"/>
    <n v="62"/>
  </r>
  <r>
    <s v="P045"/>
    <s v="Olive Oil"/>
    <x v="1"/>
    <s v="Midel"/>
    <s v="65 Chinook Circle"/>
    <s v="Active"/>
    <s v="65-718-0492"/>
    <s v="91-492-8216"/>
    <d v="2024-05-05T00:00:00"/>
    <s v="1/23/2025"/>
    <n v="100"/>
    <n v="100"/>
    <n v="92"/>
    <n v="0"/>
    <s v="No"/>
    <n v="6"/>
    <n v="84"/>
    <n v="504"/>
    <n v="9"/>
  </r>
  <r>
    <s v="P072"/>
    <s v="White Tea"/>
    <x v="6"/>
    <s v="Brightbean"/>
    <s v="5501 Fuller Way"/>
    <s v="Backordered"/>
    <s v="86-482-6451"/>
    <s v="56-965-0404"/>
    <d v="2024-05-05T00:00:00"/>
    <s v="10/27/2024"/>
    <n v="91"/>
    <n v="91"/>
    <n v="78"/>
    <n v="0"/>
    <s v="No"/>
    <n v="25"/>
    <n v="63"/>
    <n v="1575"/>
    <n v="15"/>
  </r>
  <r>
    <s v="P002"/>
    <s v="Vegetable Oil"/>
    <x v="1"/>
    <s v="Browseblab"/>
    <s v="03643 Oakridge Lane"/>
    <s v="Active"/>
    <s v="48-289-0604"/>
    <s v="94-261-1193"/>
    <d v="2024-05-05T00:00:00"/>
    <d v="2024-12-08T00:00:00"/>
    <n v="18"/>
    <n v="18"/>
    <n v="72"/>
    <n v="54"/>
    <s v="Yes"/>
    <n v="2"/>
    <n v="25"/>
    <n v="50"/>
    <n v="81"/>
  </r>
  <r>
    <s v="P073"/>
    <s v="White Rice"/>
    <x v="3"/>
    <s v="Tagcat"/>
    <s v="3053 Sachs Center"/>
    <s v="Discontinued"/>
    <s v="21-809-7115"/>
    <s v="57-774-4116"/>
    <d v="2024-05-05T00:00:00"/>
    <s v="7/22/2024"/>
    <n v="80"/>
    <n v="80"/>
    <n v="86"/>
    <n v="6"/>
    <s v="Yes"/>
    <n v="1.8"/>
    <n v="46"/>
    <n v="82.8"/>
    <n v="69"/>
  </r>
  <r>
    <s v="P074"/>
    <s v="Long Grain Rice"/>
    <x v="3"/>
    <s v="Flashspan"/>
    <s v="49263 Graceland Pass"/>
    <s v="Discontinued"/>
    <s v="84-269-9130"/>
    <s v="88-615-2915"/>
    <d v="2024-05-06T00:00:00"/>
    <s v="9/27/2024"/>
    <n v="11"/>
    <n v="11"/>
    <n v="10"/>
    <n v="0"/>
    <s v="No"/>
    <n v="1.5"/>
    <n v="48"/>
    <n v="72"/>
    <n v="65"/>
  </r>
  <r>
    <s v="P038"/>
    <s v="Chocolate Biscuit"/>
    <x v="5"/>
    <s v="Devcast"/>
    <s v="7561 5th Terrace"/>
    <s v="Backordered"/>
    <s v="54-758-4622"/>
    <s v="94-903-2643"/>
    <d v="2024-05-06T00:00:00"/>
    <s v="1/16/2025"/>
    <n v="99"/>
    <n v="99"/>
    <n v="3"/>
    <n v="0"/>
    <s v="No"/>
    <n v="5"/>
    <n v="65"/>
    <n v="325"/>
    <n v="16"/>
  </r>
  <r>
    <s v="P068"/>
    <s v="Peach"/>
    <x v="0"/>
    <s v="Livepath"/>
    <s v="04 Hagan Crossing"/>
    <s v="Active"/>
    <s v="65-867-4029"/>
    <s v="70-591-9841"/>
    <d v="2024-05-06T00:00:00"/>
    <d v="2024-03-09T00:00:00"/>
    <n v="40"/>
    <n v="40"/>
    <n v="83"/>
    <n v="43"/>
    <s v="Yes"/>
    <n v="4"/>
    <n v="92"/>
    <n v="368"/>
    <n v="50"/>
  </r>
  <r>
    <s v="P075"/>
    <s v="Rye Bread"/>
    <x v="5"/>
    <s v="Brainlounge"/>
    <s v="6 Haas Circle"/>
    <s v="Backordered"/>
    <s v="24-310-9184"/>
    <s v="69-378-2045"/>
    <d v="2024-05-07T00:00:00"/>
    <s v="7/26/2024"/>
    <n v="69"/>
    <n v="69"/>
    <n v="65"/>
    <n v="0"/>
    <s v="No"/>
    <n v="3"/>
    <n v="98"/>
    <n v="294"/>
    <n v="50"/>
  </r>
  <r>
    <s v="P076"/>
    <s v="Egg (Goose)"/>
    <x v="2"/>
    <s v="Gabvine"/>
    <s v="292 Utah Street"/>
    <s v="Active"/>
    <s v="53-930-2215"/>
    <s v="42-210-6541"/>
    <d v="2024-05-07T00:00:00"/>
    <d v="2024-04-10T00:00:00"/>
    <n v="60"/>
    <n v="60"/>
    <n v="43"/>
    <n v="0"/>
    <s v="No"/>
    <n v="2.5"/>
    <n v="77"/>
    <n v="192.5"/>
    <n v="60"/>
  </r>
  <r>
    <s v="P077"/>
    <s v="Brown Rice"/>
    <x v="3"/>
    <s v="Viva"/>
    <s v="7403 Fuller Hill"/>
    <s v="Discontinued"/>
    <s v="94-598-3383"/>
    <s v="39-488-0039"/>
    <d v="2024-05-07T00:00:00"/>
    <d v="2024-08-10T00:00:00"/>
    <n v="79"/>
    <n v="79"/>
    <n v="38"/>
    <n v="0"/>
    <s v="No"/>
    <n v="2.5"/>
    <n v="43"/>
    <n v="107.5"/>
    <n v="93"/>
  </r>
  <r>
    <s v="P069"/>
    <s v="Asparagus"/>
    <x v="0"/>
    <s v="Realmix"/>
    <s v="0282 Emmet Hill"/>
    <s v="Backordered"/>
    <s v="83-625-3618"/>
    <s v="64-528-9996"/>
    <d v="2024-05-08T00:00:00"/>
    <d v="2025-11-01T00:00:00"/>
    <n v="68"/>
    <n v="68"/>
    <n v="12"/>
    <n v="0"/>
    <s v="No"/>
    <n v="5"/>
    <n v="84"/>
    <n v="420"/>
    <n v="95"/>
  </r>
  <r>
    <s v="P051"/>
    <s v="Sardines"/>
    <x v="4"/>
    <s v="Browsetype"/>
    <s v="7819 Fallview Park"/>
    <s v="Active"/>
    <s v="13-844-2178"/>
    <s v="66-832-1802"/>
    <d v="2024-05-09T00:00:00"/>
    <s v="9/21/2024"/>
    <n v="44"/>
    <n v="44"/>
    <n v="67"/>
    <n v="23"/>
    <s v="Yes"/>
    <n v="6"/>
    <n v="90"/>
    <n v="540"/>
    <n v="11"/>
  </r>
  <r>
    <s v="P078"/>
    <s v="Black Coffee"/>
    <x v="6"/>
    <s v="Skyndu"/>
    <s v="57 Di Loreto Circle"/>
    <s v="Active"/>
    <s v="05-184-4175"/>
    <s v="31-676-5646"/>
    <d v="2024-05-09T00:00:00"/>
    <s v="10/23/2024"/>
    <n v="40"/>
    <n v="40"/>
    <n v="30"/>
    <n v="0"/>
    <s v="No"/>
    <n v="15"/>
    <n v="33"/>
    <n v="495"/>
    <n v="84"/>
  </r>
  <r>
    <s v="P077"/>
    <s v="Brown Rice"/>
    <x v="3"/>
    <s v="Fivebridge"/>
    <s v="7403 Fuller Hill"/>
    <s v="Active"/>
    <s v="89-335-0155"/>
    <s v="83-780-4531"/>
    <d v="2024-05-09T00:00:00"/>
    <d v="2024-11-09T00:00:00"/>
    <n v="46"/>
    <n v="46"/>
    <n v="81"/>
    <n v="35"/>
    <s v="Yes"/>
    <n v="2.5"/>
    <n v="48"/>
    <n v="120"/>
    <n v="48"/>
  </r>
  <r>
    <s v="P079"/>
    <s v="White Sugar"/>
    <x v="3"/>
    <s v="Dazzlesphere"/>
    <s v="1309 Elka Junction"/>
    <s v="Backordered"/>
    <s v="38-417-4656"/>
    <s v="57-202-5756"/>
    <d v="2024-05-10T00:00:00"/>
    <s v="4/13/2024"/>
    <n v="24"/>
    <n v="24"/>
    <n v="69"/>
    <n v="45"/>
    <s v="Yes"/>
    <n v="2"/>
    <n v="20"/>
    <n v="40"/>
    <n v="20"/>
  </r>
  <r>
    <s v="P027"/>
    <s v="Green Coffee"/>
    <x v="6"/>
    <s v="Photobean"/>
    <s v="35 Golf Course Alley"/>
    <s v="Active"/>
    <s v="74-305-1263"/>
    <s v="83-076-5024"/>
    <d v="2024-05-10T00:00:00"/>
    <d v="2024-10-07T00:00:00"/>
    <n v="29"/>
    <n v="29"/>
    <n v="91"/>
    <n v="62"/>
    <s v="Yes"/>
    <n v="12"/>
    <n v="28"/>
    <n v="336"/>
    <n v="40"/>
  </r>
  <r>
    <s v="P080"/>
    <s v="Egg (Quail)"/>
    <x v="2"/>
    <s v="Realpoint"/>
    <s v="895 Northland Hill"/>
    <s v="Discontinued"/>
    <s v="02-508-3777"/>
    <s v="69-933-2582"/>
    <d v="2024-05-11T00:00:00"/>
    <d v="2024-07-07T00:00:00"/>
    <n v="97"/>
    <n v="97"/>
    <n v="88"/>
    <n v="0"/>
    <s v="No"/>
    <n v="0.8"/>
    <n v="97"/>
    <n v="77.600000000000009"/>
    <n v="18"/>
  </r>
  <r>
    <s v="P081"/>
    <s v="Herbal Tea"/>
    <x v="6"/>
    <s v="Pixonyx"/>
    <s v="26175 Oxford Way"/>
    <s v="Discontinued"/>
    <s v="79-136-9840"/>
    <s v="07-809-0926"/>
    <d v="2024-05-11T00:00:00"/>
    <s v="8/19/2024"/>
    <n v="77"/>
    <n v="77"/>
    <n v="45"/>
    <n v="0"/>
    <s v="No"/>
    <n v="30"/>
    <n v="25"/>
    <n v="750"/>
    <n v="37"/>
  </r>
  <r>
    <s v="P082"/>
    <s v="Coconut Oil"/>
    <x v="1"/>
    <s v="Gevee"/>
    <s v="95 Packers Lane"/>
    <s v="Discontinued"/>
    <s v="35-299-0889"/>
    <s v="16-776-9987"/>
    <d v="2024-05-11T00:00:00"/>
    <d v="2024-11-07T00:00:00"/>
    <n v="33"/>
    <n v="33"/>
    <n v="78"/>
    <n v="45"/>
    <s v="Yes"/>
    <n v="5"/>
    <n v="60"/>
    <n v="300"/>
    <n v="25"/>
  </r>
  <r>
    <s v="P046"/>
    <s v="Egg (Duck)"/>
    <x v="2"/>
    <s v="Blogtags"/>
    <s v="45190 Fordem Court"/>
    <s v="Discontinued"/>
    <s v="41-594-5069"/>
    <s v="45-471-5053"/>
    <d v="2024-05-11T00:00:00"/>
    <d v="2025-05-02T00:00:00"/>
    <n v="77"/>
    <n v="77"/>
    <n v="1"/>
    <n v="0"/>
    <s v="No"/>
    <n v="1"/>
    <n v="58"/>
    <n v="58"/>
    <n v="55"/>
  </r>
  <r>
    <s v="P083"/>
    <s v="Buttermilk"/>
    <x v="2"/>
    <s v="Zoombox"/>
    <s v="84336 Haas Place"/>
    <s v="Active"/>
    <s v="83-553-9523"/>
    <s v="89-976-4338"/>
    <d v="2024-05-11T00:00:00"/>
    <s v="2/14/2025"/>
    <n v="28"/>
    <n v="28"/>
    <n v="90"/>
    <n v="62"/>
    <s v="Yes"/>
    <n v="2.4500000000000002"/>
    <n v="76"/>
    <n v="186.20000000000002"/>
    <n v="78"/>
  </r>
  <r>
    <s v="P063"/>
    <s v="Tuna"/>
    <x v="4"/>
    <s v="Realmix"/>
    <s v="8 Fremont Circle"/>
    <s v="Discontinued"/>
    <s v="44-112-3331"/>
    <s v="90-453-4096"/>
    <d v="2024-05-11T00:00:00"/>
    <d v="2024-02-07T00:00:00"/>
    <n v="85"/>
    <n v="85"/>
    <n v="17"/>
    <n v="0"/>
    <s v="No"/>
    <n v="18"/>
    <n v="92"/>
    <n v="1656"/>
    <n v="34"/>
  </r>
  <r>
    <s v="P023"/>
    <s v="Mango"/>
    <x v="0"/>
    <s v="Skalith"/>
    <s v="48 Vahlen Place"/>
    <s v="Active"/>
    <s v="93-198-5984"/>
    <s v="86-441-7850"/>
    <d v="2024-05-11T00:00:00"/>
    <s v="5/14/2024"/>
    <n v="73"/>
    <n v="73"/>
    <n v="69"/>
    <n v="0"/>
    <s v="No"/>
    <n v="5"/>
    <n v="50"/>
    <n v="250"/>
    <n v="67"/>
  </r>
  <r>
    <s v="P056"/>
    <s v="Pomegranate"/>
    <x v="0"/>
    <s v="Twitterwire"/>
    <s v="31892 Pennsylvania Street"/>
    <s v="Backordered"/>
    <s v="73-874-7534"/>
    <s v="12-566-2563"/>
    <d v="2024-05-11T00:00:00"/>
    <d v="2024-08-11T00:00:00"/>
    <n v="88"/>
    <n v="88"/>
    <n v="24"/>
    <n v="0"/>
    <s v="No"/>
    <n v="6"/>
    <n v="72"/>
    <n v="432"/>
    <n v="88"/>
  </r>
  <r>
    <s v="P084"/>
    <s v="Evaporated Milk"/>
    <x v="2"/>
    <s v="Demivee"/>
    <s v="55309 6th Junction"/>
    <s v="Active"/>
    <s v="18-107-7886"/>
    <s v="11-466-3182"/>
    <d v="2024-05-11T00:00:00"/>
    <d v="2024-07-11T00:00:00"/>
    <n v="64"/>
    <n v="64"/>
    <n v="28"/>
    <n v="0"/>
    <s v="No"/>
    <n v="2"/>
    <n v="74"/>
    <n v="148"/>
    <n v="50"/>
  </r>
  <r>
    <s v="P037"/>
    <s v="Robusta Coffee"/>
    <x v="6"/>
    <s v="Jetwire"/>
    <s v="2374 Chive Court"/>
    <s v="Backordered"/>
    <s v="63-956-0739"/>
    <s v="17-123-1252"/>
    <d v="2024-05-12T00:00:00"/>
    <s v="2/21/2025"/>
    <n v="68"/>
    <n v="68"/>
    <n v="12"/>
    <n v="0"/>
    <s v="No"/>
    <n v="10"/>
    <n v="39"/>
    <n v="390"/>
    <n v="6"/>
  </r>
  <r>
    <s v="P031"/>
    <s v="Cucumber"/>
    <x v="0"/>
    <s v="Skinte"/>
    <s v="38 Killdeer Point"/>
    <s v="Discontinued"/>
    <s v="26-177-5690"/>
    <s v="06-708-1412"/>
    <d v="2024-06-03T00:00:00"/>
    <s v="7/15/2024"/>
    <n v="85"/>
    <n v="85"/>
    <n v="33"/>
    <n v="0"/>
    <s v="No"/>
    <n v="1.8"/>
    <n v="64"/>
    <n v="115.2"/>
    <n v="38"/>
  </r>
  <r>
    <s v="P085"/>
    <s v="Powdered Sugar"/>
    <x v="3"/>
    <s v="Devbug"/>
    <s v="502 Sachs Circle"/>
    <s v="Backordered"/>
    <s v="47-749-3277"/>
    <s v="96-551-3929"/>
    <d v="2024-06-03T00:00:00"/>
    <s v="2/29/2024"/>
    <n v="46"/>
    <n v="46"/>
    <n v="20"/>
    <n v="0"/>
    <s v="No"/>
    <n v="2.5"/>
    <n v="54"/>
    <n v="135"/>
    <n v="24"/>
  </r>
  <r>
    <s v="P086"/>
    <s v="Cod"/>
    <x v="4"/>
    <s v="Kwimbee"/>
    <s v="46 Colorado Place"/>
    <s v="Discontinued"/>
    <s v="57-763-5501"/>
    <s v="25-790-1641"/>
    <d v="2024-06-03T00:00:00"/>
    <d v="2024-07-04T00:00:00"/>
    <n v="72"/>
    <n v="72"/>
    <n v="29"/>
    <n v="0"/>
    <s v="No"/>
    <n v="8"/>
    <n v="54"/>
    <n v="432"/>
    <n v="38"/>
  </r>
  <r>
    <s v="P074"/>
    <s v="Long Grain Rice"/>
    <x v="3"/>
    <s v="Voonyx"/>
    <s v="49263 Graceland Pass"/>
    <s v="Discontinued"/>
    <s v="90-230-9767"/>
    <s v="70-515-9048"/>
    <d v="2024-06-04T00:00:00"/>
    <d v="2024-01-05T00:00:00"/>
    <n v="67"/>
    <n v="67"/>
    <n v="88"/>
    <n v="21"/>
    <s v="Yes"/>
    <n v="1.5"/>
    <n v="66"/>
    <n v="99"/>
    <n v="42"/>
  </r>
  <r>
    <s v="P016"/>
    <s v="Pear"/>
    <x v="0"/>
    <s v="Gigashots"/>
    <s v="2004 Cody Plaza"/>
    <s v="Backordered"/>
    <s v="19-214-5762"/>
    <s v="88-108-3774"/>
    <d v="2024-06-04T00:00:00"/>
    <s v="4/24/2024"/>
    <n v="41"/>
    <n v="41"/>
    <n v="52"/>
    <n v="11"/>
    <s v="Yes"/>
    <n v="4.5"/>
    <n v="57"/>
    <n v="256.5"/>
    <n v="62"/>
  </r>
  <r>
    <s v="P015"/>
    <s v="Cauliflower"/>
    <x v="0"/>
    <s v="Skinix"/>
    <s v="01 Northfield Road"/>
    <s v="Backordered"/>
    <s v="74-642-2435"/>
    <s v="52-012-3409"/>
    <d v="2024-06-04T00:00:00"/>
    <s v="12/28/2024"/>
    <n v="66"/>
    <n v="66"/>
    <n v="31"/>
    <n v="0"/>
    <s v="No"/>
    <n v="2.5"/>
    <n v="85"/>
    <n v="212.5"/>
    <n v="39"/>
  </r>
  <r>
    <s v="P078"/>
    <s v="Black Coffee"/>
    <x v="6"/>
    <s v="Digitube"/>
    <s v="57 Di Loreto Circle"/>
    <s v="Active"/>
    <s v="47-221-3391"/>
    <s v="21-450-5520"/>
    <d v="2024-06-04T00:00:00"/>
    <d v="2024-09-07T00:00:00"/>
    <n v="78"/>
    <n v="78"/>
    <n v="38"/>
    <n v="0"/>
    <s v="No"/>
    <n v="15"/>
    <n v="54"/>
    <n v="810"/>
    <n v="42"/>
  </r>
  <r>
    <s v="P020"/>
    <s v="Whole Wheat Flour"/>
    <x v="3"/>
    <s v="Rhyloo"/>
    <s v="21343 Brentwood Circle"/>
    <s v="Backordered"/>
    <s v="87-104-0187"/>
    <s v="41-881-1166"/>
    <d v="2024-06-04T00:00:00"/>
    <s v="5/28/2024"/>
    <n v="86"/>
    <n v="86"/>
    <n v="100"/>
    <n v="14"/>
    <s v="Yes"/>
    <n v="2.75"/>
    <n v="52"/>
    <n v="143"/>
    <n v="91"/>
  </r>
  <r>
    <s v="P076"/>
    <s v="Egg (Goose)"/>
    <x v="2"/>
    <s v="Skalith"/>
    <s v="292 Utah Street"/>
    <s v="Discontinued"/>
    <s v="87-272-6544"/>
    <s v="93-699-8001"/>
    <d v="2024-06-05T00:00:00"/>
    <d v="2024-03-05T00:00:00"/>
    <n v="90"/>
    <n v="90"/>
    <n v="3"/>
    <n v="0"/>
    <s v="No"/>
    <n v="2.5"/>
    <n v="51"/>
    <n v="127.5"/>
    <n v="87"/>
  </r>
  <r>
    <s v="P055"/>
    <s v="Wild Rice"/>
    <x v="3"/>
    <s v="Podcat"/>
    <s v="5 Toban Circle"/>
    <s v="Active"/>
    <s v="06-340-6856"/>
    <s v="11-005-7835"/>
    <d v="2024-06-05T00:00:00"/>
    <s v="11/25/2024"/>
    <n v="41"/>
    <n v="41"/>
    <n v="56"/>
    <n v="15"/>
    <s v="Yes"/>
    <n v="9.75"/>
    <n v="93"/>
    <n v="906.75"/>
    <n v="88"/>
  </r>
  <r>
    <s v="P054"/>
    <s v="Black Rice"/>
    <x v="3"/>
    <s v="Wordware"/>
    <s v="3296 Walton Court"/>
    <s v="Active"/>
    <s v="80-020-8041"/>
    <s v="66-684-1941"/>
    <d v="2024-06-06T00:00:00"/>
    <d v="2024-03-12T00:00:00"/>
    <n v="11"/>
    <n v="11"/>
    <n v="58"/>
    <n v="47"/>
    <s v="Yes"/>
    <n v="6.2"/>
    <n v="49"/>
    <n v="303.8"/>
    <n v="34"/>
  </r>
  <r>
    <s v="P087"/>
    <s v="Kiwi"/>
    <x v="0"/>
    <s v="Zooveo"/>
    <s v="42719 Milwaukee Avenue"/>
    <s v="Discontinued"/>
    <s v="48-461-3742"/>
    <s v="78-381-5054"/>
    <d v="2024-06-07T00:00:00"/>
    <s v="5/17/2024"/>
    <n v="37"/>
    <n v="37"/>
    <n v="8"/>
    <n v="0"/>
    <s v="No"/>
    <n v="6"/>
    <n v="47"/>
    <n v="282"/>
    <n v="62"/>
  </r>
  <r>
    <s v="P006"/>
    <s v="Lemon"/>
    <x v="0"/>
    <s v="Vimbo"/>
    <s v="5141 Anniversary Crossing"/>
    <s v="Backordered"/>
    <s v="78-362-8578"/>
    <s v="57-633-6273"/>
    <d v="2024-06-07T00:00:00"/>
    <s v="11/17/2024"/>
    <n v="72"/>
    <n v="72"/>
    <n v="32"/>
    <n v="0"/>
    <s v="No"/>
    <n v="2.4500000000000002"/>
    <n v="25"/>
    <n v="61.250000000000007"/>
    <n v="9"/>
  </r>
  <r>
    <s v="P088"/>
    <s v="Haddock"/>
    <x v="4"/>
    <s v="Kwimbee"/>
    <s v="1 Monica Lane"/>
    <s v="Backordered"/>
    <s v="60-550-4771"/>
    <s v="24-568-9517"/>
    <d v="2024-06-07T00:00:00"/>
    <d v="2024-03-10T00:00:00"/>
    <n v="75"/>
    <n v="75"/>
    <n v="80"/>
    <n v="5"/>
    <s v="Yes"/>
    <n v="9"/>
    <n v="49"/>
    <n v="441"/>
    <n v="40"/>
  </r>
  <r>
    <s v="P021"/>
    <s v="Arabica Coffee"/>
    <x v="6"/>
    <s v="Feedfire"/>
    <s v="36 3rd Place"/>
    <s v="Active"/>
    <s v="11-155-7826"/>
    <s v="91-788-3177"/>
    <d v="2024-06-07T00:00:00"/>
    <s v="1/31/2025"/>
    <n v="98"/>
    <n v="98"/>
    <n v="83"/>
    <n v="0"/>
    <s v="No"/>
    <n v="20"/>
    <n v="39"/>
    <n v="780"/>
    <n v="79"/>
  </r>
  <r>
    <s v="P082"/>
    <s v="Coconut Oil"/>
    <x v="1"/>
    <s v="Bluejam"/>
    <s v="95 Packers Lane"/>
    <s v="Active"/>
    <s v="42-907-6946"/>
    <s v="32-386-9832"/>
    <d v="2024-06-07T00:00:00"/>
    <d v="2025-01-01T00:00:00"/>
    <n v="90"/>
    <n v="90"/>
    <n v="75"/>
    <n v="0"/>
    <s v="No"/>
    <n v="5"/>
    <n v="55"/>
    <n v="275"/>
    <n v="64"/>
  </r>
  <r>
    <s v="P089"/>
    <s v="Tomato"/>
    <x v="0"/>
    <s v="Demimbu"/>
    <s v="43 Lakewood Junction"/>
    <s v="Discontinued"/>
    <s v="99-048-8310"/>
    <s v="70-453-8646"/>
    <d v="2024-06-07T00:00:00"/>
    <s v="4/22/2024"/>
    <n v="32"/>
    <n v="32"/>
    <n v="49"/>
    <n v="17"/>
    <s v="Yes"/>
    <n v="2.5"/>
    <n v="80"/>
    <n v="200"/>
    <n v="36"/>
  </r>
  <r>
    <s v="P090"/>
    <s v="Gouda Cheese"/>
    <x v="2"/>
    <s v="Kamba"/>
    <s v="6151 Forster Drive"/>
    <s v="Backordered"/>
    <s v="85-440-3667"/>
    <s v="00-680-5333"/>
    <d v="2024-06-08T00:00:00"/>
    <d v="2024-03-06T00:00:00"/>
    <n v="68"/>
    <n v="68"/>
    <n v="29"/>
    <n v="0"/>
    <s v="No"/>
    <n v="7"/>
    <n v="53"/>
    <n v="371"/>
    <n v="20"/>
  </r>
  <r>
    <s v="P053"/>
    <s v="Sushi Rice"/>
    <x v="3"/>
    <s v="Quire"/>
    <s v="5743 Superior Place"/>
    <s v="Backordered"/>
    <s v="93-571-7294"/>
    <s v="77-842-0920"/>
    <d v="2024-06-09T00:00:00"/>
    <d v="2024-03-11T00:00:00"/>
    <n v="78"/>
    <n v="78"/>
    <n v="94"/>
    <n v="16"/>
    <s v="Yes"/>
    <n v="4.3499999999999996"/>
    <n v="69"/>
    <n v="300.14999999999998"/>
    <n v="40"/>
  </r>
  <r>
    <s v="P091"/>
    <s v="Spinach"/>
    <x v="0"/>
    <s v="Shuffledrive"/>
    <s v="58 Corscot Terrace"/>
    <s v="Active"/>
    <s v="82-977-7752"/>
    <s v="57-473-8672"/>
    <d v="2024-06-09T00:00:00"/>
    <s v="12/28/2024"/>
    <n v="88"/>
    <n v="88"/>
    <n v="78"/>
    <n v="0"/>
    <s v="No"/>
    <n v="2.5"/>
    <n v="58"/>
    <n v="145"/>
    <n v="21"/>
  </r>
  <r>
    <s v="P038"/>
    <s v="Chocolate Biscuit"/>
    <x v="5"/>
    <s v="Photobean"/>
    <s v="7561 5th Terrace"/>
    <s v="Backordered"/>
    <s v="76-476-9996"/>
    <s v="88-428-6227"/>
    <d v="2024-06-10T00:00:00"/>
    <s v="1/14/2025"/>
    <n v="37"/>
    <n v="37"/>
    <n v="96"/>
    <n v="59"/>
    <s v="Yes"/>
    <n v="5"/>
    <n v="35"/>
    <n v="175"/>
    <n v="23"/>
  </r>
  <r>
    <s v="P092"/>
    <s v="Canola Oil"/>
    <x v="1"/>
    <s v="Thoughtmix"/>
    <s v="20 Butterfield Lane"/>
    <s v="Active"/>
    <s v="50-679-2072"/>
    <s v="81-588-5701"/>
    <d v="2024-06-10T00:00:00"/>
    <d v="2024-03-05T00:00:00"/>
    <n v="97"/>
    <n v="97"/>
    <n v="32"/>
    <n v="0"/>
    <s v="No"/>
    <n v="2.2999999999999998"/>
    <n v="82"/>
    <n v="188.6"/>
    <n v="98"/>
  </r>
  <r>
    <s v="P032"/>
    <s v="Milk"/>
    <x v="2"/>
    <s v="Jatri"/>
    <s v="36483 Burning Wood Pass"/>
    <s v="Backordered"/>
    <s v="50-329-3145"/>
    <s v="88-418-3855"/>
    <d v="2024-06-11T00:00:00"/>
    <s v="12/20/2024"/>
    <n v="12"/>
    <n v="12"/>
    <n v="54"/>
    <n v="42"/>
    <s v="Yes"/>
    <n v="1"/>
    <n v="31"/>
    <n v="31"/>
    <n v="88"/>
  </r>
  <r>
    <s v="P058"/>
    <s v="All-Purpose Flour"/>
    <x v="3"/>
    <s v="Pixonyx"/>
    <s v="050 Mcbride Avenue"/>
    <s v="Active"/>
    <s v="52-392-5312"/>
    <s v="78-092-4768"/>
    <d v="2024-06-11T00:00:00"/>
    <s v="2/19/2025"/>
    <n v="50"/>
    <n v="50"/>
    <n v="42"/>
    <n v="0"/>
    <s v="No"/>
    <n v="1.75"/>
    <n v="87"/>
    <n v="152.25"/>
    <n v="59"/>
  </r>
  <r>
    <s v="P093"/>
    <s v="Basmati Rice"/>
    <x v="3"/>
    <s v="Kanoodle"/>
    <s v="6500 Raven Drive"/>
    <s v="Discontinued"/>
    <s v="47-663-5703"/>
    <s v="52-062-2916"/>
    <d v="2024-06-12T00:00:00"/>
    <s v="6/14/2024"/>
    <n v="15"/>
    <n v="15"/>
    <n v="49"/>
    <n v="34"/>
    <s v="Yes"/>
    <n v="4.5"/>
    <n v="68"/>
    <n v="306"/>
    <n v="74"/>
  </r>
  <r>
    <s v="P071"/>
    <s v="Black Tea"/>
    <x v="6"/>
    <s v="Ozu"/>
    <s v="24 South Trail"/>
    <s v="Discontinued"/>
    <s v="58-122-2282"/>
    <s v="55-773-9118"/>
    <d v="2024-06-12T00:00:00"/>
    <s v="6/30/2024"/>
    <n v="59"/>
    <n v="59"/>
    <n v="20"/>
    <n v="0"/>
    <s v="No"/>
    <n v="5"/>
    <n v="45"/>
    <n v="225"/>
    <n v="15"/>
  </r>
  <r>
    <s v="P077"/>
    <s v="Brown Rice"/>
    <x v="3"/>
    <s v="Avamm"/>
    <s v="7403 Fuller Hill"/>
    <s v="Active"/>
    <s v="84-151-2114"/>
    <s v="79-704-1471"/>
    <d v="2024-06-12T00:00:00"/>
    <d v="2024-06-03T00:00:00"/>
    <n v="39"/>
    <n v="39"/>
    <n v="57"/>
    <n v="18"/>
    <s v="Yes"/>
    <n v="2.5"/>
    <n v="77"/>
    <n v="192.5"/>
    <n v="32"/>
  </r>
  <r>
    <s v="P033"/>
    <s v="Lime"/>
    <x v="0"/>
    <s v="Roomm"/>
    <s v="3 Meadow Valley Court"/>
    <s v="Backordered"/>
    <s v="93-682-2069"/>
    <s v="60-038-7810"/>
    <d v="2024-06-12T00:00:00"/>
    <s v="6/23/2024"/>
    <n v="76"/>
    <n v="76"/>
    <n v="39"/>
    <n v="0"/>
    <s v="No"/>
    <n v="2"/>
    <n v="77"/>
    <n v="154"/>
    <n v="70"/>
  </r>
  <r>
    <s v="P068"/>
    <s v="Peach"/>
    <x v="0"/>
    <s v="Browsetype"/>
    <s v="04 Hagan Crossing"/>
    <s v="Backordered"/>
    <s v="48-789-9187"/>
    <s v="95-944-5323"/>
    <d v="2024-06-12T00:00:00"/>
    <s v="6/26/2024"/>
    <n v="45"/>
    <n v="45"/>
    <n v="79"/>
    <n v="34"/>
    <s v="Yes"/>
    <n v="4"/>
    <n v="84"/>
    <n v="336"/>
    <n v="62"/>
  </r>
  <r>
    <s v="P094"/>
    <s v="Oatmeal Biscuit"/>
    <x v="5"/>
    <s v="Kwimbee"/>
    <s v="9269 Main Trail"/>
    <s v="Active"/>
    <s v="85-806-0613"/>
    <s v="06-286-2758"/>
    <d v="2024-07-03T00:00:00"/>
    <d v="2025-01-01T00:00:00"/>
    <n v="41"/>
    <n v="41"/>
    <n v="21"/>
    <n v="0"/>
    <s v="No"/>
    <n v="5"/>
    <n v="50"/>
    <n v="250"/>
    <n v="99"/>
  </r>
  <r>
    <s v="P081"/>
    <s v="Herbal Tea"/>
    <x v="6"/>
    <s v="Wikido"/>
    <s v="26175 Oxford Way"/>
    <s v="Active"/>
    <s v="19-244-9890"/>
    <s v="98-107-0604"/>
    <d v="2024-07-03T00:00:00"/>
    <d v="2024-02-10T00:00:00"/>
    <n v="61"/>
    <n v="61"/>
    <n v="22"/>
    <n v="0"/>
    <s v="No"/>
    <n v="30"/>
    <n v="90"/>
    <n v="2700"/>
    <n v="11"/>
  </r>
  <r>
    <s v="P070"/>
    <s v="Mushrooms"/>
    <x v="0"/>
    <s v="Youfeed"/>
    <s v="61 Waubesa Court"/>
    <s v="Active"/>
    <s v="60-285-3783"/>
    <s v="58-827-9061"/>
    <d v="2024-07-04T00:00:00"/>
    <s v="3/28/2024"/>
    <n v="51"/>
    <n v="51"/>
    <n v="62"/>
    <n v="11"/>
    <s v="Yes"/>
    <n v="6"/>
    <n v="52"/>
    <n v="312"/>
    <n v="21"/>
  </r>
  <r>
    <s v="P073"/>
    <s v="White Rice"/>
    <x v="3"/>
    <s v="Wikibox"/>
    <s v="3053 Sachs Center"/>
    <s v="Backordered"/>
    <s v="34-547-0827"/>
    <s v="30-853-8580"/>
    <d v="2024-07-04T00:00:00"/>
    <s v="1/17/2025"/>
    <n v="54"/>
    <n v="54"/>
    <n v="53"/>
    <n v="0"/>
    <s v="No"/>
    <n v="1.8"/>
    <n v="94"/>
    <n v="169.20000000000002"/>
    <n v="82"/>
  </r>
  <r>
    <s v="P006"/>
    <s v="Lemon"/>
    <x v="0"/>
    <s v="Meejo"/>
    <s v="5141 Anniversary Crossing"/>
    <s v="Discontinued"/>
    <s v="06-731-2162"/>
    <s v="17-546-8875"/>
    <d v="2024-07-04T00:00:00"/>
    <d v="2024-07-10T00:00:00"/>
    <n v="87"/>
    <n v="87"/>
    <n v="1"/>
    <n v="0"/>
    <s v="No"/>
    <n v="2.5"/>
    <n v="61"/>
    <n v="152.5"/>
    <n v="84"/>
  </r>
  <r>
    <s v="P092"/>
    <s v="Canola Oil"/>
    <x v="1"/>
    <s v="Omba"/>
    <s v="20 Butterfield Lane"/>
    <s v="Discontinued"/>
    <s v="48-193-1199"/>
    <s v="63-924-5144"/>
    <d v="2024-07-05T00:00:00"/>
    <s v="12/24/2024"/>
    <n v="46"/>
    <n v="46"/>
    <n v="51"/>
    <n v="5"/>
    <s v="Yes"/>
    <n v="2.2999999999999998"/>
    <n v="47"/>
    <n v="108.1"/>
    <n v="25"/>
  </r>
  <r>
    <s v="P079"/>
    <s v="White Sugar"/>
    <x v="3"/>
    <s v="Wordtune"/>
    <s v="1309 Elka Junction"/>
    <s v="Discontinued"/>
    <s v="40-003-7322"/>
    <s v="41-644-3129"/>
    <d v="2024-07-05T00:00:00"/>
    <s v="2/16/2025"/>
    <n v="13"/>
    <n v="13"/>
    <n v="32"/>
    <n v="19"/>
    <s v="Yes"/>
    <n v="2"/>
    <n v="38"/>
    <n v="76"/>
    <n v="61"/>
  </r>
  <r>
    <s v="P060"/>
    <s v="Grapes"/>
    <x v="0"/>
    <s v="Riffwire"/>
    <s v="183 Algoma Trail"/>
    <s v="Discontinued"/>
    <s v="91-417-0366"/>
    <s v="28-442-2578"/>
    <d v="2024-07-06T00:00:00"/>
    <d v="2024-07-12T00:00:00"/>
    <n v="25"/>
    <n v="25"/>
    <n v="74"/>
    <n v="49"/>
    <s v="Yes"/>
    <n v="5.5"/>
    <n v="41"/>
    <n v="225.5"/>
    <n v="59"/>
  </r>
  <r>
    <s v="P024"/>
    <s v="Kale"/>
    <x v="0"/>
    <s v="Devshare"/>
    <s v="85 Farwell Parkway"/>
    <s v="Discontinued"/>
    <s v="24-571-1080"/>
    <s v="07-520-1107"/>
    <d v="2024-07-06T00:00:00"/>
    <s v="2/21/2025"/>
    <n v="60"/>
    <n v="60"/>
    <n v="15"/>
    <n v="0"/>
    <s v="No"/>
    <n v="4"/>
    <n v="21"/>
    <n v="84"/>
    <n v="29"/>
  </r>
  <r>
    <s v="P074"/>
    <s v="Long Grain Rice"/>
    <x v="3"/>
    <s v="Yodoo"/>
    <s v="49263 Graceland Pass"/>
    <s v="Discontinued"/>
    <s v="22-083-3347"/>
    <s v="01-431-7544"/>
    <d v="2024-07-07T00:00:00"/>
    <s v="4/29/2024"/>
    <n v="69"/>
    <n v="69"/>
    <n v="82"/>
    <n v="13"/>
    <s v="Yes"/>
    <n v="1.5"/>
    <n v="34"/>
    <n v="51"/>
    <n v="22"/>
  </r>
  <r>
    <s v="P053"/>
    <s v="Sushi Rice"/>
    <x v="3"/>
    <s v="Talane"/>
    <s v="5743 Superior Place"/>
    <s v="Discontinued"/>
    <s v="09-101-1740"/>
    <s v="63-836-1262"/>
    <d v="2024-07-07T00:00:00"/>
    <s v="12/20/2024"/>
    <n v="36"/>
    <n v="36"/>
    <n v="81"/>
    <n v="45"/>
    <s v="Yes"/>
    <n v="4.75"/>
    <n v="73"/>
    <n v="346.75"/>
    <n v="60"/>
  </r>
  <r>
    <s v="P036"/>
    <s v="Whole Wheat Bread"/>
    <x v="5"/>
    <s v="Photobug"/>
    <s v="46 Delaware Place"/>
    <s v="Backordered"/>
    <s v="17-274-6898"/>
    <s v="34-738-1209"/>
    <d v="2024-07-07T00:00:00"/>
    <d v="2024-01-06T00:00:00"/>
    <n v="36"/>
    <n v="36"/>
    <n v="53"/>
    <n v="17"/>
    <s v="Yes"/>
    <n v="3.5"/>
    <n v="67"/>
    <n v="234.5"/>
    <n v="43"/>
  </r>
  <r>
    <s v="P024"/>
    <s v="Kale"/>
    <x v="0"/>
    <s v="Dabshots"/>
    <s v="85 Farwell Parkway"/>
    <s v="Backordered"/>
    <s v="38-655-2312"/>
    <s v="91-127-7174"/>
    <d v="2024-07-08T00:00:00"/>
    <d v="2024-09-04T00:00:00"/>
    <n v="79"/>
    <n v="79"/>
    <n v="74"/>
    <n v="0"/>
    <s v="No"/>
    <n v="4"/>
    <n v="80"/>
    <n v="320"/>
    <n v="26"/>
  </r>
  <r>
    <s v="P017"/>
    <s v="Egg (Turkey)"/>
    <x v="2"/>
    <s v="Katz"/>
    <s v="94862 Beilfuss Terrace"/>
    <s v="Active"/>
    <s v="60-327-4114"/>
    <s v="59-968-8346"/>
    <d v="2024-07-09T00:00:00"/>
    <s v="11/22/2024"/>
    <n v="63"/>
    <n v="63"/>
    <n v="7"/>
    <n v="0"/>
    <s v="No"/>
    <n v="2.35"/>
    <n v="78"/>
    <n v="183.3"/>
    <n v="100"/>
  </r>
  <r>
    <s v="P095"/>
    <s v="Green Beans"/>
    <x v="0"/>
    <s v="Viva"/>
    <s v="00 Ridgeway Plaza"/>
    <s v="Discontinued"/>
    <s v="54-281-3746"/>
    <s v="08-824-4585"/>
    <d v="2024-07-09T00:00:00"/>
    <d v="2024-10-03T00:00:00"/>
    <n v="26"/>
    <n v="26"/>
    <n v="70"/>
    <n v="44"/>
    <s v="Yes"/>
    <n v="2"/>
    <n v="36"/>
    <n v="72"/>
    <n v="10"/>
  </r>
  <r>
    <s v="P091"/>
    <s v="Spinach"/>
    <x v="0"/>
    <s v="Devshare"/>
    <s v="58 Corscot Terrace"/>
    <s v="Discontinued"/>
    <s v="25-349-7974"/>
    <s v="82-737-6019"/>
    <d v="2024-07-10T00:00:00"/>
    <s v="5/28/2024"/>
    <n v="72"/>
    <n v="72"/>
    <n v="70"/>
    <n v="0"/>
    <s v="No"/>
    <n v="2.5"/>
    <n v="82"/>
    <n v="205"/>
    <n v="32"/>
  </r>
  <r>
    <s v="P043"/>
    <s v="Apricot"/>
    <x v="0"/>
    <s v="Quinu"/>
    <s v="36687 Maple Avenue"/>
    <s v="Active"/>
    <s v="16-380-0753"/>
    <s v="24-603-5521"/>
    <d v="2024-07-10T00:00:00"/>
    <s v="5/16/2024"/>
    <n v="38"/>
    <n v="38"/>
    <n v="22"/>
    <n v="0"/>
    <s v="No"/>
    <n v="5"/>
    <n v="33"/>
    <n v="165"/>
    <n v="62"/>
  </r>
  <r>
    <s v="P094"/>
    <s v="Oatmeal Biscuit"/>
    <x v="5"/>
    <s v="Trunyx"/>
    <s v="9269 Main Trail"/>
    <s v="Active"/>
    <s v="38-049-9319"/>
    <s v="90-447-5123"/>
    <d v="2024-07-11T00:00:00"/>
    <s v="4/29/2024"/>
    <n v="82"/>
    <n v="82"/>
    <n v="6"/>
    <n v="0"/>
    <s v="No"/>
    <n v="5"/>
    <n v="21"/>
    <n v="105"/>
    <n v="58"/>
  </r>
  <r>
    <s v="P055"/>
    <s v="Wild Rice"/>
    <x v="3"/>
    <s v="Topdrive"/>
    <s v="5 Toban Circle"/>
    <s v="Active"/>
    <s v="50-329-3360"/>
    <s v="85-594-2570"/>
    <d v="2024-07-11T00:00:00"/>
    <s v="2/16/2025"/>
    <n v="19"/>
    <n v="19"/>
    <n v="77"/>
    <n v="58"/>
    <s v="Yes"/>
    <n v="10"/>
    <n v="62"/>
    <n v="620"/>
    <n v="100"/>
  </r>
  <r>
    <s v="P036"/>
    <s v="Whole Wheat Bread"/>
    <x v="5"/>
    <s v="Mybuzz"/>
    <s v="46 Delaware Place"/>
    <s v="Active"/>
    <s v="19-610-2236"/>
    <s v="53-799-3174"/>
    <d v="2024-07-12T00:00:00"/>
    <d v="2024-03-08T00:00:00"/>
    <n v="58"/>
    <n v="58"/>
    <n v="48"/>
    <n v="0"/>
    <s v="No"/>
    <n v="3.5"/>
    <n v="98"/>
    <n v="343"/>
    <n v="69"/>
  </r>
  <r>
    <s v="P059"/>
    <s v="Whipped Cream"/>
    <x v="2"/>
    <s v="Skippad"/>
    <s v="069 Basil Center"/>
    <s v="Active"/>
    <s v="46-632-8420"/>
    <s v="27-996-8883"/>
    <d v="2024-08-03T00:00:00"/>
    <s v="12/21/2024"/>
    <n v="98"/>
    <n v="98"/>
    <n v="24"/>
    <n v="0"/>
    <s v="No"/>
    <n v="4.0999999999999996"/>
    <n v="89"/>
    <n v="364.9"/>
    <n v="80"/>
  </r>
  <r>
    <s v="P096"/>
    <s v="Apple"/>
    <x v="0"/>
    <s v="Jabbersphere"/>
    <s v="2 Hooker Terrace"/>
    <s v="Active"/>
    <s v="14-836-2894"/>
    <s v="82-157-4299"/>
    <d v="2024-08-03T00:00:00"/>
    <d v="2025-11-01T00:00:00"/>
    <n v="44"/>
    <n v="44"/>
    <n v="92"/>
    <n v="48"/>
    <s v="Yes"/>
    <n v="3.5"/>
    <n v="41"/>
    <n v="143.5"/>
    <n v="61"/>
  </r>
  <r>
    <s v="P097"/>
    <s v="Peas"/>
    <x v="0"/>
    <s v="Youbridge"/>
    <s v="56 Esker Park"/>
    <s v="Backordered"/>
    <s v="08-196-2703"/>
    <s v="34-315-1199"/>
    <d v="2024-08-03T00:00:00"/>
    <s v="11/29/2024"/>
    <n v="100"/>
    <n v="100"/>
    <n v="52"/>
    <n v="0"/>
    <s v="No"/>
    <n v="3"/>
    <n v="86"/>
    <n v="258"/>
    <n v="70"/>
  </r>
  <r>
    <s v="P037"/>
    <s v="Robusta Coffee"/>
    <x v="6"/>
    <s v="Photofeed"/>
    <s v="2374 Chive Court"/>
    <s v="Discontinued"/>
    <s v="87-097-5691"/>
    <s v="26-213-7885"/>
    <d v="2024-08-04T00:00:00"/>
    <s v="8/29/2024"/>
    <n v="62"/>
    <n v="62"/>
    <n v="78"/>
    <n v="16"/>
    <s v="Yes"/>
    <n v="10"/>
    <n v="62"/>
    <n v="620"/>
    <n v="97"/>
  </r>
  <r>
    <s v="P089"/>
    <s v="Tomato"/>
    <x v="0"/>
    <s v="Quatz"/>
    <s v="43 Lakewood Junction"/>
    <s v="Backordered"/>
    <s v="04-453-5485"/>
    <s v="43-880-2879"/>
    <d v="2024-08-04T00:00:00"/>
    <d v="2025-10-01T00:00:00"/>
    <n v="84"/>
    <n v="84"/>
    <n v="20"/>
    <n v="0"/>
    <s v="No"/>
    <n v="2.5"/>
    <n v="86"/>
    <n v="215"/>
    <n v="64"/>
  </r>
  <r>
    <s v="P098"/>
    <s v="Cottage Cheese"/>
    <x v="2"/>
    <s v="Feedmix"/>
    <s v="6172 Hovde Circle"/>
    <s v="Backordered"/>
    <s v="82-678-8097"/>
    <s v="65-403-0311"/>
    <d v="2024-08-04T00:00:00"/>
    <s v="8/24/2024"/>
    <n v="68"/>
    <n v="68"/>
    <n v="82"/>
    <n v="14"/>
    <s v="Yes"/>
    <n v="4.8"/>
    <n v="90"/>
    <n v="432"/>
    <n v="2"/>
  </r>
  <r>
    <s v="P047"/>
    <s v="Pineapple"/>
    <x v="0"/>
    <s v="Bubblemix"/>
    <s v="0 Delladonna Place"/>
    <s v="Active"/>
    <s v="43-703-9939"/>
    <s v="69-928-4929"/>
    <d v="2024-08-05T00:00:00"/>
    <s v="5/22/2024"/>
    <n v="55"/>
    <n v="55"/>
    <n v="91"/>
    <n v="36"/>
    <s v="Yes"/>
    <n v="3.5"/>
    <n v="81"/>
    <n v="283.5"/>
    <n v="19"/>
  </r>
  <r>
    <s v="P099"/>
    <s v="Multigrain Bread"/>
    <x v="5"/>
    <s v="Topicware"/>
    <s v="8 Mayer Trail"/>
    <s v="Active"/>
    <s v="28-433-8533"/>
    <s v="81-694-0300"/>
    <d v="2024-08-05T00:00:00"/>
    <s v="2/27/2024"/>
    <n v="87"/>
    <n v="87"/>
    <n v="70"/>
    <n v="0"/>
    <s v="No"/>
    <n v="3.2"/>
    <n v="73"/>
    <n v="233.60000000000002"/>
    <n v="44"/>
  </r>
  <r>
    <s v="P066"/>
    <s v="Almond Flour"/>
    <x v="3"/>
    <s v="Shuffledrive"/>
    <s v="4627 Amoth Circle"/>
    <s v="Active"/>
    <s v="74-234-0628"/>
    <s v="49-559-7092"/>
    <d v="2024-08-05T00:00:00"/>
    <s v="12/15/2024"/>
    <n v="12"/>
    <n v="12"/>
    <n v="56"/>
    <n v="44"/>
    <s v="Yes"/>
    <n v="9.5"/>
    <n v="56"/>
    <n v="532"/>
    <n v="6"/>
  </r>
  <r>
    <s v="P015"/>
    <s v="Cauliflower"/>
    <x v="0"/>
    <s v="Photobug"/>
    <s v="01 Northfield Road"/>
    <s v="Backordered"/>
    <s v="02-888-9412"/>
    <s v="22-307-4653"/>
    <d v="2024-08-06T00:00:00"/>
    <s v="3/28/2024"/>
    <n v="95"/>
    <n v="95"/>
    <n v="66"/>
    <n v="0"/>
    <s v="No"/>
    <n v="2.48"/>
    <n v="92"/>
    <n v="228.16"/>
    <n v="72"/>
  </r>
  <r>
    <s v="P023"/>
    <s v="Mango"/>
    <x v="0"/>
    <s v="Wordtune"/>
    <s v="48 Vahlen Place"/>
    <s v="Backordered"/>
    <s v="80-658-6456"/>
    <s v="42-080-6579"/>
    <d v="2024-08-06T00:00:00"/>
    <s v="5/19/2024"/>
    <n v="84"/>
    <n v="84"/>
    <n v="9"/>
    <n v="0"/>
    <s v="No"/>
    <n v="5"/>
    <n v="30"/>
    <n v="150"/>
    <n v="68"/>
  </r>
  <r>
    <s v="P054"/>
    <s v="Black Rice"/>
    <x v="3"/>
    <s v="Reallinks"/>
    <s v="3296 Walton Court"/>
    <s v="Discontinued"/>
    <s v="70-587-1204"/>
    <s v="41-399-9203"/>
    <d v="2024-08-07T00:00:00"/>
    <s v="7/15/2024"/>
    <n v="68"/>
    <n v="68"/>
    <n v="68"/>
    <n v="0"/>
    <s v="Yes"/>
    <n v="6"/>
    <n v="37"/>
    <n v="222"/>
    <n v="31"/>
  </r>
  <r>
    <s v="P078"/>
    <s v="Black Coffee"/>
    <x v="6"/>
    <s v="Youfeed"/>
    <s v="57 Di Loreto Circle"/>
    <s v="Active"/>
    <s v="88-951-9038"/>
    <s v="14-713-5795"/>
    <d v="2024-08-07T00:00:00"/>
    <d v="2024-11-10T00:00:00"/>
    <n v="11"/>
    <n v="11"/>
    <n v="72"/>
    <n v="61"/>
    <s v="Yes"/>
    <n v="15"/>
    <n v="89"/>
    <n v="1335"/>
    <n v="4"/>
  </r>
  <r>
    <s v="P039"/>
    <s v="Palm Oil"/>
    <x v="1"/>
    <s v="Wordware"/>
    <s v="703 Hermina Center"/>
    <s v="Discontinued"/>
    <s v="45-317-9731"/>
    <s v="05-779-0378"/>
    <d v="2024-08-07T00:00:00"/>
    <d v="2025-07-01T00:00:00"/>
    <n v="44"/>
    <n v="44"/>
    <n v="83"/>
    <n v="39"/>
    <s v="Yes"/>
    <n v="1.8"/>
    <n v="46"/>
    <n v="82.8"/>
    <n v="4"/>
  </r>
  <r>
    <s v="P013"/>
    <s v="Orange"/>
    <x v="0"/>
    <s v="Oloo"/>
    <s v="3 Bashford Court"/>
    <s v="Discontinued"/>
    <s v="63-874-9747"/>
    <s v="22-506-4911"/>
    <d v="2024-08-07T00:00:00"/>
    <d v="2024-09-12T00:00:00"/>
    <n v="36"/>
    <n v="36"/>
    <n v="59"/>
    <n v="23"/>
    <s v="Yes"/>
    <n v="3"/>
    <n v="25"/>
    <n v="75"/>
    <n v="60"/>
  </r>
  <r>
    <s v="P068"/>
    <s v="Peach"/>
    <x v="0"/>
    <s v="Blogpad"/>
    <s v="04 Hagan Crossing"/>
    <s v="Discontinued"/>
    <s v="44-546-5713"/>
    <s v="61-382-5182"/>
    <d v="2024-08-07T00:00:00"/>
    <s v="1/16/2025"/>
    <n v="94"/>
    <n v="94"/>
    <n v="69"/>
    <n v="0"/>
    <s v="No"/>
    <n v="4"/>
    <n v="24"/>
    <n v="96"/>
    <n v="20"/>
  </r>
  <r>
    <s v="P085"/>
    <s v="Powdered Sugar"/>
    <x v="3"/>
    <s v="Meeveo"/>
    <s v="502 Sachs Circle"/>
    <s v="Discontinued"/>
    <s v="23-070-2433"/>
    <s v="82-235-9317"/>
    <d v="2024-08-08T00:00:00"/>
    <d v="2024-11-04T00:00:00"/>
    <n v="68"/>
    <n v="68"/>
    <n v="7"/>
    <n v="0"/>
    <s v="No"/>
    <n v="2.5"/>
    <n v="69"/>
    <n v="172.5"/>
    <n v="1"/>
  </r>
  <r>
    <s v="P028"/>
    <s v="Tilapia"/>
    <x v="4"/>
    <s v="InnoZ"/>
    <s v="57 Eastwood Junction"/>
    <s v="Active"/>
    <s v="91-257-3672"/>
    <s v="30-438-6295"/>
    <d v="2024-08-08T00:00:00"/>
    <s v="12/18/2024"/>
    <n v="78"/>
    <n v="78"/>
    <n v="75"/>
    <n v="0"/>
    <s v="No"/>
    <n v="7"/>
    <n v="63"/>
    <n v="441"/>
    <n v="100"/>
  </r>
  <r>
    <s v="P064"/>
    <s v="Banana"/>
    <x v="0"/>
    <s v="Skinix"/>
    <s v="3825 Raven Avenue"/>
    <s v="Backordered"/>
    <s v="69-561-2496"/>
    <s v="38-790-7081"/>
    <d v="2024-08-08T00:00:00"/>
    <s v="3/18/2024"/>
    <n v="82"/>
    <n v="82"/>
    <n v="29"/>
    <n v="0"/>
    <s v="No"/>
    <n v="15.31"/>
    <n v="77"/>
    <n v="1178.8700000000001"/>
    <n v="27"/>
  </r>
  <r>
    <s v="P053"/>
    <s v="Sushi Rice"/>
    <x v="3"/>
    <s v="Tekfly"/>
    <s v="5743 Superior Place"/>
    <s v="Active"/>
    <s v="87-013-6488"/>
    <s v="77-471-0792"/>
    <d v="2024-08-08T00:00:00"/>
    <s v="10/26/2024"/>
    <n v="22"/>
    <n v="22"/>
    <n v="10"/>
    <n v="0"/>
    <s v="No"/>
    <n v="4.25"/>
    <n v="64"/>
    <n v="272"/>
    <n v="7"/>
  </r>
  <r>
    <s v="P021"/>
    <s v="Arabica Coffee"/>
    <x v="6"/>
    <s v="Voomm"/>
    <s v="36 3rd Place"/>
    <s v="Discontinued"/>
    <s v="31-969-4614"/>
    <s v="83-104-8425"/>
    <d v="2024-08-09T00:00:00"/>
    <d v="2024-06-06T00:00:00"/>
    <n v="62"/>
    <n v="62"/>
    <n v="89"/>
    <n v="27"/>
    <s v="Yes"/>
    <n v="20"/>
    <n v="23"/>
    <n v="460"/>
    <n v="11"/>
  </r>
  <r>
    <s v="P084"/>
    <s v="Evaporated Milk"/>
    <x v="2"/>
    <s v="Miboo"/>
    <s v="55309 6th Junction"/>
    <s v="Backordered"/>
    <s v="96-209-1739"/>
    <s v="82-930-7733"/>
    <d v="2024-08-09T00:00:00"/>
    <s v="2/27/2024"/>
    <n v="70"/>
    <n v="70"/>
    <n v="81"/>
    <n v="11"/>
    <s v="Yes"/>
    <n v="2"/>
    <n v="24"/>
    <n v="48"/>
    <n v="54"/>
  </r>
  <r>
    <s v="P030"/>
    <s v="Bread Flour"/>
    <x v="3"/>
    <s v="Mydeo"/>
    <s v="49148 Meadow Ridge Way"/>
    <s v="Discontinued"/>
    <s v="20-022-3173"/>
    <s v="54-188-1006"/>
    <d v="2024-08-10T00:00:00"/>
    <d v="2024-10-11T00:00:00"/>
    <n v="21"/>
    <n v="21"/>
    <n v="63"/>
    <n v="42"/>
    <s v="Yes"/>
    <n v="1.5"/>
    <n v="38"/>
    <n v="57"/>
    <n v="73"/>
  </r>
  <r>
    <s v="P016"/>
    <s v="Pear"/>
    <x v="0"/>
    <s v="Riffwire"/>
    <s v="2004 Cody Plaza"/>
    <s v="Active"/>
    <s v="44-552-3909"/>
    <s v="80-863-1186"/>
    <d v="2024-08-10T00:00:00"/>
    <s v="2/26/2024"/>
    <n v="61"/>
    <n v="61"/>
    <n v="50"/>
    <n v="0"/>
    <s v="No"/>
    <n v="4.5"/>
    <n v="24"/>
    <n v="108"/>
    <n v="92"/>
  </r>
  <r>
    <s v="P069"/>
    <s v="Asparagus"/>
    <x v="0"/>
    <s v="Zoomzone"/>
    <s v="0282 Emmet Hill"/>
    <s v="Backordered"/>
    <s v="40-902-1995"/>
    <s v="86-879-7811"/>
    <d v="2024-08-10T00:00:00"/>
    <d v="2024-08-12T00:00:00"/>
    <n v="46"/>
    <n v="46"/>
    <n v="88"/>
    <n v="42"/>
    <s v="Yes"/>
    <n v="4.8"/>
    <n v="59"/>
    <n v="283.2"/>
    <n v="79"/>
  </r>
  <r>
    <s v="P025"/>
    <s v="Jasmine Rice"/>
    <x v="3"/>
    <s v="Tagcat"/>
    <s v="07 Pankratz Point"/>
    <s v="Discontinued"/>
    <s v="07-846-4804"/>
    <s v="30-605-2164"/>
    <d v="2024-08-10T00:00:00"/>
    <d v="2024-02-07T00:00:00"/>
    <n v="20"/>
    <n v="20"/>
    <n v="25"/>
    <n v="5"/>
    <s v="Yes"/>
    <n v="4.75"/>
    <n v="78"/>
    <n v="370.5"/>
    <n v="1"/>
  </r>
  <r>
    <s v="P022"/>
    <s v="Sweet Potato"/>
    <x v="0"/>
    <s v="Jaxworks"/>
    <s v="7015 Ramsey Lane"/>
    <s v="Active"/>
    <s v="17-504-3699"/>
    <s v="81-276-8218"/>
    <d v="2024-08-10T00:00:00"/>
    <s v="6/15/2024"/>
    <n v="80"/>
    <n v="80"/>
    <n v="60"/>
    <n v="0"/>
    <s v="No"/>
    <n v="2"/>
    <n v="98"/>
    <n v="196"/>
    <n v="13"/>
  </r>
  <r>
    <s v="P059"/>
    <s v="Whipped Cream"/>
    <x v="2"/>
    <s v="Feedbug"/>
    <s v="069 Basil Center"/>
    <s v="Backordered"/>
    <s v="55-522-8242"/>
    <s v="48-884-5431"/>
    <d v="2024-08-11T00:00:00"/>
    <s v="3/30/2024"/>
    <n v="29"/>
    <n v="29"/>
    <n v="36"/>
    <n v="7"/>
    <s v="Yes"/>
    <n v="4"/>
    <n v="60"/>
    <n v="240"/>
    <n v="96"/>
  </r>
  <r>
    <s v="P096"/>
    <s v="Apple"/>
    <x v="0"/>
    <s v="Chatterpoint"/>
    <s v="2 Hooker Terrace"/>
    <s v="Discontinued"/>
    <s v="17-022-9721"/>
    <s v="59-629-0798"/>
    <d v="2024-08-11T00:00:00"/>
    <s v="12/13/2024"/>
    <n v="43"/>
    <n v="43"/>
    <n v="63"/>
    <n v="20"/>
    <s v="Yes"/>
    <n v="3.5"/>
    <n v="39"/>
    <n v="136.5"/>
    <n v="77"/>
  </r>
  <r>
    <s v="P061"/>
    <s v="Sunflower Oil"/>
    <x v="1"/>
    <s v="Skibox"/>
    <s v="7 Rutledge Pass"/>
    <s v="Discontinued"/>
    <s v="03-940-0630"/>
    <s v="49-762-8263"/>
    <d v="2024-08-11T00:00:00"/>
    <s v="10/31/2024"/>
    <n v="23"/>
    <n v="23"/>
    <n v="43"/>
    <n v="20"/>
    <s v="Yes"/>
    <n v="2.5"/>
    <n v="91"/>
    <n v="227.5"/>
    <n v="86"/>
  </r>
  <r>
    <s v="P074"/>
    <s v="Long Grain Rice"/>
    <x v="3"/>
    <s v="Brightbean"/>
    <s v="49263 Graceland Pass"/>
    <s v="Active"/>
    <s v="71-594-6552"/>
    <s v="63-492-7603"/>
    <d v="2024-08-12T00:00:00"/>
    <s v="2/19/2025"/>
    <n v="12"/>
    <n v="12"/>
    <n v="59"/>
    <n v="47"/>
    <s v="Yes"/>
    <n v="1.5"/>
    <n v="95"/>
    <n v="142.5"/>
    <n v="99"/>
  </r>
  <r>
    <s v="P072"/>
    <s v="White Tea"/>
    <x v="6"/>
    <s v="Skipstorm"/>
    <s v="5501 Fuller Way"/>
    <s v="Active"/>
    <s v="20-225-3930"/>
    <s v="73-069-2753"/>
    <d v="2024-08-12T00:00:00"/>
    <s v="2/29/2024"/>
    <n v="99"/>
    <n v="99"/>
    <n v="87"/>
    <n v="0"/>
    <s v="No"/>
    <n v="25"/>
    <n v="93"/>
    <n v="2325"/>
    <n v="70"/>
  </r>
  <r>
    <s v="P060"/>
    <s v="Grapes"/>
    <x v="0"/>
    <s v="Flipopia"/>
    <s v="183 Algoma Trail"/>
    <s v="Backordered"/>
    <s v="53-151-5726"/>
    <s v="93-180-4005"/>
    <d v="2024-08-12T00:00:00"/>
    <d v="2025-12-01T00:00:00"/>
    <n v="37"/>
    <n v="37"/>
    <n v="45"/>
    <n v="8"/>
    <s v="Yes"/>
    <n v="5.5"/>
    <n v="34"/>
    <n v="187"/>
    <n v="23"/>
  </r>
  <r>
    <s v="P093"/>
    <s v="Basmati Rice"/>
    <x v="3"/>
    <s v="Skidoo"/>
    <s v="6500 Raven Drive"/>
    <s v="Backordered"/>
    <s v="77-777-4536"/>
    <s v="64-396-5538"/>
    <d v="2024-08-12T00:00:00"/>
    <d v="2024-12-09T00:00:00"/>
    <n v="26"/>
    <n v="26"/>
    <n v="67"/>
    <n v="41"/>
    <s v="Yes"/>
    <n v="4.4000000000000004"/>
    <n v="54"/>
    <n v="237.60000000000002"/>
    <n v="46"/>
  </r>
  <r>
    <s v="P080"/>
    <s v="Egg (Quail)"/>
    <x v="2"/>
    <s v="Trunyx"/>
    <s v="895 Northland Hill"/>
    <s v="Active"/>
    <s v="07-834-3320"/>
    <s v="47-831-9154"/>
    <d v="2024-08-12T00:00:00"/>
    <d v="2024-07-03T00:00:00"/>
    <n v="94"/>
    <n v="94"/>
    <n v="60"/>
    <n v="0"/>
    <s v="No"/>
    <n v="0.8"/>
    <n v="100"/>
    <n v="80"/>
    <n v="42"/>
  </r>
  <r>
    <s v="P076"/>
    <s v="Egg (Goose)"/>
    <x v="2"/>
    <s v="Youopia"/>
    <s v="292 Utah Street"/>
    <s v="Backordered"/>
    <s v="51-761-6320"/>
    <s v="28-461-1136"/>
    <d v="2024-09-03T00:00:00"/>
    <s v="8/30/2024"/>
    <n v="43"/>
    <n v="43"/>
    <n v="78"/>
    <n v="35"/>
    <s v="Yes"/>
    <n v="2.5"/>
    <n v="48"/>
    <n v="120"/>
    <n v="98"/>
  </r>
  <r>
    <s v="P014"/>
    <s v="Digestive Biscuit"/>
    <x v="5"/>
    <s v="Eimbee"/>
    <s v="2 Carioca Crossing"/>
    <s v="Discontinued"/>
    <s v="34-291-4939"/>
    <s v="39-284-1614"/>
    <d v="2024-09-03T00:00:00"/>
    <s v="11/24/2024"/>
    <n v="34"/>
    <n v="34"/>
    <n v="49"/>
    <n v="15"/>
    <s v="Yes"/>
    <n v="4"/>
    <n v="78"/>
    <n v="312"/>
    <n v="20"/>
  </r>
  <r>
    <s v="P057"/>
    <s v="Cabbage"/>
    <x v="0"/>
    <s v="Chatterbridge"/>
    <s v="081 Jana Lane"/>
    <s v="Active"/>
    <s v="67-025-1245"/>
    <s v="28-575-0716"/>
    <d v="2024-09-04T00:00:00"/>
    <d v="2024-06-03T00:00:00"/>
    <n v="88"/>
    <n v="88"/>
    <n v="46"/>
    <n v="0"/>
    <s v="No"/>
    <n v="1"/>
    <n v="73"/>
    <n v="73"/>
    <n v="63"/>
  </r>
  <r>
    <s v="P052"/>
    <s v="Plum"/>
    <x v="0"/>
    <s v="Thoughtbeat"/>
    <s v="15068 Scoville Court"/>
    <s v="Discontinued"/>
    <s v="63-936-0145"/>
    <s v="69-415-3675"/>
    <d v="2024-09-04T00:00:00"/>
    <d v="2024-08-06T00:00:00"/>
    <n v="22"/>
    <n v="22"/>
    <n v="56"/>
    <n v="34"/>
    <s v="Yes"/>
    <n v="4"/>
    <n v="70"/>
    <n v="280"/>
    <n v="39"/>
  </r>
  <r>
    <s v="P100"/>
    <s v="Potato"/>
    <x v="0"/>
    <s v="Thoughtbridge"/>
    <s v="12710 Gulseth Circle"/>
    <s v="Active"/>
    <s v="27-495-1912"/>
    <s v="34-667-8907"/>
    <d v="2024-09-05T00:00:00"/>
    <s v="2/29/2024"/>
    <n v="26"/>
    <n v="21"/>
    <n v="63"/>
    <n v="42"/>
    <s v="Yes"/>
    <n v="1.2"/>
    <n v="84"/>
    <n v="100.8"/>
    <n v="70"/>
  </r>
  <r>
    <s v="P088"/>
    <s v="Haddock"/>
    <x v="4"/>
    <s v="Babbleopia"/>
    <s v="1 Monica Lane"/>
    <s v="Active"/>
    <s v="47-554-5780"/>
    <s v="62-979-5038"/>
    <d v="2024-09-06T00:00:00"/>
    <s v="6/22/2024"/>
    <n v="93"/>
    <n v="93"/>
    <n v="62"/>
    <n v="0"/>
    <s v="No"/>
    <n v="9"/>
    <n v="78"/>
    <n v="702"/>
    <n v="87"/>
  </r>
  <r>
    <s v="P057"/>
    <s v="Cabbage"/>
    <x v="0"/>
    <s v="Meevee"/>
    <s v="081 Jana Lane"/>
    <s v="Backordered"/>
    <s v="21-013-3508"/>
    <s v="64-489-8494"/>
    <d v="2024-09-06T00:00:00"/>
    <s v="6/13/2024"/>
    <n v="12"/>
    <n v="12"/>
    <n v="95"/>
    <n v="83"/>
    <s v="Yes"/>
    <n v="1"/>
    <n v="25"/>
    <n v="25"/>
    <n v="23"/>
  </r>
  <r>
    <s v="P084"/>
    <s v="Evaporated Milk"/>
    <x v="2"/>
    <s v="Centimia"/>
    <s v="55309 6th Junction"/>
    <s v="Discontinued"/>
    <s v="39-913-2999"/>
    <s v="74-119-8973"/>
    <d v="2024-09-06T00:00:00"/>
    <d v="2024-06-04T00:00:00"/>
    <n v="23"/>
    <n v="23"/>
    <n v="99"/>
    <n v="76"/>
    <s v="Yes"/>
    <n v="2"/>
    <n v="68"/>
    <n v="136"/>
    <n v="76"/>
  </r>
  <r>
    <s v="P038"/>
    <s v="Chocolate Biscuit"/>
    <x v="5"/>
    <s v="Vidoo"/>
    <s v="7561 5th Terrace"/>
    <s v="Active"/>
    <s v="82-395-5070"/>
    <s v="01-801-9502"/>
    <d v="2024-09-07T00:00:00"/>
    <s v="2/17/2025"/>
    <n v="75"/>
    <n v="75"/>
    <n v="81"/>
    <n v="6"/>
    <s v="Yes"/>
    <n v="5"/>
    <n v="69"/>
    <n v="345"/>
    <n v="38"/>
  </r>
  <r>
    <s v="P026"/>
    <s v="Sourdough Bread"/>
    <x v="5"/>
    <s v="Meevee"/>
    <s v="338 Annamark Court"/>
    <s v="Backordered"/>
    <s v="62-100-2245"/>
    <s v="18-110-8314"/>
    <d v="2024-09-07T00:00:00"/>
    <d v="2024-08-11T00:00:00"/>
    <n v="22"/>
    <n v="22"/>
    <n v="60"/>
    <n v="38"/>
    <s v="Yes"/>
    <n v="4.2"/>
    <n v="62"/>
    <n v="260.40000000000003"/>
    <n v="3"/>
  </r>
  <r>
    <s v="P060"/>
    <s v="Grapes"/>
    <x v="0"/>
    <s v="Aibox"/>
    <s v="183 Algoma Trail"/>
    <s v="Backordered"/>
    <s v="09-712-3630"/>
    <s v="17-807-6972"/>
    <d v="2024-09-07T00:00:00"/>
    <s v="3/25/2024"/>
    <n v="87"/>
    <n v="87"/>
    <n v="62"/>
    <n v="0"/>
    <s v="No"/>
    <n v="5.5"/>
    <n v="22"/>
    <n v="121"/>
    <n v="38"/>
  </r>
  <r>
    <s v="P019"/>
    <s v="Eggplant"/>
    <x v="0"/>
    <s v="Topicblab"/>
    <s v="52 Namekagon Junction"/>
    <s v="Active"/>
    <s v="25-010-9478"/>
    <s v="24-576-3402"/>
    <d v="2024-09-08T00:00:00"/>
    <s v="10/13/2024"/>
    <n v="74"/>
    <n v="74"/>
    <n v="30"/>
    <n v="0"/>
    <s v="No"/>
    <n v="3"/>
    <n v="82"/>
    <n v="246"/>
    <n v="12"/>
  </r>
  <r>
    <s v="P101"/>
    <s v="Halibut"/>
    <x v="4"/>
    <s v="Wikibox"/>
    <s v="7 Riverside Road"/>
    <s v="Active"/>
    <s v="03-919-9890"/>
    <s v="69-289-8783"/>
    <d v="2024-09-08T00:00:00"/>
    <d v="2024-07-12T00:00:00"/>
    <n v="47"/>
    <n v="47"/>
    <n v="29"/>
    <n v="0"/>
    <s v="No"/>
    <n v="20"/>
    <n v="61"/>
    <n v="1220"/>
    <n v="44"/>
  </r>
  <r>
    <s v="P102"/>
    <s v="Salmon"/>
    <x v="4"/>
    <s v="Kamba"/>
    <s v="4353 Dixon Circle"/>
    <s v="Active"/>
    <s v="61-293-6327"/>
    <s v="00-023-7719"/>
    <d v="2024-09-08T00:00:00"/>
    <s v="12/29/2024"/>
    <n v="98"/>
    <n v="98"/>
    <n v="67"/>
    <n v="0"/>
    <s v="No"/>
    <n v="15"/>
    <n v="21"/>
    <n v="315"/>
    <n v="61"/>
  </r>
  <r>
    <s v="P103"/>
    <s v="Broccoli"/>
    <x v="0"/>
    <s v="Abatz"/>
    <s v="89 Karstens Alley"/>
    <s v="Discontinued"/>
    <s v="08-519-5579"/>
    <s v="32-178-2765"/>
    <d v="2024-09-08T00:00:00"/>
    <s v="8/22/2024"/>
    <n v="35"/>
    <n v="35"/>
    <n v="4"/>
    <n v="0"/>
    <s v="No"/>
    <n v="4"/>
    <n v="90"/>
    <n v="360"/>
    <n v="30"/>
  </r>
  <r>
    <s v="P060"/>
    <s v="Grapes"/>
    <x v="0"/>
    <s v="Kimia"/>
    <s v="183 Algoma Trail"/>
    <s v="Active"/>
    <s v="00-366-9496"/>
    <s v="40-515-1141"/>
    <d v="2024-09-08T00:00:00"/>
    <d v="2025-08-02T00:00:00"/>
    <n v="30"/>
    <n v="30"/>
    <n v="66"/>
    <n v="36"/>
    <s v="Yes"/>
    <n v="5.5"/>
    <n v="63"/>
    <n v="346.5"/>
    <n v="98"/>
  </r>
  <r>
    <s v="P056"/>
    <s v="Pomegranate"/>
    <x v="0"/>
    <s v="Flipopia"/>
    <s v="31892 Pennsylvania Street"/>
    <s v="Discontinued"/>
    <s v="28-840-6096"/>
    <s v="15-444-8224"/>
    <d v="2024-09-09T00:00:00"/>
    <s v="2/14/2025"/>
    <n v="19"/>
    <n v="19"/>
    <n v="65"/>
    <n v="46"/>
    <s v="Yes"/>
    <n v="6"/>
    <n v="59"/>
    <n v="354"/>
    <n v="53"/>
  </r>
  <r>
    <s v="P030"/>
    <s v="Bread Flour"/>
    <x v="3"/>
    <s v="Eidel"/>
    <s v="49148 Meadow Ridge Way"/>
    <s v="Backordered"/>
    <s v="04-542-3863"/>
    <s v="55-952-9832"/>
    <d v="2024-09-10T00:00:00"/>
    <d v="2024-11-12T00:00:00"/>
    <n v="34"/>
    <n v="34"/>
    <n v="46"/>
    <n v="12"/>
    <s v="Yes"/>
    <n v="1.5"/>
    <n v="49"/>
    <n v="73.5"/>
    <n v="25"/>
  </r>
  <r>
    <s v="P011"/>
    <s v="Cheddar Cheese"/>
    <x v="2"/>
    <s v="Jayo"/>
    <s v="5 Oxford Pass"/>
    <s v="Backordered"/>
    <s v="18-199-5799"/>
    <s v="76-870-2139"/>
    <d v="2024-09-10T00:00:00"/>
    <s v="4/28/2024"/>
    <n v="40"/>
    <n v="40"/>
    <n v="81"/>
    <n v="41"/>
    <s v="Yes"/>
    <n v="9"/>
    <n v="40"/>
    <n v="360"/>
    <n v="48"/>
  </r>
  <r>
    <s v="P077"/>
    <s v="Brown Rice"/>
    <x v="3"/>
    <s v="Youtags"/>
    <s v="7403 Fuller Hill"/>
    <s v="Active"/>
    <s v="56-875-3717"/>
    <s v="39-257-6162"/>
    <d v="2024-09-10T00:00:00"/>
    <d v="2024-01-08T00:00:00"/>
    <n v="89"/>
    <n v="89"/>
    <n v="54"/>
    <n v="0"/>
    <s v="No"/>
    <n v="2.5"/>
    <n v="64"/>
    <n v="160"/>
    <n v="63"/>
  </r>
  <r>
    <s v="P090"/>
    <s v="Gouda Cheese"/>
    <x v="2"/>
    <s v="Kazu"/>
    <s v="6151 Forster Drive"/>
    <s v="Discontinued"/>
    <s v="25-522-6043"/>
    <s v="29-122-7037"/>
    <d v="2024-09-10T00:00:00"/>
    <s v="8/19/2024"/>
    <n v="71"/>
    <n v="71"/>
    <n v="93"/>
    <n v="22"/>
    <s v="Yes"/>
    <n v="7"/>
    <n v="77"/>
    <n v="539"/>
    <n v="58"/>
  </r>
  <r>
    <s v="P042"/>
    <s v="Feta Cheese"/>
    <x v="2"/>
    <s v="Quaxo"/>
    <s v="60356 Derek Lane"/>
    <s v="Discontinued"/>
    <s v="27-459-0724"/>
    <s v="45-331-8563"/>
    <d v="2024-09-11T00:00:00"/>
    <d v="2024-12-08T00:00:00"/>
    <n v="91"/>
    <n v="91"/>
    <n v="7"/>
    <n v="0"/>
    <s v="No"/>
    <n v="7"/>
    <n v="32"/>
    <n v="224"/>
    <n v="65"/>
  </r>
  <r>
    <s v="P104"/>
    <s v="Corn Oil"/>
    <x v="1"/>
    <s v="Tagopia"/>
    <s v="7 Gateway Center"/>
    <s v="Backordered"/>
    <s v="75-080-4909"/>
    <s v="34-726-5887"/>
    <d v="2024-09-12T00:00:00"/>
    <d v="2024-12-04T00:00:00"/>
    <n v="20"/>
    <n v="20"/>
    <n v="55"/>
    <n v="35"/>
    <s v="Yes"/>
    <n v="2.5"/>
    <n v="86"/>
    <n v="215"/>
    <n v="61"/>
  </r>
  <r>
    <s v="P001"/>
    <s v="Bell Pepper"/>
    <x v="0"/>
    <s v="Tagtune"/>
    <s v="20 Pennsylvania Parkway"/>
    <s v="Active"/>
    <s v="07-970-9352"/>
    <s v="14-724-4622"/>
    <d v="2024-10-03T00:00:00"/>
    <s v="5/16/2024"/>
    <n v="96"/>
    <n v="100"/>
    <n v="33"/>
    <n v="0"/>
    <s v="No"/>
    <n v="4.45"/>
    <n v="74"/>
    <n v="329.3"/>
    <n v="100"/>
  </r>
  <r>
    <s v="P059"/>
    <s v="Whipped Cream"/>
    <x v="2"/>
    <s v="Devcast"/>
    <s v="069 Basil Center"/>
    <s v="Active"/>
    <s v="26-134-9069"/>
    <s v="80-068-0825"/>
    <d v="2024-10-03T00:00:00"/>
    <d v="2024-11-11T00:00:00"/>
    <n v="14"/>
    <n v="14"/>
    <n v="87"/>
    <n v="73"/>
    <s v="Yes"/>
    <n v="4"/>
    <n v="90"/>
    <n v="360"/>
    <n v="14"/>
  </r>
  <r>
    <s v="P079"/>
    <s v="White Sugar"/>
    <x v="3"/>
    <s v="Cogibox"/>
    <s v="1309 Elka Junction"/>
    <s v="Discontinued"/>
    <s v="08-396-2704"/>
    <s v="94-186-9620"/>
    <d v="2024-10-03T00:00:00"/>
    <d v="2024-01-04T00:00:00"/>
    <n v="42"/>
    <n v="42"/>
    <n v="12"/>
    <n v="0"/>
    <s v="No"/>
    <n v="2"/>
    <n v="80"/>
    <n v="160"/>
    <n v="8"/>
  </r>
  <r>
    <s v="P095"/>
    <s v="Green Beans"/>
    <x v="0"/>
    <s v="Jayo"/>
    <s v="00 Ridgeway Plaza"/>
    <s v="Active"/>
    <s v="24-975-4231"/>
    <s v="99-145-4924"/>
    <d v="2024-10-03T00:00:00"/>
    <d v="2024-09-07T00:00:00"/>
    <n v="31"/>
    <n v="31"/>
    <n v="61"/>
    <n v="30"/>
    <s v="Yes"/>
    <n v="2.1"/>
    <n v="55"/>
    <n v="115.5"/>
    <n v="70"/>
  </r>
  <r>
    <s v="P085"/>
    <s v="Powdered Sugar"/>
    <x v="3"/>
    <s v="Riffwire"/>
    <s v="502 Sachs Circle"/>
    <s v="Active"/>
    <s v="28-197-9246"/>
    <s v="31-281-2352"/>
    <d v="2024-10-03T00:00:00"/>
    <d v="2024-11-07T00:00:00"/>
    <n v="47"/>
    <n v="47"/>
    <n v="30"/>
    <n v="0"/>
    <s v="No"/>
    <n v="2.5"/>
    <n v="22"/>
    <n v="55"/>
    <n v="81"/>
  </r>
  <r>
    <s v="P092"/>
    <s v="Canola Oil"/>
    <x v="1"/>
    <s v="Yodo"/>
    <s v="20 Butterfield Lane"/>
    <s v="Discontinued"/>
    <s v="77-013-1553"/>
    <s v="42-252-5861"/>
    <d v="2024-10-04T00:00:00"/>
    <s v="10/13/2024"/>
    <n v="79"/>
    <n v="79"/>
    <n v="31"/>
    <n v="0"/>
    <s v="No"/>
    <n v="2.2999999999999998"/>
    <n v="92"/>
    <n v="211.6"/>
    <n v="13"/>
  </r>
  <r>
    <s v="P101"/>
    <s v="Halibut"/>
    <x v="4"/>
    <s v="Linktype"/>
    <s v="7 Riverside Road"/>
    <s v="Backordered"/>
    <s v="83-716-2177"/>
    <s v="79-518-8344"/>
    <d v="2024-10-04T00:00:00"/>
    <d v="2024-10-10T00:00:00"/>
    <n v="18"/>
    <n v="18"/>
    <n v="46"/>
    <n v="28"/>
    <s v="Yes"/>
    <n v="20"/>
    <n v="57"/>
    <n v="1140"/>
    <n v="95"/>
  </r>
  <r>
    <s v="P101"/>
    <s v="Halibut"/>
    <x v="4"/>
    <s v="Gevee"/>
    <s v="7 Riverside Road"/>
    <s v="Active"/>
    <s v="55-164-7723"/>
    <s v="85-454-9252"/>
    <d v="2024-10-04T00:00:00"/>
    <s v="5/17/2024"/>
    <n v="82"/>
    <n v="82"/>
    <n v="31"/>
    <n v="0"/>
    <s v="No"/>
    <n v="20"/>
    <n v="66"/>
    <n v="1320"/>
    <n v="74"/>
  </r>
  <r>
    <s v="P011"/>
    <s v="Cheddar Cheese"/>
    <x v="2"/>
    <s v="Quaxo"/>
    <s v="5 Oxford Pass"/>
    <s v="Active"/>
    <s v="22-778-3553"/>
    <s v="49-590-1752"/>
    <d v="2024-10-04T00:00:00"/>
    <s v="10/24/2024"/>
    <n v="36"/>
    <n v="36"/>
    <n v="77"/>
    <n v="41"/>
    <s v="Yes"/>
    <n v="9"/>
    <n v="30"/>
    <n v="270"/>
    <n v="84"/>
  </r>
  <r>
    <s v="P012"/>
    <s v="Avocado Oil"/>
    <x v="1"/>
    <s v="Voolith"/>
    <s v="3622 Anhalt Lane"/>
    <s v="Discontinued"/>
    <s v="14-331-3739"/>
    <s v="87-159-6467"/>
    <d v="2024-10-04T00:00:00"/>
    <s v="10/15/2024"/>
    <n v="24"/>
    <n v="24"/>
    <n v="89"/>
    <n v="65"/>
    <s v="Yes"/>
    <n v="10"/>
    <n v="99"/>
    <n v="990"/>
    <n v="1"/>
  </r>
  <r>
    <s v="P008"/>
    <s v="Anchovies"/>
    <x v="4"/>
    <s v="Jaxspan"/>
    <s v="86 Porter Junction"/>
    <s v="Discontinued"/>
    <s v="47-578-4161"/>
    <s v="96-001-5429"/>
    <d v="2024-10-05T00:00:00"/>
    <d v="2024-10-03T00:00:00"/>
    <n v="88"/>
    <n v="88"/>
    <n v="56"/>
    <n v="0"/>
    <s v="No"/>
    <n v="10"/>
    <n v="98"/>
    <n v="980"/>
    <n v="86"/>
  </r>
  <r>
    <s v="P084"/>
    <s v="Evaporated Milk"/>
    <x v="2"/>
    <s v="Blognation"/>
    <s v="55309 6th Junction"/>
    <s v="Discontinued"/>
    <s v="59-857-6577"/>
    <s v="57-569-7172"/>
    <d v="2024-10-05T00:00:00"/>
    <d v="2024-10-08T00:00:00"/>
    <n v="23"/>
    <n v="23"/>
    <n v="100"/>
    <n v="77"/>
    <s v="Yes"/>
    <n v="2"/>
    <n v="63"/>
    <n v="126"/>
    <n v="26"/>
  </r>
  <r>
    <s v="P023"/>
    <s v="Mango"/>
    <x v="0"/>
    <s v="Jaxnation"/>
    <s v="48 Vahlen Place"/>
    <s v="Discontinued"/>
    <s v="02-559-8196"/>
    <s v="44-495-6660"/>
    <d v="2024-10-06T00:00:00"/>
    <d v="2024-12-12T00:00:00"/>
    <n v="61"/>
    <n v="61"/>
    <n v="14"/>
    <n v="0"/>
    <s v="No"/>
    <n v="5.2"/>
    <n v="74"/>
    <n v="384.8"/>
    <n v="35"/>
  </r>
  <r>
    <s v="P001"/>
    <s v="Bell Pepper"/>
    <x v="0"/>
    <s v="Meetz"/>
    <s v="20 Pennsylvania Parkway"/>
    <s v="Discontinued"/>
    <s v="13-900-9016"/>
    <s v="63-969-9608"/>
    <d v="2024-10-06T00:00:00"/>
    <d v="2025-06-01T00:00:00"/>
    <n v="89"/>
    <n v="93"/>
    <n v="96"/>
    <n v="3"/>
    <s v="Yes"/>
    <n v="4.5"/>
    <n v="38"/>
    <n v="171"/>
    <n v="96"/>
  </r>
  <r>
    <s v="P105"/>
    <s v="Strawberries"/>
    <x v="0"/>
    <s v="Meevee"/>
    <s v="3 Buhler Place"/>
    <s v="Backordered"/>
    <s v="15-144-9413"/>
    <s v="08-912-0895"/>
    <d v="2024-10-07T00:00:00"/>
    <s v="6/30/2024"/>
    <n v="58"/>
    <n v="58"/>
    <n v="15"/>
    <n v="0"/>
    <s v="No"/>
    <n v="5.9"/>
    <n v="52"/>
    <n v="306.8"/>
    <n v="81"/>
  </r>
  <r>
    <s v="P060"/>
    <s v="Grapes"/>
    <x v="0"/>
    <s v="Layo"/>
    <s v="183 Algoma Trail"/>
    <s v="Active"/>
    <s v="65-527-9488"/>
    <s v="23-482-0516"/>
    <d v="2024-10-07T00:00:00"/>
    <s v="6/24/2024"/>
    <n v="38"/>
    <n v="38"/>
    <n v="72"/>
    <n v="34"/>
    <s v="Yes"/>
    <n v="5.5"/>
    <n v="59"/>
    <n v="324.5"/>
    <n v="8"/>
  </r>
  <r>
    <s v="P091"/>
    <s v="Spinach"/>
    <x v="0"/>
    <s v="Eabox"/>
    <s v="58 Corscot Terrace"/>
    <s v="Backordered"/>
    <s v="74-818-3306"/>
    <s v="75-536-2986"/>
    <d v="2024-10-08T00:00:00"/>
    <s v="7/27/2024"/>
    <n v="45"/>
    <n v="45"/>
    <n v="70"/>
    <n v="25"/>
    <s v="Yes"/>
    <n v="2.4500000000000002"/>
    <n v="25"/>
    <n v="61.250000000000007"/>
    <n v="39"/>
  </r>
  <r>
    <s v="P106"/>
    <s v="Green Tea"/>
    <x v="6"/>
    <s v="Photobug"/>
    <s v="5306 Arkansas Avenue"/>
    <s v="Active"/>
    <s v="60-198-7050"/>
    <s v="27-493-6787"/>
    <d v="2024-10-08T00:00:00"/>
    <s v="11/24/2024"/>
    <n v="26"/>
    <n v="26"/>
    <n v="59"/>
    <n v="33"/>
    <s v="Yes"/>
    <n v="8"/>
    <n v="92"/>
    <n v="736"/>
    <n v="49"/>
  </r>
  <r>
    <s v="P107"/>
    <s v="Swiss Cheese"/>
    <x v="2"/>
    <s v="Reallinks"/>
    <s v="285 1st Park"/>
    <s v="Discontinued"/>
    <s v="82-041-7211"/>
    <s v="03-615-0558"/>
    <d v="2024-10-09T00:00:00"/>
    <s v="5/19/2024"/>
    <n v="49"/>
    <n v="49"/>
    <n v="49"/>
    <n v="0"/>
    <s v="Yes"/>
    <n v="8"/>
    <n v="78"/>
    <n v="624"/>
    <n v="61"/>
  </r>
  <r>
    <s v="P095"/>
    <s v="Green Beans"/>
    <x v="0"/>
    <s v="Omba"/>
    <s v="00 Ridgeway Plaza"/>
    <s v="Active"/>
    <s v="17-002-4721"/>
    <s v="38-310-4533"/>
    <d v="2024-10-09T00:00:00"/>
    <s v="2/18/2025"/>
    <n v="31"/>
    <n v="31"/>
    <n v="55"/>
    <n v="24"/>
    <s v="Yes"/>
    <n v="2"/>
    <n v="71"/>
    <n v="142"/>
    <n v="46"/>
  </r>
  <r>
    <s v="P108"/>
    <s v="Cherry"/>
    <x v="0"/>
    <s v="Jabbersphere"/>
    <s v="07 Maple Wood Drive"/>
    <s v="Active"/>
    <s v="74-404-0582"/>
    <s v="31-628-6696"/>
    <d v="2024-10-09T00:00:00"/>
    <s v="11/20/2024"/>
    <n v="57"/>
    <n v="57"/>
    <n v="82"/>
    <n v="25"/>
    <s v="Yes"/>
    <n v="8"/>
    <n v="44"/>
    <n v="352"/>
    <n v="57"/>
  </r>
  <r>
    <s v="P026"/>
    <s v="Sourdough Bread"/>
    <x v="5"/>
    <s v="Eayo"/>
    <s v="338 Annamark Court"/>
    <s v="Discontinued"/>
    <s v="73-561-2867"/>
    <s v="60-386-5077"/>
    <d v="2024-10-10T00:00:00"/>
    <s v="6/29/2024"/>
    <n v="12"/>
    <n v="12"/>
    <n v="86"/>
    <n v="74"/>
    <s v="Yes"/>
    <n v="4"/>
    <n v="75"/>
    <n v="300"/>
    <n v="86"/>
  </r>
  <r>
    <s v="P052"/>
    <s v="Plum"/>
    <x v="0"/>
    <s v="Devcast"/>
    <s v="15068 Scoville Court"/>
    <s v="Active"/>
    <s v="45-194-4094"/>
    <s v="65-611-4749"/>
    <d v="2024-10-10T00:00:00"/>
    <s v="6/14/2024"/>
    <n v="64"/>
    <n v="64"/>
    <n v="71"/>
    <n v="7"/>
    <s v="Yes"/>
    <n v="3.9"/>
    <n v="60"/>
    <n v="234"/>
    <n v="67"/>
  </r>
  <r>
    <s v="P089"/>
    <s v="Tomato"/>
    <x v="0"/>
    <s v="Fivebridge"/>
    <s v="43 Lakewood Junction"/>
    <s v="Discontinued"/>
    <s v="92-362-3567"/>
    <s v="40-056-7748"/>
    <d v="2024-10-10T00:00:00"/>
    <d v="2024-06-05T00:00:00"/>
    <n v="11"/>
    <n v="11"/>
    <n v="10"/>
    <n v="0"/>
    <s v="No"/>
    <n v="2.5"/>
    <n v="93"/>
    <n v="232.5"/>
    <n v="53"/>
  </r>
  <r>
    <s v="P025"/>
    <s v="Jasmine Rice"/>
    <x v="3"/>
    <s v="Babbleset"/>
    <s v="07 Pankratz Point"/>
    <s v="Active"/>
    <s v="96-961-2193"/>
    <s v="71-467-4910"/>
    <d v="2024-10-10T00:00:00"/>
    <s v="8/16/2024"/>
    <n v="46"/>
    <n v="46"/>
    <n v="39"/>
    <n v="0"/>
    <s v="No"/>
    <n v="4.75"/>
    <n v="36"/>
    <n v="171"/>
    <n v="54"/>
  </r>
  <r>
    <s v="P109"/>
    <s v="Zucchini"/>
    <x v="0"/>
    <s v="Quimm"/>
    <s v="66330 Northridge Street"/>
    <s v="Backordered"/>
    <s v="92-652-3737"/>
    <s v="42-361-6981"/>
    <d v="2024-10-11T00:00:00"/>
    <s v="7/30/2024"/>
    <n v="89"/>
    <n v="89"/>
    <n v="56"/>
    <n v="0"/>
    <s v="No"/>
    <n v="2.5"/>
    <n v="27"/>
    <n v="67.5"/>
    <n v="51"/>
  </r>
  <r>
    <s v="P014"/>
    <s v="Digestive Biscuit"/>
    <x v="5"/>
    <s v="Lajo"/>
    <s v="2 Carioca Crossing"/>
    <s v="Discontinued"/>
    <s v="89-673-1543"/>
    <s v="43-679-7350"/>
    <d v="2024-10-11T00:00:00"/>
    <s v="3/28/2024"/>
    <n v="72"/>
    <n v="72"/>
    <n v="78"/>
    <n v="6"/>
    <s v="Yes"/>
    <n v="4"/>
    <n v="85"/>
    <n v="340"/>
    <n v="30"/>
  </r>
  <r>
    <s v="P110"/>
    <s v="Butter Biscuit"/>
    <x v="5"/>
    <s v="Ozu"/>
    <s v="175 Sycamore Circle"/>
    <s v="Active"/>
    <s v="70-815-4015"/>
    <s v="89-134-9717"/>
    <d v="2024-10-12T00:00:00"/>
    <s v="7/15/2024"/>
    <n v="38"/>
    <n v="38"/>
    <n v="93"/>
    <n v="55"/>
    <s v="Yes"/>
    <n v="6"/>
    <n v="67"/>
    <n v="402"/>
    <n v="100"/>
  </r>
  <r>
    <s v="P054"/>
    <s v="Black Rice"/>
    <x v="3"/>
    <s v="Bubblemix"/>
    <s v="3296 Walton Court"/>
    <s v="Backordered"/>
    <s v="90-737-0044"/>
    <s v="39-339-3869"/>
    <d v="2024-10-12T00:00:00"/>
    <s v="1/17/2025"/>
    <n v="79"/>
    <n v="79"/>
    <n v="98"/>
    <n v="19"/>
    <s v="Yes"/>
    <n v="6"/>
    <n v="26"/>
    <n v="156"/>
    <n v="21"/>
  </r>
  <r>
    <s v="P071"/>
    <s v="Black Tea"/>
    <x v="6"/>
    <s v="Topicstorm"/>
    <s v="24 South Trail"/>
    <s v="Active"/>
    <s v="67-473-7093"/>
    <s v="92-830-6986"/>
    <d v="2024-10-12T00:00:00"/>
    <s v="3/20/2024"/>
    <n v="56"/>
    <n v="56"/>
    <n v="12"/>
    <n v="0"/>
    <s v="No"/>
    <n v="5"/>
    <n v="52"/>
    <n v="260"/>
    <n v="46"/>
  </r>
  <r>
    <s v="P105"/>
    <s v="Strawberries"/>
    <x v="0"/>
    <s v="Babblestorm"/>
    <s v="3 Buhler Place"/>
    <s v="Active"/>
    <s v="22-621-2774"/>
    <s v="70-901-6191"/>
    <d v="2024-11-03T00:00:00"/>
    <s v="6/30/2024"/>
    <n v="54"/>
    <n v="54"/>
    <n v="26"/>
    <n v="0"/>
    <s v="No"/>
    <n v="6"/>
    <n v="63"/>
    <n v="378"/>
    <n v="97"/>
  </r>
  <r>
    <s v="P019"/>
    <s v="Eggplant"/>
    <x v="0"/>
    <s v="Mybuzz"/>
    <s v="52 Namekagon Junction"/>
    <s v="Active"/>
    <s v="15-240-6267"/>
    <s v="12-983-3026"/>
    <d v="2024-11-03T00:00:00"/>
    <d v="2024-10-04T00:00:00"/>
    <n v="91"/>
    <n v="91"/>
    <n v="55"/>
    <n v="0"/>
    <s v="No"/>
    <n v="3"/>
    <n v="42"/>
    <n v="126"/>
    <n v="93"/>
  </r>
  <r>
    <s v="P016"/>
    <s v="Pear"/>
    <x v="0"/>
    <s v="Voonix"/>
    <s v="2004 Cody Plaza"/>
    <s v="Backordered"/>
    <s v="75-152-8731"/>
    <s v="05-593-1927"/>
    <d v="2024-11-04T00:00:00"/>
    <d v="2024-12-11T00:00:00"/>
    <n v="82"/>
    <n v="82"/>
    <n v="65"/>
    <n v="0"/>
    <s v="No"/>
    <n v="4.45"/>
    <n v="30"/>
    <n v="133.5"/>
    <n v="78"/>
  </r>
  <r>
    <s v="P111"/>
    <s v="Egg (Chicken)"/>
    <x v="2"/>
    <s v="Einti"/>
    <s v="553 Hooker Trail"/>
    <s v="Backordered"/>
    <s v="40-913-9772"/>
    <s v="51-215-2283"/>
    <d v="2024-11-04T00:00:00"/>
    <d v="2024-03-03T00:00:00"/>
    <n v="36"/>
    <n v="36"/>
    <n v="30"/>
    <n v="0"/>
    <s v="No"/>
    <n v="0.2"/>
    <n v="68"/>
    <n v="13.600000000000001"/>
    <n v="88"/>
  </r>
  <r>
    <s v="P062"/>
    <s v="Short Grain Rice"/>
    <x v="3"/>
    <s v="Brightdog"/>
    <s v="805 Nancy Crossing"/>
    <s v="Active"/>
    <s v="29-377-7040"/>
    <s v="59-979-6740"/>
    <d v="2024-11-04T00:00:00"/>
    <s v="5/29/2024"/>
    <n v="22"/>
    <n v="22"/>
    <n v="77"/>
    <n v="55"/>
    <s v="Yes"/>
    <n v="3"/>
    <n v="68"/>
    <n v="204"/>
    <n v="46"/>
  </r>
  <r>
    <s v="P061"/>
    <s v="Sunflower Oil"/>
    <x v="1"/>
    <s v="Voolith"/>
    <s v="7 Rutledge Pass"/>
    <s v="Discontinued"/>
    <s v="72-780-6006"/>
    <s v="81-292-4650"/>
    <d v="2024-11-05T00:00:00"/>
    <s v="12/13/2024"/>
    <n v="87"/>
    <n v="87"/>
    <n v="24"/>
    <n v="0"/>
    <s v="No"/>
    <n v="2.5"/>
    <n v="83"/>
    <n v="207.5"/>
    <n v="3"/>
  </r>
  <r>
    <s v="P013"/>
    <s v="Orange"/>
    <x v="0"/>
    <s v="Oyondu"/>
    <s v="3 Bashford Court"/>
    <s v="Active"/>
    <s v="91-127-7489"/>
    <s v="86-079-1525"/>
    <d v="2024-11-05T00:00:00"/>
    <d v="2024-10-12T00:00:00"/>
    <n v="44"/>
    <n v="44"/>
    <n v="8"/>
    <n v="0"/>
    <s v="No"/>
    <n v="2.95"/>
    <n v="42"/>
    <n v="123.9"/>
    <n v="66"/>
  </r>
  <r>
    <s v="P086"/>
    <s v="Cod"/>
    <x v="4"/>
    <s v="Katz"/>
    <s v="46 Colorado Place"/>
    <s v="Active"/>
    <s v="17-647-0503"/>
    <s v="69-416-9493"/>
    <d v="2024-11-05T00:00:00"/>
    <s v="5/24/2024"/>
    <n v="96"/>
    <n v="96"/>
    <n v="12"/>
    <n v="0"/>
    <s v="No"/>
    <n v="8"/>
    <n v="97"/>
    <n v="776"/>
    <n v="92"/>
  </r>
  <r>
    <s v="P049"/>
    <s v="Onion"/>
    <x v="0"/>
    <s v="Skyble"/>
    <s v="74 Menomonie Point"/>
    <s v="Active"/>
    <s v="91-848-0606"/>
    <s v="68-836-0350"/>
    <d v="2024-11-06T00:00:00"/>
    <s v="7/23/2024"/>
    <n v="39"/>
    <n v="39"/>
    <n v="22"/>
    <n v="0"/>
    <s v="No"/>
    <n v="2"/>
    <n v="60"/>
    <n v="120"/>
    <n v="2"/>
  </r>
  <r>
    <s v="P068"/>
    <s v="Peach"/>
    <x v="0"/>
    <s v="Oyoloo"/>
    <s v="04 Hagan Crossing"/>
    <s v="Backordered"/>
    <s v="11-745-3025"/>
    <s v="54-711-1582"/>
    <d v="2024-11-06T00:00:00"/>
    <s v="2/21/2025"/>
    <n v="15"/>
    <n v="15"/>
    <n v="27"/>
    <n v="12"/>
    <s v="Yes"/>
    <n v="4"/>
    <n v="37"/>
    <n v="148"/>
    <n v="67"/>
  </r>
  <r>
    <s v="P109"/>
    <s v="Zucchini"/>
    <x v="0"/>
    <s v="Trudeo"/>
    <s v="66330 Northridge Street"/>
    <s v="Discontinued"/>
    <s v="29-823-6004"/>
    <s v="10-295-7996"/>
    <d v="2024-11-06T00:00:00"/>
    <d v="2024-04-04T00:00:00"/>
    <n v="52"/>
    <n v="52"/>
    <n v="79"/>
    <n v="27"/>
    <s v="Yes"/>
    <n v="2.5"/>
    <n v="36"/>
    <n v="90"/>
    <n v="100"/>
  </r>
  <r>
    <s v="P065"/>
    <s v="Coconut"/>
    <x v="0"/>
    <s v="Eamia"/>
    <s v="78884 Union Street"/>
    <s v="Discontinued"/>
    <s v="21-718-6746"/>
    <s v="96-012-3393"/>
    <d v="2024-11-06T00:00:00"/>
    <s v="1/20/2025"/>
    <n v="16"/>
    <n v="16"/>
    <n v="53"/>
    <n v="37"/>
    <s v="Yes"/>
    <n v="5"/>
    <n v="21"/>
    <n v="105"/>
    <n v="29"/>
  </r>
  <r>
    <s v="P012"/>
    <s v="Avocado Oil"/>
    <x v="1"/>
    <s v="Dazzlesphere"/>
    <s v="3622 Anhalt Lane"/>
    <s v="Active"/>
    <s v="86-692-2312"/>
    <s v="77-783-4107"/>
    <d v="2024-11-06T00:00:00"/>
    <d v="2024-07-12T00:00:00"/>
    <n v="30"/>
    <n v="30"/>
    <n v="48"/>
    <n v="18"/>
    <s v="Yes"/>
    <n v="10"/>
    <n v="22"/>
    <n v="220"/>
    <n v="78"/>
  </r>
  <r>
    <s v="P053"/>
    <s v="Sushi Rice"/>
    <x v="3"/>
    <s v="Linklinks"/>
    <s v="5743 Superior Place"/>
    <s v="Backordered"/>
    <s v="54-109-8062"/>
    <s v="04-726-3363"/>
    <d v="2024-11-07T00:00:00"/>
    <s v="1/19/2025"/>
    <n v="75"/>
    <n v="75"/>
    <n v="69"/>
    <n v="0"/>
    <s v="No"/>
    <n v="4.5"/>
    <n v="43"/>
    <n v="193.5"/>
    <n v="18"/>
  </r>
  <r>
    <s v="P112"/>
    <s v="White Bread"/>
    <x v="5"/>
    <s v="Tagfeed"/>
    <s v="0 Saint Paul Center"/>
    <s v="Active"/>
    <s v="74-943-9034"/>
    <s v="15-739-5480"/>
    <d v="2024-11-07T00:00:00"/>
    <s v="11/18/2024"/>
    <n v="30"/>
    <n v="30"/>
    <n v="91"/>
    <n v="61"/>
    <s v="Yes"/>
    <n v="2.5"/>
    <n v="97"/>
    <n v="242.5"/>
    <n v="88"/>
  </r>
  <r>
    <s v="P103"/>
    <s v="Broccoli"/>
    <x v="0"/>
    <s v="Yamia"/>
    <s v="89 Karstens Alley"/>
    <s v="Active"/>
    <s v="71-300-2191"/>
    <s v="98-677-4279"/>
    <d v="2024-11-07T00:00:00"/>
    <d v="2024-06-05T00:00:00"/>
    <n v="79"/>
    <n v="79"/>
    <n v="72"/>
    <n v="0"/>
    <s v="No"/>
    <n v="4"/>
    <n v="67"/>
    <n v="268"/>
    <n v="63"/>
  </r>
  <r>
    <s v="P074"/>
    <s v="Long Grain Rice"/>
    <x v="3"/>
    <s v="Gigashots"/>
    <s v="49263 Graceland Pass"/>
    <s v="Active"/>
    <s v="65-145-9672"/>
    <s v="65-068-1200"/>
    <d v="2024-11-08T00:00:00"/>
    <s v="3/16/2024"/>
    <n v="71"/>
    <n v="71"/>
    <n v="10"/>
    <n v="0"/>
    <s v="No"/>
    <n v="1.5"/>
    <n v="66"/>
    <n v="99"/>
    <n v="43"/>
  </r>
  <r>
    <s v="P047"/>
    <s v="Pineapple"/>
    <x v="0"/>
    <s v="Quinu"/>
    <s v="0 Delladonna Place"/>
    <s v="Active"/>
    <s v="93-966-7754"/>
    <s v="78-787-7171"/>
    <d v="2024-11-08T00:00:00"/>
    <s v="1/18/2025"/>
    <n v="65"/>
    <n v="65"/>
    <n v="35"/>
    <n v="0"/>
    <s v="No"/>
    <n v="3.5"/>
    <n v="25"/>
    <n v="87.5"/>
    <n v="13"/>
  </r>
  <r>
    <s v="P040"/>
    <s v="Sesame Oil"/>
    <x v="1"/>
    <s v="Skilith"/>
    <s v="0313 Rockefeller Street"/>
    <s v="Active"/>
    <s v="27-216-9671"/>
    <s v="40-773-7065"/>
    <d v="2024-11-08T00:00:00"/>
    <d v="2024-12-04T00:00:00"/>
    <n v="100"/>
    <n v="100"/>
    <n v="86"/>
    <n v="0"/>
    <s v="No"/>
    <n v="6.5"/>
    <n v="77"/>
    <n v="500.5"/>
    <n v="57"/>
  </r>
  <r>
    <s v="P063"/>
    <s v="Tuna"/>
    <x v="4"/>
    <s v="Realbridge"/>
    <s v="8 Fremont Circle"/>
    <s v="Discontinued"/>
    <s v="44-538-3366"/>
    <s v="33-898-6242"/>
    <d v="2024-11-09T00:00:00"/>
    <s v="4/17/2024"/>
    <n v="58"/>
    <n v="58"/>
    <n v="77"/>
    <n v="19"/>
    <s v="Yes"/>
    <n v="18"/>
    <n v="25"/>
    <n v="450"/>
    <n v="17"/>
  </r>
  <r>
    <s v="P113"/>
    <s v="Watermelon"/>
    <x v="0"/>
    <s v="Latz"/>
    <s v="0039 Shelley Place"/>
    <s v="Active"/>
    <s v="34-075-0371"/>
    <s v="32-771-2617"/>
    <d v="2024-11-09T00:00:00"/>
    <d v="2025-10-01T00:00:00"/>
    <n v="75"/>
    <n v="75"/>
    <n v="10"/>
    <n v="0"/>
    <s v="No"/>
    <n v="3"/>
    <n v="90"/>
    <n v="270"/>
    <n v="42"/>
  </r>
  <r>
    <s v="P009"/>
    <s v="Cheese"/>
    <x v="2"/>
    <s v="Twitterbeat"/>
    <s v="05518 Saint Paul Street"/>
    <s v="Active"/>
    <s v="24-972-6969"/>
    <s v="27-532-7847"/>
    <d v="2024-11-09T00:00:00"/>
    <s v="5/28/2024"/>
    <n v="69"/>
    <n v="69"/>
    <n v="53"/>
    <n v="0"/>
    <s v="No"/>
    <n v="9.1999999999999993"/>
    <n v="28"/>
    <n v="257.59999999999997"/>
    <n v="56"/>
  </r>
  <r>
    <s v="P037"/>
    <s v="Robusta Coffee"/>
    <x v="6"/>
    <s v="Katz"/>
    <s v="2374 Chive Court"/>
    <s v="Backordered"/>
    <s v="92-455-2959"/>
    <s v="13-109-8639"/>
    <d v="2024-11-09T00:00:00"/>
    <s v="7/16/2024"/>
    <n v="59"/>
    <n v="59"/>
    <n v="62"/>
    <n v="3"/>
    <s v="Yes"/>
    <n v="10.3"/>
    <n v="90"/>
    <n v="927.00000000000011"/>
    <n v="94"/>
  </r>
  <r>
    <s v="P094"/>
    <s v="Oatmeal Biscuit"/>
    <x v="5"/>
    <s v="Pixope"/>
    <s v="9269 Main Trail"/>
    <s v="Active"/>
    <s v="58-182-6781"/>
    <s v="75-328-1709"/>
    <d v="2024-11-10T00:00:00"/>
    <s v="6/29/2024"/>
    <n v="34"/>
    <n v="34"/>
    <n v="55"/>
    <n v="21"/>
    <s v="Yes"/>
    <n v="5"/>
    <n v="77"/>
    <n v="385"/>
    <n v="85"/>
  </r>
  <r>
    <s v="P092"/>
    <s v="Canola Oil"/>
    <x v="1"/>
    <s v="Omba"/>
    <s v="20 Butterfield Lane"/>
    <s v="Backordered"/>
    <s v="42-134-9798"/>
    <s v="16-869-7328"/>
    <d v="2024-11-10T00:00:00"/>
    <s v="10/23/2024"/>
    <n v="19"/>
    <n v="19"/>
    <n v="80"/>
    <n v="61"/>
    <s v="Yes"/>
    <n v="2.2999999999999998"/>
    <n v="33"/>
    <n v="75.899999999999991"/>
    <n v="38"/>
  </r>
  <r>
    <s v="P090"/>
    <s v="Gouda Cheese"/>
    <x v="2"/>
    <s v="Skimia"/>
    <s v="6151 Forster Drive"/>
    <s v="Backordered"/>
    <s v="18-278-2383"/>
    <s v="73-210-4267"/>
    <d v="2024-11-11T00:00:00"/>
    <s v="9/15/2024"/>
    <n v="97"/>
    <n v="97"/>
    <n v="77"/>
    <n v="0"/>
    <s v="No"/>
    <n v="7"/>
    <n v="43"/>
    <n v="301"/>
    <n v="40"/>
  </r>
  <r>
    <s v="P083"/>
    <s v="Buttermilk"/>
    <x v="2"/>
    <s v="Wordpedia"/>
    <s v="84336 Haas Place"/>
    <s v="Active"/>
    <s v="03-597-9488"/>
    <s v="03-983-0515"/>
    <d v="2024-11-11T00:00:00"/>
    <d v="2024-11-07T00:00:00"/>
    <n v="70"/>
    <n v="70"/>
    <n v="66"/>
    <n v="0"/>
    <s v="No"/>
    <n v="2.5"/>
    <n v="47"/>
    <n v="117.5"/>
    <n v="77"/>
  </r>
  <r>
    <s v="P072"/>
    <s v="White Tea"/>
    <x v="6"/>
    <s v="Voolith"/>
    <s v="5501 Fuller Way"/>
    <s v="Backordered"/>
    <s v="14-681-7035"/>
    <s v="01-308-0960"/>
    <d v="2024-11-12T00:00:00"/>
    <d v="2024-07-08T00:00:00"/>
    <n v="36"/>
    <n v="36"/>
    <n v="90"/>
    <n v="54"/>
    <s v="Yes"/>
    <n v="25"/>
    <n v="35"/>
    <n v="875"/>
    <n v="68"/>
  </r>
  <r>
    <s v="P061"/>
    <s v="Sunflower Oil"/>
    <x v="1"/>
    <s v="Skidoo"/>
    <s v="7 Rutledge Pass"/>
    <s v="Discontinued"/>
    <s v="01-439-6231"/>
    <s v="08-490-1714"/>
    <d v="2024-11-12T00:00:00"/>
    <s v="10/28/2024"/>
    <n v="88"/>
    <n v="88"/>
    <n v="100"/>
    <n v="12"/>
    <s v="Yes"/>
    <n v="2.5"/>
    <n v="25"/>
    <n v="62.5"/>
    <n v="28"/>
  </r>
  <r>
    <s v="P013"/>
    <s v="Orange"/>
    <x v="0"/>
    <s v="Oba"/>
    <s v="3 Bashford Court"/>
    <s v="Backordered"/>
    <s v="25-911-7736"/>
    <s v="40-180-0752"/>
    <d v="2024-11-12T00:00:00"/>
    <s v="8/17/2024"/>
    <n v="75"/>
    <n v="75"/>
    <n v="48"/>
    <n v="0"/>
    <s v="No"/>
    <n v="3"/>
    <n v="96"/>
    <n v="288"/>
    <n v="65"/>
  </r>
  <r>
    <s v="P027"/>
    <s v="Green Coffee"/>
    <x v="6"/>
    <s v="Kwinu"/>
    <s v="35 Golf Course Alley"/>
    <s v="Active"/>
    <s v="36-918-2937"/>
    <s v="53-844-0478"/>
    <d v="2024-12-03T00:00:00"/>
    <d v="2025-12-02T00:00:00"/>
    <n v="62"/>
    <n v="62"/>
    <n v="89"/>
    <n v="27"/>
    <s v="Yes"/>
    <n v="12"/>
    <n v="35"/>
    <n v="420"/>
    <n v="36"/>
  </r>
  <r>
    <s v="P015"/>
    <s v="Cauliflower"/>
    <x v="0"/>
    <s v="Meevee"/>
    <s v="01 Northfield Road"/>
    <s v="Backordered"/>
    <s v="37-666-3902"/>
    <s v="58-536-6583"/>
    <d v="2024-12-03T00:00:00"/>
    <d v="2024-11-08T00:00:00"/>
    <n v="19"/>
    <n v="19"/>
    <n v="73"/>
    <n v="54"/>
    <s v="Yes"/>
    <n v="2.4500000000000002"/>
    <n v="70"/>
    <n v="171.5"/>
    <n v="48"/>
  </r>
  <r>
    <s v="P076"/>
    <s v="Egg (Goose)"/>
    <x v="2"/>
    <s v="Abatz"/>
    <s v="292 Utah Street"/>
    <s v="Discontinued"/>
    <s v="27-757-4489"/>
    <s v="04-456-0715"/>
    <d v="2024-12-04T00:00:00"/>
    <s v="1/19/2025"/>
    <n v="35"/>
    <n v="35"/>
    <n v="78"/>
    <n v="43"/>
    <s v="Yes"/>
    <n v="2.5"/>
    <n v="95"/>
    <n v="237.5"/>
    <n v="91"/>
  </r>
  <r>
    <s v="P107"/>
    <s v="Swiss Cheese"/>
    <x v="2"/>
    <s v="Gevee"/>
    <s v="285 1st Park"/>
    <s v="Backordered"/>
    <s v="97-040-3822"/>
    <s v="78-459-1417"/>
    <d v="2024-12-05T00:00:00"/>
    <s v="8/23/2024"/>
    <n v="50"/>
    <n v="50"/>
    <n v="99"/>
    <n v="49"/>
    <s v="Yes"/>
    <n v="8"/>
    <n v="42"/>
    <n v="336"/>
    <n v="1"/>
  </r>
  <r>
    <s v="P086"/>
    <s v="Cod"/>
    <x v="4"/>
    <s v="Roombo"/>
    <s v="46 Colorado Place"/>
    <s v="Discontinued"/>
    <s v="98-445-7372"/>
    <s v="71-676-6562"/>
    <d v="2024-12-05T00:00:00"/>
    <d v="2024-03-10T00:00:00"/>
    <n v="65"/>
    <n v="65"/>
    <n v="79"/>
    <n v="14"/>
    <s v="Yes"/>
    <n v="8"/>
    <n v="56"/>
    <n v="448"/>
    <n v="94"/>
  </r>
  <r>
    <s v="P071"/>
    <s v="Black Tea"/>
    <x v="6"/>
    <s v="Jaloo"/>
    <s v="24 South Trail"/>
    <s v="Active"/>
    <s v="92-152-5820"/>
    <s v="50-747-2259"/>
    <d v="2024-12-05T00:00:00"/>
    <d v="2024-01-05T00:00:00"/>
    <n v="18"/>
    <n v="18"/>
    <n v="36"/>
    <n v="18"/>
    <s v="Yes"/>
    <n v="5.3"/>
    <n v="65"/>
    <n v="344.5"/>
    <n v="100"/>
  </r>
  <r>
    <s v="P114"/>
    <s v="Vanilla Biscuit"/>
    <x v="5"/>
    <s v="Ozu"/>
    <s v="88 Lighthouse Bay Crossing"/>
    <s v="Discontinued"/>
    <s v="24-986-5091"/>
    <s v="51-076-1164"/>
    <d v="2024-12-05T00:00:00"/>
    <s v="6/25/2024"/>
    <n v="89"/>
    <n v="89"/>
    <n v="22"/>
    <n v="0"/>
    <s v="No"/>
    <n v="5.5"/>
    <n v="83"/>
    <n v="456.5"/>
    <n v="25"/>
  </r>
  <r>
    <s v="P070"/>
    <s v="Mushrooms"/>
    <x v="0"/>
    <s v="Izio"/>
    <s v="61 Waubesa Court"/>
    <s v="Discontinued"/>
    <s v="22-849-2551"/>
    <s v="14-231-9135"/>
    <d v="2024-12-06T00:00:00"/>
    <s v="12/20/2024"/>
    <n v="34"/>
    <n v="34"/>
    <n v="1"/>
    <n v="0"/>
    <s v="No"/>
    <n v="6.2"/>
    <n v="58"/>
    <n v="359.6"/>
    <n v="36"/>
  </r>
  <r>
    <s v="P030"/>
    <s v="Bread Flour"/>
    <x v="3"/>
    <s v="Feedfire"/>
    <s v="49148 Meadow Ridge Way"/>
    <s v="Active"/>
    <s v="15-169-8058"/>
    <s v="14-009-8505"/>
    <d v="2024-12-06T00:00:00"/>
    <s v="9/23/2024"/>
    <n v="87"/>
    <n v="87"/>
    <n v="97"/>
    <n v="10"/>
    <s v="Yes"/>
    <n v="1.5"/>
    <n v="58"/>
    <n v="87"/>
    <n v="21"/>
  </r>
  <r>
    <s v="P092"/>
    <s v="Canola Oil"/>
    <x v="1"/>
    <s v="Tagopia"/>
    <s v="20 Butterfield Lane"/>
    <s v="Backordered"/>
    <s v="78-953-2073"/>
    <s v="28-465-9141"/>
    <d v="2024-12-06T00:00:00"/>
    <d v="2024-01-10T00:00:00"/>
    <n v="53"/>
    <n v="53"/>
    <n v="20"/>
    <n v="0"/>
    <s v="No"/>
    <n v="2.2999999999999998"/>
    <n v="83"/>
    <n v="190.89999999999998"/>
    <n v="77"/>
  </r>
  <r>
    <s v="P093"/>
    <s v="Basmati Rice"/>
    <x v="3"/>
    <s v="Trilia"/>
    <s v="6500 Raven Drive"/>
    <s v="Active"/>
    <s v="10-255-8579"/>
    <s v="29-112-1577"/>
    <d v="2024-12-07T00:00:00"/>
    <s v="7/24/2024"/>
    <n v="56"/>
    <n v="56"/>
    <n v="53"/>
    <n v="0"/>
    <s v="No"/>
    <n v="4.5"/>
    <n v="69"/>
    <n v="310.5"/>
    <n v="69"/>
  </r>
  <r>
    <s v="P087"/>
    <s v="Kiwi"/>
    <x v="0"/>
    <s v="Topdrive"/>
    <s v="42719 Milwaukee Avenue"/>
    <s v="Discontinued"/>
    <s v="82-948-2298"/>
    <s v="53-749-6148"/>
    <d v="2024-12-07T00:00:00"/>
    <s v="2/17/2025"/>
    <n v="38"/>
    <n v="38"/>
    <n v="91"/>
    <n v="53"/>
    <s v="Yes"/>
    <n v="5.7"/>
    <n v="53"/>
    <n v="302.10000000000002"/>
    <n v="87"/>
  </r>
  <r>
    <s v="P115"/>
    <s v="Papaya"/>
    <x v="0"/>
    <s v="Twitterwire"/>
    <s v="561 Pennsylvania Way"/>
    <s v="Active"/>
    <s v="60-747-8704"/>
    <s v="93-793-4398"/>
    <d v="2024-12-07T00:00:00"/>
    <s v="9/29/2024"/>
    <n v="97"/>
    <n v="97"/>
    <n v="97"/>
    <n v="0"/>
    <s v="Yes"/>
    <n v="4.5"/>
    <n v="53"/>
    <n v="238.5"/>
    <n v="31"/>
  </r>
  <r>
    <s v="P048"/>
    <s v="Trout"/>
    <x v="4"/>
    <s v="Browsezoom"/>
    <s v="4508 Shopko Trail"/>
    <s v="Backordered"/>
    <s v="40-462-2952"/>
    <s v="57-323-8059"/>
    <d v="2024-12-08T00:00:00"/>
    <s v="10/14/2024"/>
    <n v="91"/>
    <n v="91"/>
    <n v="68"/>
    <n v="0"/>
    <s v="No"/>
    <n v="11.5"/>
    <n v="81"/>
    <n v="931.5"/>
    <n v="85"/>
  </r>
  <r>
    <s v="P069"/>
    <s v="Asparagus"/>
    <x v="0"/>
    <s v="Devpoint"/>
    <s v="0282 Emmet Hill"/>
    <s v="Active"/>
    <s v="98-235-2711"/>
    <s v="23-052-4744"/>
    <d v="2024-12-09T00:00:00"/>
    <s v="12/31/2024"/>
    <n v="22"/>
    <n v="22"/>
    <n v="40"/>
    <n v="18"/>
    <s v="Yes"/>
    <n v="5"/>
    <n v="98"/>
    <n v="490"/>
    <n v="60"/>
  </r>
  <r>
    <s v="P112"/>
    <s v="White Bread"/>
    <x v="5"/>
    <s v="Devpoint"/>
    <s v="0 Saint Paul Center"/>
    <s v="Backordered"/>
    <s v="83-108-1174"/>
    <s v="56-439-3559"/>
    <d v="2024-12-09T00:00:00"/>
    <d v="2024-05-03T00:00:00"/>
    <n v="78"/>
    <n v="78"/>
    <n v="68"/>
    <n v="0"/>
    <s v="No"/>
    <n v="2.5"/>
    <n v="89"/>
    <n v="222.5"/>
    <n v="24"/>
  </r>
  <r>
    <s v="P113"/>
    <s v="Watermelon"/>
    <x v="0"/>
    <s v="Digitube"/>
    <s v="0039 Shelley Place"/>
    <s v="Backordered"/>
    <s v="28-505-8317"/>
    <s v="61-755-4469"/>
    <d v="2024-12-10T00:00:00"/>
    <s v="7/23/2024"/>
    <n v="23"/>
    <n v="23"/>
    <n v="85"/>
    <n v="62"/>
    <s v="Yes"/>
    <n v="3"/>
    <n v="92"/>
    <n v="276"/>
    <n v="72"/>
  </r>
  <r>
    <s v="P069"/>
    <s v="Asparagus"/>
    <x v="0"/>
    <s v="Voonder"/>
    <s v="0282 Emmet Hill"/>
    <s v="Backordered"/>
    <s v="31-803-5001"/>
    <s v="14-414-1945"/>
    <d v="2024-12-10T00:00:00"/>
    <d v="2024-04-12T00:00:00"/>
    <n v="78"/>
    <n v="78"/>
    <n v="16"/>
    <n v="0"/>
    <s v="No"/>
    <n v="4.7"/>
    <n v="25"/>
    <n v="117.5"/>
    <n v="96"/>
  </r>
  <r>
    <s v="P022"/>
    <s v="Sweet Potato"/>
    <x v="0"/>
    <s v="Einti"/>
    <s v="7015 Ramsey Lane"/>
    <s v="Backordered"/>
    <s v="17-236-0566"/>
    <s v="32-402-9679"/>
    <d v="2024-12-10T00:00:00"/>
    <d v="2024-02-03T00:00:00"/>
    <n v="95"/>
    <n v="95"/>
    <n v="87"/>
    <n v="0"/>
    <s v="No"/>
    <n v="2"/>
    <n v="61"/>
    <n v="122"/>
    <n v="4"/>
  </r>
  <r>
    <s v="P018"/>
    <s v="Ricotta Cheese"/>
    <x v="2"/>
    <s v="Shufflester"/>
    <s v="10342 Division Place"/>
    <s v="Active"/>
    <s v="76-090-4411"/>
    <s v="82-552-6786"/>
    <d v="2024-12-12T00:00:00"/>
    <d v="2024-10-08T00:00:00"/>
    <n v="49"/>
    <n v="49"/>
    <n v="94"/>
    <n v="45"/>
    <s v="Yes"/>
    <n v="6"/>
    <n v="38"/>
    <n v="228"/>
    <n v="11"/>
  </r>
  <r>
    <s v="P052"/>
    <s v="Plum"/>
    <x v="0"/>
    <s v="Feedspan"/>
    <s v="15068 Scoville Court"/>
    <s v="Active"/>
    <s v="43-910-2342"/>
    <s v="06-569-4690"/>
    <d v="2024-12-12T00:00:00"/>
    <d v="2024-08-06T00:00:00"/>
    <n v="26"/>
    <n v="26"/>
    <n v="69"/>
    <n v="43"/>
    <s v="Yes"/>
    <n v="4"/>
    <n v="47"/>
    <n v="188"/>
    <n v="35"/>
  </r>
  <r>
    <s v="P049"/>
    <s v="Onion"/>
    <x v="0"/>
    <s v="Gabspot"/>
    <s v="74 Menomonie Point"/>
    <s v="Discontinued"/>
    <s v="05-425-0746"/>
    <s v="23-450-0301"/>
    <d v="2024-12-12T00:00:00"/>
    <d v="2024-09-05T00:00:00"/>
    <n v="50"/>
    <n v="50"/>
    <n v="68"/>
    <n v="18"/>
    <s v="Yes"/>
    <n v="2"/>
    <n v="40"/>
    <n v="80"/>
    <n v="13"/>
  </r>
  <r>
    <s v="P040"/>
    <s v="Sesame Oil"/>
    <x v="1"/>
    <s v="Jaxworks"/>
    <s v="0313 Rockefeller Street"/>
    <s v="Backordered"/>
    <s v="93-815-0565"/>
    <s v="56-422-1480"/>
    <d v="2024-12-12T00:00:00"/>
    <d v="2024-12-08T00:00:00"/>
    <n v="50"/>
    <n v="50"/>
    <n v="36"/>
    <n v="0"/>
    <s v="No"/>
    <n v="6.5"/>
    <n v="53"/>
    <n v="344.5"/>
    <n v="73"/>
  </r>
  <r>
    <s v="P025"/>
    <s v="Jasmine Rice"/>
    <x v="3"/>
    <s v="Yadel"/>
    <s v="07 Pankratz Point"/>
    <s v="Discontinued"/>
    <s v="67-270-7464"/>
    <s v="83-960-5274"/>
    <d v="2025-01-02T00:00:00"/>
    <s v="8/24/2024"/>
    <n v="91"/>
    <n v="91"/>
    <n v="73"/>
    <n v="0"/>
    <s v="No"/>
    <n v="4.75"/>
    <n v="51"/>
    <n v="242.25"/>
    <n v="49"/>
  </r>
  <r>
    <s v="P086"/>
    <s v="Cod"/>
    <x v="4"/>
    <s v="Devbug"/>
    <s v="46 Colorado Place"/>
    <s v="Backordered"/>
    <s v="61-827-4098"/>
    <s v="34-850-0377"/>
    <d v="2025-01-02T00:00:00"/>
    <s v="7/15/2024"/>
    <n v="23"/>
    <n v="23"/>
    <n v="42"/>
    <n v="19"/>
    <s v="Yes"/>
    <n v="8"/>
    <n v="63"/>
    <n v="504"/>
    <n v="5"/>
  </r>
  <r>
    <s v="P009"/>
    <s v="Cheese"/>
    <x v="2"/>
    <s v="Jaxspan"/>
    <s v="05518 Saint Paul Street"/>
    <s v="Discontinued"/>
    <s v="92-291-7089"/>
    <s v="08-523-5066"/>
    <d v="2025-01-02T00:00:00"/>
    <s v="7/26/2024"/>
    <n v="76"/>
    <n v="76"/>
    <n v="15"/>
    <n v="0"/>
    <s v="No"/>
    <n v="9.5"/>
    <n v="60"/>
    <n v="570"/>
    <n v="49"/>
  </r>
  <r>
    <s v="P084"/>
    <s v="Evaporated Milk"/>
    <x v="2"/>
    <s v="Realcube"/>
    <s v="55309 6th Junction"/>
    <s v="Discontinued"/>
    <s v="76-070-1411"/>
    <s v="63-528-0643"/>
    <d v="2025-01-02T00:00:00"/>
    <d v="2025-12-02T00:00:00"/>
    <n v="15"/>
    <n v="15"/>
    <n v="75"/>
    <n v="60"/>
    <s v="Yes"/>
    <n v="1.9"/>
    <n v="71"/>
    <n v="134.9"/>
    <n v="21"/>
  </r>
  <r>
    <s v="P102"/>
    <s v="Salmon"/>
    <x v="4"/>
    <s v="Mycat"/>
    <s v="4353 Dixon Circle"/>
    <s v="Active"/>
    <s v="36-330-5036"/>
    <s v="52-359-1255"/>
    <d v="2025-01-02T00:00:00"/>
    <s v="9/20/2024"/>
    <n v="79"/>
    <n v="79"/>
    <n v="28"/>
    <n v="0"/>
    <s v="No"/>
    <n v="15"/>
    <n v="42"/>
    <n v="630"/>
    <n v="46"/>
  </r>
  <r>
    <s v="P035"/>
    <s v="Sour Cream"/>
    <x v="2"/>
    <s v="Yodel"/>
    <s v="805 Center Parkway"/>
    <s v="Backordered"/>
    <s v="02-034-6209"/>
    <s v="34-724-1913"/>
    <d v="2025-01-02T00:00:00"/>
    <s v="7/26/2024"/>
    <n v="22"/>
    <n v="22"/>
    <n v="43"/>
    <n v="21"/>
    <s v="Yes"/>
    <n v="4.0999999999999996"/>
    <n v="45"/>
    <n v="184.49999999999997"/>
    <n v="87"/>
  </r>
  <r>
    <s v="P098"/>
    <s v="Cottage Cheese"/>
    <x v="2"/>
    <s v="Midel"/>
    <s v="6172 Hovde Circle"/>
    <s v="Active"/>
    <s v="49-891-4927"/>
    <s v="89-155-3471"/>
    <d v="2025-02-01T00:00:00"/>
    <s v="2/26/2024"/>
    <n v="37"/>
    <n v="37"/>
    <n v="5"/>
    <n v="0"/>
    <s v="No"/>
    <n v="5"/>
    <n v="68"/>
    <n v="340"/>
    <n v="99"/>
  </r>
  <r>
    <s v="P063"/>
    <s v="Tuna"/>
    <x v="4"/>
    <s v="Thoughtstorm"/>
    <s v="8 Fremont Circle"/>
    <s v="Active"/>
    <s v="94-020-6982"/>
    <s v="72-649-3163"/>
    <d v="2025-02-01T00:00:00"/>
    <d v="2024-05-10T00:00:00"/>
    <n v="25"/>
    <n v="25"/>
    <n v="75"/>
    <n v="50"/>
    <s v="Yes"/>
    <n v="18"/>
    <n v="31"/>
    <n v="558"/>
    <n v="36"/>
  </r>
  <r>
    <s v="P088"/>
    <s v="Haddock"/>
    <x v="4"/>
    <s v="Eire"/>
    <s v="1 Monica Lane"/>
    <s v="Active"/>
    <s v="88-807-8431"/>
    <s v="66-563-9462"/>
    <d v="2025-02-01T00:00:00"/>
    <d v="2024-06-06T00:00:00"/>
    <n v="11"/>
    <n v="11"/>
    <n v="87"/>
    <n v="76"/>
    <s v="Yes"/>
    <n v="9"/>
    <n v="86"/>
    <n v="774"/>
    <n v="91"/>
  </r>
  <r>
    <s v="P116"/>
    <s v="Butter"/>
    <x v="2"/>
    <s v="Meembee"/>
    <s v="285 East Plaza"/>
    <s v="Discontinued"/>
    <s v="19-672-8982"/>
    <s v="50-214-3802"/>
    <d v="2025-03-01T00:00:00"/>
    <s v="1/23/2025"/>
    <n v="21"/>
    <n v="21"/>
    <n v="87"/>
    <n v="66"/>
    <s v="Yes"/>
    <n v="3.1"/>
    <n v="64"/>
    <n v="198.4"/>
    <n v="69"/>
  </r>
  <r>
    <s v="P080"/>
    <s v="Egg (Quail)"/>
    <x v="2"/>
    <s v="Skimia"/>
    <s v="895 Northland Hill"/>
    <s v="Backordered"/>
    <s v="07-389-5740"/>
    <s v="72-784-3292"/>
    <d v="2025-03-01T00:00:00"/>
    <d v="2024-12-03T00:00:00"/>
    <n v="34"/>
    <n v="34"/>
    <n v="94"/>
    <n v="60"/>
    <s v="Yes"/>
    <n v="0.8"/>
    <n v="96"/>
    <n v="76.800000000000011"/>
    <n v="30"/>
  </r>
  <r>
    <s v="P076"/>
    <s v="Egg (Goose)"/>
    <x v="2"/>
    <s v="Muxo"/>
    <s v="292 Utah Street"/>
    <s v="Discontinued"/>
    <s v="39-629-5554"/>
    <s v="67-679-4930"/>
    <d v="2025-03-02T00:00:00"/>
    <d v="2024-09-04T00:00:00"/>
    <n v="44"/>
    <n v="44"/>
    <n v="90"/>
    <n v="46"/>
    <s v="Yes"/>
    <n v="2.5"/>
    <n v="21"/>
    <n v="52.5"/>
    <n v="91"/>
  </r>
  <r>
    <s v="P013"/>
    <s v="Orange"/>
    <x v="0"/>
    <s v="Twitterwire"/>
    <s v="3 Bashford Court"/>
    <s v="Discontinued"/>
    <s v="27-635-8394"/>
    <s v="87-893-6089"/>
    <d v="2025-03-02T00:00:00"/>
    <s v="11/13/2024"/>
    <n v="88"/>
    <n v="88"/>
    <n v="37"/>
    <n v="0"/>
    <s v="No"/>
    <n v="2.9"/>
    <n v="63"/>
    <n v="182.7"/>
    <n v="35"/>
  </r>
  <r>
    <s v="P078"/>
    <s v="Black Coffee"/>
    <x v="6"/>
    <s v="Flipbug"/>
    <s v="57 Di Loreto Circle"/>
    <s v="Discontinued"/>
    <s v="14-844-4138"/>
    <s v="90-534-2165"/>
    <d v="2025-03-02T00:00:00"/>
    <s v="10/25/2024"/>
    <n v="61"/>
    <n v="61"/>
    <n v="43"/>
    <n v="0"/>
    <s v="No"/>
    <n v="15"/>
    <n v="67"/>
    <n v="1005"/>
    <n v="6"/>
  </r>
  <r>
    <s v="P117"/>
    <s v="Heavy Cream"/>
    <x v="2"/>
    <s v="Ntags"/>
    <s v="00 Luster Alley"/>
    <s v="Discontinued"/>
    <s v="65-464-5070"/>
    <s v="01-517-7793"/>
    <d v="2025-03-02T00:00:00"/>
    <s v="3/16/2024"/>
    <n v="12"/>
    <n v="12"/>
    <n v="60"/>
    <n v="48"/>
    <s v="Yes"/>
    <n v="4"/>
    <n v="20"/>
    <n v="80"/>
    <n v="35"/>
  </r>
  <r>
    <s v="P049"/>
    <s v="Onion"/>
    <x v="0"/>
    <s v="Voolia"/>
    <s v="74 Menomonie Point"/>
    <s v="Active"/>
    <s v="46-911-1159"/>
    <s v="30-820-2883"/>
    <d v="2025-03-02T00:00:00"/>
    <s v="10/30/2024"/>
    <n v="98"/>
    <n v="98"/>
    <n v="40"/>
    <n v="0"/>
    <s v="No"/>
    <n v="2"/>
    <n v="46"/>
    <n v="92"/>
    <n v="9"/>
  </r>
  <r>
    <s v="P021"/>
    <s v="Arabica Coffee"/>
    <x v="6"/>
    <s v="Youspan"/>
    <s v="36 3rd Place"/>
    <s v="Backordered"/>
    <s v="35-617-3857"/>
    <s v="90-718-2724"/>
    <d v="2025-04-01T00:00:00"/>
    <s v="3/21/2024"/>
    <n v="46"/>
    <n v="46"/>
    <n v="31"/>
    <n v="0"/>
    <s v="No"/>
    <n v="20"/>
    <n v="59"/>
    <n v="1180"/>
    <n v="65"/>
  </r>
  <r>
    <s v="P009"/>
    <s v="Cheese"/>
    <x v="2"/>
    <s v="Omba"/>
    <s v="05518 Saint Paul Street"/>
    <s v="Discontinued"/>
    <s v="41-237-5498"/>
    <s v="38-643-1626"/>
    <d v="2025-04-01T00:00:00"/>
    <s v="12/24/2024"/>
    <n v="88"/>
    <n v="88"/>
    <n v="53"/>
    <n v="0"/>
    <s v="No"/>
    <n v="9"/>
    <n v="56"/>
    <n v="504"/>
    <n v="14"/>
  </r>
  <r>
    <s v="P076"/>
    <s v="Egg (Goose)"/>
    <x v="2"/>
    <s v="Einti"/>
    <s v="292 Utah Street"/>
    <s v="Discontinued"/>
    <s v="86-672-4191"/>
    <s v="79-219-8469"/>
    <d v="2025-04-01T00:00:00"/>
    <s v="9/29/2024"/>
    <n v="88"/>
    <n v="88"/>
    <n v="22"/>
    <n v="0"/>
    <s v="No"/>
    <n v="2.5"/>
    <n v="54"/>
    <n v="135"/>
    <n v="100"/>
  </r>
  <r>
    <s v="P026"/>
    <s v="Sourdough Bread"/>
    <x v="5"/>
    <s v="Gigashots"/>
    <s v="338 Annamark Court"/>
    <s v="Backordered"/>
    <s v="10-555-5971"/>
    <s v="30-410-3509"/>
    <d v="2025-04-01T00:00:00"/>
    <d v="2024-02-12T00:00:00"/>
    <n v="94"/>
    <n v="94"/>
    <n v="56"/>
    <n v="0"/>
    <s v="No"/>
    <n v="4"/>
    <n v="47"/>
    <n v="188"/>
    <n v="96"/>
  </r>
  <r>
    <s v="P054"/>
    <s v="Black Rice"/>
    <x v="3"/>
    <s v="Voonder"/>
    <s v="3296 Walton Court"/>
    <s v="Active"/>
    <s v="45-050-4720"/>
    <s v="98-791-5014"/>
    <d v="2025-04-01T00:00:00"/>
    <d v="2024-05-07T00:00:00"/>
    <n v="18"/>
    <n v="18"/>
    <n v="78"/>
    <n v="60"/>
    <s v="Yes"/>
    <n v="6"/>
    <n v="85"/>
    <n v="510"/>
    <n v="97"/>
  </r>
  <r>
    <s v="P001"/>
    <s v="Bell Pepper"/>
    <x v="0"/>
    <s v="Livetube"/>
    <s v="20 Pennsylvania Parkway"/>
    <s v="Discontinued"/>
    <s v="73-997-6251"/>
    <s v="17-167-4304"/>
    <d v="2025-04-01T00:00:00"/>
    <s v="10/15/2024"/>
    <n v="94"/>
    <n v="98"/>
    <n v="18"/>
    <n v="0"/>
    <s v="No"/>
    <n v="4.5"/>
    <n v="44"/>
    <n v="198"/>
    <n v="49"/>
  </r>
  <r>
    <s v="P013"/>
    <s v="Orange"/>
    <x v="0"/>
    <s v="Skipfire"/>
    <s v="3 Bashford Court"/>
    <s v="Discontinued"/>
    <s v="53-446-8243"/>
    <s v="51-666-7174"/>
    <d v="2025-04-02T00:00:00"/>
    <s v="7/26/2024"/>
    <n v="41"/>
    <n v="41"/>
    <n v="94"/>
    <n v="53"/>
    <s v="Yes"/>
    <n v="3"/>
    <n v="88"/>
    <n v="264"/>
    <n v="92"/>
  </r>
  <r>
    <s v="P050"/>
    <s v="Cream"/>
    <x v="2"/>
    <s v="Thoughtblab"/>
    <s v="74997 Katie Terrace"/>
    <s v="Backordered"/>
    <s v="12-798-9401"/>
    <s v="96-609-6152"/>
    <d v="2025-05-01T00:00:00"/>
    <d v="2024-12-05T00:00:00"/>
    <n v="18"/>
    <n v="18"/>
    <n v="14"/>
    <n v="0"/>
    <s v="No"/>
    <n v="2.5"/>
    <n v="78"/>
    <n v="195"/>
    <n v="4"/>
  </r>
  <r>
    <s v="P095"/>
    <s v="Green Beans"/>
    <x v="0"/>
    <s v="BlogXS"/>
    <s v="00 Ridgeway Plaza"/>
    <s v="Active"/>
    <s v="93-014-4256"/>
    <s v="37-599-8579"/>
    <d v="2025-05-01T00:00:00"/>
    <d v="2025-11-01T00:00:00"/>
    <n v="19"/>
    <n v="19"/>
    <n v="92"/>
    <n v="73"/>
    <s v="Yes"/>
    <n v="2"/>
    <n v="51"/>
    <n v="102"/>
    <n v="79"/>
  </r>
  <r>
    <s v="P054"/>
    <s v="Black Rice"/>
    <x v="3"/>
    <s v="Blognation"/>
    <s v="3296 Walton Court"/>
    <s v="Backordered"/>
    <s v="60-911-3745"/>
    <s v="87-570-0273"/>
    <d v="2025-05-01T00:00:00"/>
    <s v="8/31/2024"/>
    <n v="98"/>
    <n v="98"/>
    <n v="41"/>
    <n v="0"/>
    <s v="No"/>
    <n v="6.35"/>
    <n v="70"/>
    <n v="444.5"/>
    <n v="75"/>
  </r>
  <r>
    <s v="P085"/>
    <s v="Powdered Sugar"/>
    <x v="3"/>
    <s v="Skidoo"/>
    <s v="502 Sachs Circle"/>
    <s v="Active"/>
    <s v="53-146-9979"/>
    <s v="44-388-2451"/>
    <d v="2025-05-02T00:00:00"/>
    <d v="2024-11-10T00:00:00"/>
    <n v="21"/>
    <n v="21"/>
    <n v="15"/>
    <n v="0"/>
    <s v="No"/>
    <n v="2.5"/>
    <n v="37"/>
    <n v="92.5"/>
    <n v="41"/>
  </r>
  <r>
    <s v="P110"/>
    <s v="Butter Biscuit"/>
    <x v="5"/>
    <s v="InnoZ"/>
    <s v="175 Sycamore Circle"/>
    <s v="Active"/>
    <s v="65-780-5622"/>
    <s v="69-460-9770"/>
    <d v="2025-05-02T00:00:00"/>
    <d v="2024-02-05T00:00:00"/>
    <n v="74"/>
    <n v="74"/>
    <n v="81"/>
    <n v="7"/>
    <s v="Yes"/>
    <n v="6"/>
    <n v="51"/>
    <n v="306"/>
    <n v="67"/>
  </r>
  <r>
    <s v="P073"/>
    <s v="White Rice"/>
    <x v="3"/>
    <s v="Centidel"/>
    <s v="3053 Sachs Center"/>
    <s v="Backordered"/>
    <s v="29-896-7926"/>
    <s v="86-400-4155"/>
    <d v="2025-06-01T00:00:00"/>
    <d v="2024-01-06T00:00:00"/>
    <n v="20"/>
    <n v="20"/>
    <n v="20"/>
    <n v="0"/>
    <s v="Yes"/>
    <n v="1.8"/>
    <n v="62"/>
    <n v="111.60000000000001"/>
    <n v="69"/>
  </r>
  <r>
    <s v="P070"/>
    <s v="Mushrooms"/>
    <x v="0"/>
    <s v="Twitterbeat"/>
    <s v="61 Waubesa Court"/>
    <s v="Backordered"/>
    <s v="67-027-7269"/>
    <s v="50-050-5707"/>
    <d v="2025-06-01T00:00:00"/>
    <s v="11/30/2024"/>
    <n v="35"/>
    <n v="35"/>
    <n v="19"/>
    <n v="0"/>
    <s v="No"/>
    <n v="6.5"/>
    <n v="88"/>
    <n v="572"/>
    <n v="6"/>
  </r>
  <r>
    <s v="P115"/>
    <s v="Papaya"/>
    <x v="0"/>
    <s v="Brightbean"/>
    <s v="561 Pennsylvania Way"/>
    <s v="Backordered"/>
    <s v="25-353-2067"/>
    <s v="01-210-3485"/>
    <d v="2025-06-01T00:00:00"/>
    <d v="2024-04-08T00:00:00"/>
    <n v="81"/>
    <n v="81"/>
    <n v="16"/>
    <n v="0"/>
    <s v="No"/>
    <n v="4.3"/>
    <n v="23"/>
    <n v="98.899999999999991"/>
    <n v="96"/>
  </r>
  <r>
    <s v="P117"/>
    <s v="Heavy Cream"/>
    <x v="2"/>
    <s v="Yodo"/>
    <s v="00 Luster Alley"/>
    <s v="Discontinued"/>
    <s v="72-341-1154"/>
    <s v="84-090-6472"/>
    <d v="2025-06-01T00:00:00"/>
    <s v="10/31/2024"/>
    <n v="85"/>
    <n v="85"/>
    <n v="66"/>
    <n v="0"/>
    <s v="No"/>
    <n v="4.2"/>
    <n v="65"/>
    <n v="273"/>
    <n v="58"/>
  </r>
  <r>
    <s v="P071"/>
    <s v="Black Tea"/>
    <x v="6"/>
    <s v="Zoombeat"/>
    <s v="24 South Trail"/>
    <s v="Active"/>
    <s v="16-187-5729"/>
    <s v="79-366-7207"/>
    <d v="2025-06-01T00:00:00"/>
    <s v="3/21/2024"/>
    <n v="45"/>
    <n v="45"/>
    <n v="58"/>
    <n v="13"/>
    <s v="Yes"/>
    <n v="5"/>
    <n v="90"/>
    <n v="450"/>
    <n v="67"/>
  </r>
  <r>
    <s v="P087"/>
    <s v="Kiwi"/>
    <x v="0"/>
    <s v="Talane"/>
    <s v="42719 Milwaukee Avenue"/>
    <s v="Discontinued"/>
    <s v="49-311-3063"/>
    <s v="15-947-9718"/>
    <d v="2025-06-02T00:00:00"/>
    <d v="2024-03-10T00:00:00"/>
    <n v="47"/>
    <n v="47"/>
    <n v="75"/>
    <n v="28"/>
    <s v="Yes"/>
    <n v="6"/>
    <n v="70"/>
    <n v="420"/>
    <n v="20"/>
  </r>
  <r>
    <s v="P110"/>
    <s v="Butter Biscuit"/>
    <x v="5"/>
    <s v="Ooba"/>
    <s v="175 Sycamore Circle"/>
    <s v="Discontinued"/>
    <s v="98-652-9569"/>
    <s v="65-160-1426"/>
    <d v="2025-06-02T00:00:00"/>
    <s v="2/17/2025"/>
    <n v="12"/>
    <n v="12"/>
    <n v="7"/>
    <n v="0"/>
    <s v="No"/>
    <n v="6"/>
    <n v="72"/>
    <n v="432"/>
    <n v="16"/>
  </r>
  <r>
    <s v="P072"/>
    <s v="White Tea"/>
    <x v="6"/>
    <s v="Chatterbridge"/>
    <s v="5501 Fuller Way"/>
    <s v="Active"/>
    <s v="78-689-8958"/>
    <s v="52-744-6162"/>
    <d v="2025-07-01T00:00:00"/>
    <s v="2/27/2024"/>
    <n v="20"/>
    <n v="20"/>
    <n v="43"/>
    <n v="23"/>
    <s v="Yes"/>
    <n v="25"/>
    <n v="73"/>
    <n v="1825"/>
    <n v="6"/>
  </r>
  <r>
    <s v="P118"/>
    <s v="Blueberries"/>
    <x v="0"/>
    <s v="Flipbug"/>
    <s v="88678 Bayside Park"/>
    <s v="Backordered"/>
    <s v="66-378-7532"/>
    <s v="15-365-5585"/>
    <d v="2025-07-01T00:00:00"/>
    <d v="2024-05-06T00:00:00"/>
    <n v="87"/>
    <n v="87"/>
    <n v="51"/>
    <n v="0"/>
    <s v="No"/>
    <n v="10"/>
    <n v="55"/>
    <n v="550"/>
    <n v="100"/>
  </r>
  <r>
    <s v="P038"/>
    <s v="Chocolate Biscuit"/>
    <x v="5"/>
    <s v="Yakitri"/>
    <s v="7561 5th Terrace"/>
    <s v="Backordered"/>
    <s v="14-115-8371"/>
    <s v="80-833-3051"/>
    <d v="2025-07-01T00:00:00"/>
    <s v="9/19/2024"/>
    <n v="23"/>
    <n v="23"/>
    <n v="76"/>
    <n v="53"/>
    <s v="Yes"/>
    <n v="5"/>
    <n v="97"/>
    <n v="485"/>
    <n v="38"/>
  </r>
  <r>
    <s v="P013"/>
    <s v="Orange"/>
    <x v="0"/>
    <s v="Demimbu"/>
    <s v="3 Bashford Court"/>
    <s v="Backordered"/>
    <s v="76-540-6407"/>
    <s v="78-644-5877"/>
    <d v="2025-07-02T00:00:00"/>
    <s v="1/17/2025"/>
    <n v="92"/>
    <n v="92"/>
    <n v="54"/>
    <n v="0"/>
    <s v="No"/>
    <n v="3.1"/>
    <n v="79"/>
    <n v="244.9"/>
    <n v="1"/>
  </r>
  <r>
    <s v="P111"/>
    <s v="Egg (Chicken)"/>
    <x v="2"/>
    <s v="Topiclounge"/>
    <s v="553 Hooker Trail"/>
    <s v="Active"/>
    <s v="81-573-0943"/>
    <s v="07-754-2313"/>
    <d v="2025-07-02T00:00:00"/>
    <s v="6/28/2024"/>
    <n v="22"/>
    <n v="22"/>
    <n v="58"/>
    <n v="36"/>
    <s v="Yes"/>
    <n v="0.2"/>
    <n v="33"/>
    <n v="6.6000000000000005"/>
    <n v="68"/>
  </r>
  <r>
    <s v="P025"/>
    <s v="Jasmine Rice"/>
    <x v="3"/>
    <s v="Eimbee"/>
    <s v="07 Pankratz Point"/>
    <s v="Backordered"/>
    <s v="68-732-5919"/>
    <s v="07-500-2023"/>
    <d v="2025-07-02T00:00:00"/>
    <s v="10/29/2024"/>
    <n v="26"/>
    <n v="26"/>
    <n v="83"/>
    <n v="57"/>
    <s v="Yes"/>
    <n v="4.75"/>
    <n v="75"/>
    <n v="356.25"/>
    <n v="12"/>
  </r>
  <r>
    <s v="P067"/>
    <s v="Greek Yogurt"/>
    <x v="2"/>
    <s v="Meeveo"/>
    <s v="550 Clemons Plaza"/>
    <s v="Discontinued"/>
    <s v="68-734-1585"/>
    <s v="54-537-5633"/>
    <d v="2025-08-01T00:00:00"/>
    <s v="4/16/2024"/>
    <n v="62"/>
    <n v="62"/>
    <n v="44"/>
    <n v="0"/>
    <s v="No"/>
    <n v="51.17"/>
    <n v="92"/>
    <n v="4707.6400000000003"/>
    <n v="37"/>
  </r>
  <r>
    <s v="P030"/>
    <s v="Bread Flour"/>
    <x v="3"/>
    <s v="Realblab"/>
    <s v="49148 Meadow Ridge Way"/>
    <s v="Backordered"/>
    <s v="93-342-8794"/>
    <s v="93-688-1260"/>
    <d v="2025-08-01T00:00:00"/>
    <d v="2024-07-12T00:00:00"/>
    <n v="84"/>
    <n v="84"/>
    <n v="91"/>
    <n v="7"/>
    <s v="Yes"/>
    <n v="1.5"/>
    <n v="83"/>
    <n v="124.5"/>
    <n v="95"/>
  </r>
  <r>
    <s v="P056"/>
    <s v="Pomegranate"/>
    <x v="0"/>
    <s v="Browsetype"/>
    <s v="31892 Pennsylvania Street"/>
    <s v="Backordered"/>
    <s v="42-175-1648"/>
    <s v="67-272-8844"/>
    <d v="2025-08-01T00:00:00"/>
    <s v="1/25/2025"/>
    <n v="81"/>
    <n v="81"/>
    <n v="87"/>
    <n v="6"/>
    <s v="Yes"/>
    <n v="6"/>
    <n v="94"/>
    <n v="564"/>
    <n v="10"/>
  </r>
  <r>
    <s v="P088"/>
    <s v="Haddock"/>
    <x v="4"/>
    <s v="Devshare"/>
    <s v="1 Monica Lane"/>
    <s v="Active"/>
    <s v="46-083-7058"/>
    <s v="26-730-0925"/>
    <d v="2025-08-01T00:00:00"/>
    <s v="8/27/2024"/>
    <n v="61"/>
    <n v="61"/>
    <n v="91"/>
    <n v="30"/>
    <s v="Yes"/>
    <n v="9"/>
    <n v="34"/>
    <n v="306"/>
    <n v="76"/>
  </r>
  <r>
    <s v="P011"/>
    <s v="Cheddar Cheese"/>
    <x v="2"/>
    <s v="LiveZ"/>
    <s v="5 Oxford Pass"/>
    <s v="Backordered"/>
    <s v="66-716-8221"/>
    <s v="67-024-9832"/>
    <d v="2025-08-02T00:00:00"/>
    <s v="6/24/2024"/>
    <n v="70"/>
    <n v="70"/>
    <n v="96"/>
    <n v="26"/>
    <s v="Yes"/>
    <n v="9"/>
    <n v="63"/>
    <n v="567"/>
    <n v="84"/>
  </r>
  <r>
    <s v="P018"/>
    <s v="Ricotta Cheese"/>
    <x v="2"/>
    <s v="Janyx"/>
    <s v="10342 Division Place"/>
    <s v="Discontinued"/>
    <s v="12-714-5135"/>
    <s v="97-055-2756"/>
    <d v="2025-09-01T00:00:00"/>
    <s v="1/14/2025"/>
    <n v="49"/>
    <n v="49"/>
    <n v="28"/>
    <n v="0"/>
    <s v="No"/>
    <n v="6"/>
    <n v="70"/>
    <n v="420"/>
    <n v="38"/>
  </r>
  <r>
    <s v="P027"/>
    <s v="Green Coffee"/>
    <x v="6"/>
    <s v="Linklinks"/>
    <s v="35 Golf Course Alley"/>
    <s v="Active"/>
    <s v="35-031-1497"/>
    <s v="84-835-1656"/>
    <d v="2025-09-01T00:00:00"/>
    <d v="2024-04-07T00:00:00"/>
    <n v="20"/>
    <n v="20"/>
    <n v="68"/>
    <n v="48"/>
    <s v="Yes"/>
    <n v="12"/>
    <n v="38"/>
    <n v="456"/>
    <n v="51"/>
  </r>
  <r>
    <s v="P025"/>
    <s v="Jasmine Rice"/>
    <x v="3"/>
    <s v="Linktype"/>
    <s v="07 Pankratz Point"/>
    <s v="Active"/>
    <s v="54-708-7327"/>
    <s v="46-316-6919"/>
    <d v="2025-09-01T00:00:00"/>
    <s v="3/28/2024"/>
    <n v="50"/>
    <n v="50"/>
    <n v="14"/>
    <n v="0"/>
    <s v="No"/>
    <n v="4.75"/>
    <n v="52"/>
    <n v="247"/>
    <n v="75"/>
  </r>
  <r>
    <s v="P109"/>
    <s v="Zucchini"/>
    <x v="0"/>
    <s v="Skibox"/>
    <s v="66330 Northridge Street"/>
    <s v="Backordered"/>
    <s v="63-897-8088"/>
    <s v="82-313-4469"/>
    <d v="2025-09-01T00:00:00"/>
    <d v="2024-07-06T00:00:00"/>
    <n v="63"/>
    <n v="63"/>
    <n v="56"/>
    <n v="0"/>
    <s v="No"/>
    <n v="2.5"/>
    <n v="35"/>
    <n v="87.5"/>
    <n v="16"/>
  </r>
  <r>
    <s v="P095"/>
    <s v="Green Beans"/>
    <x v="0"/>
    <s v="Kanoodle"/>
    <s v="00 Ridgeway Plaza"/>
    <s v="Active"/>
    <s v="79-494-2472"/>
    <s v="04-391-8892"/>
    <d v="2025-09-01T00:00:00"/>
    <s v="4/19/2024"/>
    <n v="42"/>
    <n v="42"/>
    <n v="48"/>
    <n v="6"/>
    <s v="Yes"/>
    <n v="2"/>
    <n v="39"/>
    <n v="78"/>
    <n v="57"/>
  </r>
  <r>
    <s v="P060"/>
    <s v="Grapes"/>
    <x v="0"/>
    <s v="Jabbersphere"/>
    <s v="183 Algoma Trail"/>
    <s v="Backordered"/>
    <s v="15-679-3935"/>
    <s v="35-906-1010"/>
    <d v="2025-09-02T00:00:00"/>
    <s v="6/15/2024"/>
    <n v="22"/>
    <n v="22"/>
    <n v="69"/>
    <n v="47"/>
    <s v="Yes"/>
    <n v="5.5"/>
    <n v="34"/>
    <n v="187"/>
    <n v="26"/>
  </r>
  <r>
    <s v="P115"/>
    <s v="Papaya"/>
    <x v="0"/>
    <s v="Ntag"/>
    <s v="561 Pennsylvania Way"/>
    <s v="Discontinued"/>
    <s v="31-608-1445"/>
    <s v="75-286-4153"/>
    <d v="2025-09-02T00:00:00"/>
    <s v="2/15/2025"/>
    <n v="84"/>
    <n v="84"/>
    <n v="28"/>
    <n v="0"/>
    <s v="No"/>
    <n v="4.4000000000000004"/>
    <n v="54"/>
    <n v="237.60000000000002"/>
    <n v="32"/>
  </r>
  <r>
    <s v="P080"/>
    <s v="Egg (Quail)"/>
    <x v="2"/>
    <s v="Meejo"/>
    <s v="895 Northland Hill"/>
    <s v="Discontinued"/>
    <s v="70-206-4860"/>
    <s v="82-527-9395"/>
    <d v="2025-09-02T00:00:00"/>
    <d v="2024-11-03T00:00:00"/>
    <n v="93"/>
    <n v="93"/>
    <n v="68"/>
    <n v="0"/>
    <s v="No"/>
    <n v="0.8"/>
    <n v="30"/>
    <n v="24"/>
    <n v="37"/>
  </r>
  <r>
    <s v="P099"/>
    <s v="Multigrain Bread"/>
    <x v="5"/>
    <s v="Topicshots"/>
    <s v="8 Mayer Trail"/>
    <s v="Backordered"/>
    <s v="30-832-5429"/>
    <s v="41-800-2842"/>
    <d v="2025-10-01T00:00:00"/>
    <d v="2024-05-10T00:00:00"/>
    <n v="46"/>
    <n v="46"/>
    <n v="43"/>
    <n v="0"/>
    <s v="No"/>
    <n v="3.5"/>
    <n v="68"/>
    <n v="238"/>
    <n v="59"/>
  </r>
  <r>
    <s v="P118"/>
    <s v="Blueberries"/>
    <x v="0"/>
    <s v="DabZ"/>
    <s v="88678 Bayside Park"/>
    <s v="Active"/>
    <s v="01-173-0029"/>
    <s v="18-880-7910"/>
    <d v="2025-10-01T00:00:00"/>
    <d v="2024-05-07T00:00:00"/>
    <n v="42"/>
    <n v="42"/>
    <n v="4"/>
    <n v="0"/>
    <s v="No"/>
    <n v="10"/>
    <n v="37"/>
    <n v="370"/>
    <n v="53"/>
  </r>
  <r>
    <s v="P036"/>
    <s v="Whole Wheat Bread"/>
    <x v="5"/>
    <s v="Quire"/>
    <s v="46 Delaware Place"/>
    <s v="Active"/>
    <s v="65-235-7676"/>
    <s v="22-083-3504"/>
    <d v="2025-10-01T00:00:00"/>
    <d v="2024-01-08T00:00:00"/>
    <n v="91"/>
    <n v="91"/>
    <n v="71"/>
    <n v="0"/>
    <s v="No"/>
    <n v="3.5"/>
    <n v="74"/>
    <n v="259"/>
    <n v="57"/>
  </r>
  <r>
    <s v="P120"/>
    <s v="Mozzarella Cheese"/>
    <x v="2"/>
    <s v="Devpoint"/>
    <s v="4 Warbler Center"/>
    <s v="Discontinued"/>
    <s v="79-400-6216"/>
    <s v="83-361-7509"/>
    <d v="2025-10-02T00:00:00"/>
    <d v="2024-10-03T00:00:00"/>
    <n v="16"/>
    <n v="16"/>
    <n v="56"/>
    <n v="40"/>
    <s v="Yes"/>
    <n v="7.2"/>
    <n v="56"/>
    <n v="403.2"/>
    <n v="28"/>
  </r>
  <r>
    <s v="P018"/>
    <s v="Ricotta Cheese"/>
    <x v="2"/>
    <s v="Thoughtblab"/>
    <s v="10342 Division Place"/>
    <s v="Backordered"/>
    <s v="35-836-6718"/>
    <s v="27-838-4345"/>
    <d v="2025-10-02T00:00:00"/>
    <s v="1/25/2025"/>
    <n v="91"/>
    <n v="91"/>
    <n v="14"/>
    <n v="0"/>
    <s v="No"/>
    <n v="6"/>
    <n v="50"/>
    <n v="300"/>
    <n v="5"/>
  </r>
  <r>
    <s v="P056"/>
    <s v="Pomegranate"/>
    <x v="0"/>
    <s v="Meevee"/>
    <s v="31892 Pennsylvania Street"/>
    <s v="Backordered"/>
    <s v="08-573-9997"/>
    <s v="95-734-4024"/>
    <d v="2025-10-02T00:00:00"/>
    <d v="2024-05-04T00:00:00"/>
    <n v="26"/>
    <n v="26"/>
    <n v="1"/>
    <n v="0"/>
    <s v="No"/>
    <n v="6"/>
    <n v="82"/>
    <n v="492"/>
    <n v="8"/>
  </r>
  <r>
    <s v="P087"/>
    <s v="Kiwi"/>
    <x v="0"/>
    <s v="Vitz"/>
    <s v="42719 Milwaukee Avenue"/>
    <s v="Discontinued"/>
    <s v="66-854-5736"/>
    <s v="98-591-1051"/>
    <d v="2025-11-01T00:00:00"/>
    <s v="12/23/2024"/>
    <n v="63"/>
    <n v="63"/>
    <n v="57"/>
    <n v="0"/>
    <s v="No"/>
    <n v="5.8"/>
    <n v="20"/>
    <n v="116"/>
    <n v="100"/>
  </r>
  <r>
    <s v="P076"/>
    <s v="Egg (Goose)"/>
    <x v="2"/>
    <s v="Gigashots"/>
    <s v="292 Utah Street"/>
    <s v="Backordered"/>
    <s v="85-835-3445"/>
    <s v="13-433-4930"/>
    <d v="2025-11-01T00:00:00"/>
    <d v="2024-02-03T00:00:00"/>
    <n v="50"/>
    <n v="50"/>
    <n v="93"/>
    <n v="43"/>
    <s v="Yes"/>
    <n v="2.4500000000000002"/>
    <n v="78"/>
    <n v="191.10000000000002"/>
    <n v="79"/>
  </r>
  <r>
    <s v="P099"/>
    <s v="Multigrain Bread"/>
    <x v="5"/>
    <s v="Katz"/>
    <s v="8 Mayer Trail"/>
    <s v="Backordered"/>
    <s v="10-768-2443"/>
    <s v="44-451-2764"/>
    <d v="2025-11-02T00:00:00"/>
    <d v="2024-05-03T00:00:00"/>
    <n v="93"/>
    <n v="93"/>
    <n v="55"/>
    <n v="0"/>
    <s v="No"/>
    <n v="3.25"/>
    <n v="56"/>
    <n v="182"/>
    <n v="72"/>
  </r>
  <r>
    <s v="P041"/>
    <s v="Lettuce"/>
    <x v="0"/>
    <s v="Quamba"/>
    <s v="19069 Cordelia Drive"/>
    <s v="Active"/>
    <s v="19-112-1616"/>
    <s v="55-251-3001"/>
    <d v="2025-12-01T00:00:00"/>
    <d v="2024-12-04T00:00:00"/>
    <n v="88"/>
    <n v="88"/>
    <n v="56"/>
    <n v="0"/>
    <s v="No"/>
    <n v="2"/>
    <n v="25"/>
    <n v="50"/>
    <n v="36"/>
  </r>
  <r>
    <s v="P060"/>
    <s v="Grapes"/>
    <x v="0"/>
    <s v="Centizu"/>
    <s v="183 Algoma Trail"/>
    <s v="Backordered"/>
    <s v="89-388-3239"/>
    <s v="28-521-7083"/>
    <d v="2025-12-02T00:00:00"/>
    <s v="5/24/2024"/>
    <n v="54"/>
    <n v="54"/>
    <n v="88"/>
    <n v="34"/>
    <s v="Yes"/>
    <n v="5.5"/>
    <n v="81"/>
    <n v="445.5"/>
    <n v="77"/>
  </r>
  <r>
    <s v="P010"/>
    <s v="Yogurt"/>
    <x v="2"/>
    <s v="Bubblemix"/>
    <s v="14042 Dottie Avenue"/>
    <s v="Discontinued"/>
    <s v="22-760-4605"/>
    <s v="01-495-9336"/>
    <d v="2025-12-02T00:00:00"/>
    <d v="2024-07-07T00:00:00"/>
    <n v="86"/>
    <n v="86"/>
    <n v="20"/>
    <n v="0"/>
    <s v="No"/>
    <n v="1.75"/>
    <n v="83"/>
    <n v="145.25"/>
    <n v="82"/>
  </r>
  <r>
    <s v="P015"/>
    <s v="Cauliflower"/>
    <x v="0"/>
    <s v="Realpoint"/>
    <s v="01 Northfield Road"/>
    <s v="Discontinued"/>
    <s v="38-664-2155"/>
    <s v="10-540-5841"/>
    <s v="1/13/2025"/>
    <d v="2024-12-04T00:00:00"/>
    <n v="48"/>
    <n v="48"/>
    <n v="27"/>
    <n v="0"/>
    <s v="No"/>
    <n v="2.5499999999999998"/>
    <n v="52"/>
    <n v="132.6"/>
    <n v="97"/>
  </r>
  <r>
    <s v="P040"/>
    <s v="Sesame Oil"/>
    <x v="1"/>
    <s v="Tazz"/>
    <s v="0313 Rockefeller Street"/>
    <s v="Active"/>
    <s v="89-713-6071"/>
    <s v="84-123-7159"/>
    <s v="1/13/2025"/>
    <s v="11/19/2024"/>
    <n v="89"/>
    <n v="89"/>
    <n v="66"/>
    <n v="0"/>
    <s v="No"/>
    <n v="6.5"/>
    <n v="39"/>
    <n v="253.5"/>
    <n v="25"/>
  </r>
  <r>
    <s v="P030"/>
    <s v="Bread Flour"/>
    <x v="3"/>
    <s v="Bubblebox"/>
    <s v="49148 Meadow Ridge Way"/>
    <s v="Discontinued"/>
    <s v="56-191-6497"/>
    <s v="65-395-5947"/>
    <s v="1/14/2025"/>
    <d v="2024-04-10T00:00:00"/>
    <n v="97"/>
    <n v="97"/>
    <n v="41"/>
    <n v="0"/>
    <s v="No"/>
    <n v="1.5"/>
    <n v="35"/>
    <n v="52.5"/>
    <n v="16"/>
  </r>
  <r>
    <s v="P088"/>
    <s v="Haddock"/>
    <x v="4"/>
    <s v="Feedfish"/>
    <s v="1 Monica Lane"/>
    <s v="Active"/>
    <s v="27-389-3529"/>
    <s v="73-201-2803"/>
    <s v="1/14/2025"/>
    <s v="4/23/2024"/>
    <n v="84"/>
    <n v="84"/>
    <n v="8"/>
    <n v="0"/>
    <s v="No"/>
    <n v="9"/>
    <n v="60"/>
    <n v="540"/>
    <n v="38"/>
  </r>
  <r>
    <s v="P092"/>
    <s v="Canola Oil"/>
    <x v="1"/>
    <s v="Kimia"/>
    <s v="20 Butterfield Lane"/>
    <s v="Backordered"/>
    <s v="11-604-6002"/>
    <s v="50-862-4552"/>
    <s v="1/14/2025"/>
    <s v="6/18/2024"/>
    <n v="69"/>
    <n v="69"/>
    <n v="17"/>
    <n v="0"/>
    <s v="No"/>
    <n v="2.2999999999999998"/>
    <n v="79"/>
    <n v="181.7"/>
    <n v="75"/>
  </r>
  <r>
    <s v="P069"/>
    <s v="Asparagus"/>
    <x v="0"/>
    <s v="Buzzbean"/>
    <s v="0282 Emmet Hill"/>
    <s v="Discontinued"/>
    <s v="20-448-2972"/>
    <s v="26-920-6626"/>
    <s v="1/14/2025"/>
    <s v="1/20/2025"/>
    <n v="80"/>
    <n v="80"/>
    <n v="6"/>
    <n v="0"/>
    <s v="No"/>
    <n v="5"/>
    <n v="26"/>
    <n v="130"/>
    <n v="71"/>
  </r>
  <r>
    <s v="P041"/>
    <s v="Lettuce"/>
    <x v="0"/>
    <s v="Gigabox"/>
    <s v="19069 Cordelia Drive"/>
    <s v="Backordered"/>
    <s v="77-959-1018"/>
    <s v="00-912-3545"/>
    <s v="1/15/2025"/>
    <s v="4/30/2024"/>
    <n v="22"/>
    <n v="22"/>
    <n v="22"/>
    <n v="0"/>
    <s v="Yes"/>
    <n v="2"/>
    <n v="62"/>
    <n v="124"/>
    <n v="78"/>
  </r>
  <r>
    <s v="P031"/>
    <s v="Cucumber"/>
    <x v="0"/>
    <s v="Yabox"/>
    <s v="38 Killdeer Point"/>
    <s v="Discontinued"/>
    <s v="69-895-3397"/>
    <s v="02-575-2074"/>
    <s v="1/16/2025"/>
    <s v="1/16/2025"/>
    <n v="28"/>
    <n v="28"/>
    <n v="5"/>
    <n v="0"/>
    <s v="No"/>
    <n v="1.8"/>
    <n v="33"/>
    <n v="59.4"/>
    <n v="9"/>
  </r>
  <r>
    <s v="P118"/>
    <s v="Blueberries"/>
    <x v="0"/>
    <s v="Linklinks"/>
    <s v="88678 Bayside Park"/>
    <s v="Active"/>
    <s v="32-933-0329"/>
    <s v="86-760-5412"/>
    <s v="1/17/2025"/>
    <s v="7/14/2024"/>
    <n v="23"/>
    <n v="23"/>
    <n v="38"/>
    <n v="15"/>
    <s v="Yes"/>
    <n v="10"/>
    <n v="40"/>
    <n v="400"/>
    <n v="15"/>
  </r>
  <r>
    <s v="P001"/>
    <s v="Bell Pepper"/>
    <x v="0"/>
    <s v="Tagpad"/>
    <s v="20 Pennsylvania Parkway"/>
    <s v="Backordered"/>
    <s v="33-440-2588"/>
    <s v="68-596-5506"/>
    <s v="1/17/2025"/>
    <s v="9/16/2024"/>
    <n v="26"/>
    <n v="30"/>
    <n v="12"/>
    <n v="0"/>
    <s v="No"/>
    <n v="4.4000000000000004"/>
    <n v="73"/>
    <n v="321.20000000000005"/>
    <n v="20"/>
  </r>
  <r>
    <s v="P011"/>
    <s v="Cheddar Cheese"/>
    <x v="2"/>
    <s v="Oyonder"/>
    <s v="5 Oxford Pass"/>
    <s v="Backordered"/>
    <s v="02-085-7218"/>
    <s v="41-978-3326"/>
    <s v="1/17/2025"/>
    <s v="6/25/2024"/>
    <n v="85"/>
    <n v="85"/>
    <n v="28"/>
    <n v="0"/>
    <s v="No"/>
    <n v="8.9"/>
    <n v="57"/>
    <n v="507.3"/>
    <n v="41"/>
  </r>
  <r>
    <s v="P120"/>
    <s v="Mozzarella Cheese"/>
    <x v="2"/>
    <s v="Roodel"/>
    <s v="4 Warbler Center"/>
    <s v="Discontinued"/>
    <s v="43-193-9915"/>
    <s v="23-931-2988"/>
    <s v="1/17/2025"/>
    <d v="2024-12-07T00:00:00"/>
    <n v="55"/>
    <n v="55"/>
    <n v="58"/>
    <n v="3"/>
    <s v="Yes"/>
    <n v="7.2"/>
    <n v="48"/>
    <n v="345.6"/>
    <n v="17"/>
  </r>
  <r>
    <s v="P084"/>
    <s v="Evaporated Milk"/>
    <x v="2"/>
    <s v="Photobug"/>
    <s v="55309 6th Junction"/>
    <s v="Backordered"/>
    <s v="62-998-7250"/>
    <s v="72-002-3904"/>
    <s v="1/18/2025"/>
    <s v="7/31/2024"/>
    <n v="72"/>
    <n v="72"/>
    <n v="3"/>
    <n v="0"/>
    <s v="No"/>
    <n v="2"/>
    <n v="52"/>
    <n v="104"/>
    <n v="14"/>
  </r>
  <r>
    <s v="P107"/>
    <s v="Swiss Cheese"/>
    <x v="2"/>
    <s v="Cogilith"/>
    <s v="285 1st Park"/>
    <s v="Active"/>
    <s v="70-871-4536"/>
    <s v="72-514-7323"/>
    <s v="1/19/2025"/>
    <s v="11/13/2024"/>
    <n v="29"/>
    <n v="29"/>
    <n v="4"/>
    <n v="0"/>
    <s v="No"/>
    <n v="8"/>
    <n v="59"/>
    <n v="472"/>
    <n v="52"/>
  </r>
  <r>
    <s v="P031"/>
    <s v="Cucumber"/>
    <x v="0"/>
    <s v="Innojam"/>
    <s v="38 Killdeer Point"/>
    <s v="Backordered"/>
    <s v="38-822-8005"/>
    <s v="45-886-1540"/>
    <s v="1/19/2025"/>
    <d v="2025-12-01T00:00:00"/>
    <n v="47"/>
    <n v="47"/>
    <n v="20"/>
    <n v="0"/>
    <s v="No"/>
    <n v="1.75"/>
    <n v="49"/>
    <n v="85.75"/>
    <n v="19"/>
  </r>
  <r>
    <s v="P100"/>
    <s v="Potato"/>
    <x v="0"/>
    <s v="Rhyzio"/>
    <s v="12710 Gulseth Circle"/>
    <s v="Active"/>
    <s v="38-390-2115"/>
    <s v="12-433-6490"/>
    <s v="1/19/2025"/>
    <d v="2024-06-03T00:00:00"/>
    <n v="42"/>
    <n v="37"/>
    <n v="69"/>
    <n v="32"/>
    <s v="Yes"/>
    <n v="1.2"/>
    <n v="43"/>
    <n v="51.6"/>
    <n v="96"/>
  </r>
  <r>
    <s v="P019"/>
    <s v="Eggplant"/>
    <x v="0"/>
    <s v="Blogtag"/>
    <s v="52 Namekagon Junction"/>
    <s v="Backordered"/>
    <s v="28-968-4195"/>
    <s v="17-562-1176"/>
    <s v="1/19/2025"/>
    <s v="7/17/2024"/>
    <n v="97"/>
    <n v="97"/>
    <n v="52"/>
    <n v="0"/>
    <s v="No"/>
    <n v="3"/>
    <n v="22"/>
    <n v="66"/>
    <n v="90"/>
  </r>
  <r>
    <s v="P067"/>
    <s v="Greek Yogurt"/>
    <x v="2"/>
    <s v="Skyndu"/>
    <s v="550 Clemons Plaza"/>
    <s v="Discontinued"/>
    <s v="09-286-8107"/>
    <s v="90-727-4816"/>
    <s v="1/20/2025"/>
    <d v="2024-07-09T00:00:00"/>
    <n v="90"/>
    <n v="90"/>
    <n v="62"/>
    <n v="0"/>
    <s v="No"/>
    <n v="3"/>
    <n v="70"/>
    <n v="210"/>
    <n v="83"/>
  </r>
  <r>
    <s v="P096"/>
    <s v="Apple"/>
    <x v="0"/>
    <s v="Zava"/>
    <s v="2 Hooker Terrace"/>
    <s v="Discontinued"/>
    <s v="00-405-7428"/>
    <s v="42-746-2717"/>
    <s v="1/20/2025"/>
    <s v="1/27/2025"/>
    <n v="81"/>
    <n v="81"/>
    <n v="74"/>
    <n v="0"/>
    <s v="No"/>
    <n v="3.5"/>
    <n v="42"/>
    <n v="147"/>
    <n v="23"/>
  </r>
  <r>
    <s v="P062"/>
    <s v="Short Grain Rice"/>
    <x v="3"/>
    <s v="Snaptags"/>
    <s v="805 Nancy Crossing"/>
    <s v="Discontinued"/>
    <s v="43-893-5408"/>
    <s v="25-414-2945"/>
    <s v="1/21/2025"/>
    <s v="3/20/2024"/>
    <n v="60"/>
    <n v="60"/>
    <n v="90"/>
    <n v="30"/>
    <s v="Yes"/>
    <n v="3"/>
    <n v="47"/>
    <n v="141"/>
    <n v="9"/>
  </r>
  <r>
    <s v="P087"/>
    <s v="Kiwi"/>
    <x v="0"/>
    <s v="Fiveclub"/>
    <s v="42719 Milwaukee Avenue"/>
    <s v="Backordered"/>
    <s v="52-481-5224"/>
    <s v="46-382-2024"/>
    <s v="1/21/2025"/>
    <d v="2025-07-02T00:00:00"/>
    <n v="45"/>
    <n v="45"/>
    <n v="24"/>
    <n v="0"/>
    <s v="No"/>
    <n v="6"/>
    <n v="44"/>
    <n v="264"/>
    <n v="34"/>
  </r>
  <r>
    <s v="P010"/>
    <s v="Yogurt"/>
    <x v="2"/>
    <s v="Eimbee"/>
    <s v="14042 Dottie Avenue"/>
    <s v="Discontinued"/>
    <s v="34-131-8805"/>
    <s v="84-472-8001"/>
    <s v="1/21/2025"/>
    <d v="2024-10-09T00:00:00"/>
    <n v="92"/>
    <n v="92"/>
    <n v="92"/>
    <n v="0"/>
    <s v="Yes"/>
    <n v="1.75"/>
    <n v="50"/>
    <n v="87.5"/>
    <n v="67"/>
  </r>
  <r>
    <s v="P121"/>
    <s v="Mackerel"/>
    <x v="4"/>
    <s v="Dabfeed"/>
    <s v="08545 Lillian Street"/>
    <s v="Discontinued"/>
    <s v="36-840-2728"/>
    <s v="26-454-7297"/>
    <s v="1/21/2025"/>
    <d v="2024-10-08T00:00:00"/>
    <n v="76"/>
    <n v="76"/>
    <n v="21"/>
    <n v="0"/>
    <s v="No"/>
    <n v="7.5"/>
    <n v="31"/>
    <n v="232.5"/>
    <n v="47"/>
  </r>
  <r>
    <s v="P061"/>
    <s v="Sunflower Oil"/>
    <x v="1"/>
    <s v="Ooba"/>
    <s v="7 Rutledge Pass"/>
    <s v="Active"/>
    <s v="64-418-8356"/>
    <s v="91-451-2016"/>
    <s v="1/21/2025"/>
    <s v="11/13/2024"/>
    <n v="80"/>
    <n v="80"/>
    <n v="24"/>
    <n v="0"/>
    <s v="No"/>
    <n v="2.5"/>
    <n v="98"/>
    <n v="245"/>
    <n v="38"/>
  </r>
  <r>
    <s v="P033"/>
    <s v="Lime"/>
    <x v="0"/>
    <s v="Vinder"/>
    <s v="3 Meadow Valley Court"/>
    <s v="Backordered"/>
    <s v="51-462-0747"/>
    <s v="40-417-9838"/>
    <s v="1/22/2025"/>
    <d v="2025-07-02T00:00:00"/>
    <n v="21"/>
    <n v="21"/>
    <n v="30"/>
    <n v="9"/>
    <s v="Yes"/>
    <n v="2"/>
    <n v="43"/>
    <n v="86"/>
    <n v="54"/>
  </r>
  <r>
    <s v="P053"/>
    <s v="Sushi Rice"/>
    <x v="3"/>
    <s v="Meembee"/>
    <s v="5743 Superior Place"/>
    <s v="Backordered"/>
    <s v="74-711-7160"/>
    <s v="40-662-8853"/>
    <s v="1/22/2025"/>
    <s v="12/28/2024"/>
    <n v="84"/>
    <n v="84"/>
    <n v="69"/>
    <n v="0"/>
    <s v="No"/>
    <n v="4.5"/>
    <n v="39"/>
    <n v="175.5"/>
    <n v="69"/>
  </r>
  <r>
    <s v="P113"/>
    <s v="Watermelon"/>
    <x v="0"/>
    <s v="Jaxspan"/>
    <s v="0039 Shelley Place"/>
    <s v="Active"/>
    <s v="44-637-5512"/>
    <s v="27-541-2645"/>
    <s v="1/22/2025"/>
    <d v="2025-12-01T00:00:00"/>
    <n v="58"/>
    <n v="58"/>
    <n v="12"/>
    <n v="0"/>
    <s v="No"/>
    <n v="3"/>
    <n v="71"/>
    <n v="213"/>
    <n v="30"/>
  </r>
  <r>
    <s v="P106"/>
    <s v="Green Tea"/>
    <x v="6"/>
    <s v="Skalith"/>
    <s v="5306 Arkansas Avenue"/>
    <s v="Backordered"/>
    <s v="27-881-1177"/>
    <s v="64-807-5250"/>
    <s v="1/23/2025"/>
    <d v="2024-03-07T00:00:00"/>
    <n v="34"/>
    <n v="34"/>
    <n v="47"/>
    <n v="13"/>
    <s v="Yes"/>
    <n v="8"/>
    <n v="97"/>
    <n v="776"/>
    <n v="47"/>
  </r>
  <r>
    <s v="P066"/>
    <s v="Almond Flour"/>
    <x v="3"/>
    <s v="Pixonyx"/>
    <s v="4627 Amoth Circle"/>
    <s v="Active"/>
    <s v="72-404-5581"/>
    <s v="18-065-8014"/>
    <s v="1/23/2025"/>
    <d v="2024-07-08T00:00:00"/>
    <n v="54"/>
    <n v="54"/>
    <n v="17"/>
    <n v="0"/>
    <s v="No"/>
    <n v="9.5"/>
    <n v="60"/>
    <n v="570"/>
    <n v="20"/>
  </r>
  <r>
    <s v="P104"/>
    <s v="Corn Oil"/>
    <x v="1"/>
    <s v="Youbridge"/>
    <s v="7 Gateway Center"/>
    <s v="Backordered"/>
    <s v="12-046-2988"/>
    <s v="37-630-2250"/>
    <s v="1/25/2025"/>
    <s v="1/24/2025"/>
    <n v="17"/>
    <n v="17"/>
    <n v="63"/>
    <n v="46"/>
    <s v="Yes"/>
    <n v="2.5"/>
    <n v="23"/>
    <n v="57.5"/>
    <n v="46"/>
  </r>
  <r>
    <s v="P078"/>
    <s v="Black Coffee"/>
    <x v="6"/>
    <s v="Realpoint"/>
    <s v="57 Di Loreto Circle"/>
    <s v="Backordered"/>
    <s v="21-816-1004"/>
    <s v="68-482-4786"/>
    <s v="1/26/2025"/>
    <d v="2024-04-12T00:00:00"/>
    <n v="84"/>
    <n v="84"/>
    <n v="13"/>
    <n v="0"/>
    <s v="No"/>
    <n v="15"/>
    <n v="25"/>
    <n v="375"/>
    <n v="34"/>
  </r>
  <r>
    <s v="P051"/>
    <s v="Sardines"/>
    <x v="4"/>
    <s v="Shufflester"/>
    <s v="7819 Fallview Park"/>
    <s v="Discontinued"/>
    <s v="81-605-6246"/>
    <s v="62-086-0407"/>
    <s v="1/26/2025"/>
    <d v="2024-02-03T00:00:00"/>
    <n v="73"/>
    <n v="73"/>
    <n v="31"/>
    <n v="0"/>
    <s v="No"/>
    <n v="6"/>
    <n v="22"/>
    <n v="132"/>
    <n v="47"/>
  </r>
  <r>
    <s v="P003"/>
    <s v="Parmesan Cheese"/>
    <x v="2"/>
    <s v="Rhyloo"/>
    <s v="73 Graedel Street"/>
    <s v="Active"/>
    <s v="11-815-7923"/>
    <s v="98-304-8407"/>
    <s v="1/26/2025"/>
    <s v="6/16/2024"/>
    <n v="96"/>
    <n v="96"/>
    <n v="9"/>
    <n v="0"/>
    <s v="No"/>
    <n v="11.8"/>
    <n v="78"/>
    <n v="920.40000000000009"/>
    <n v="67"/>
  </r>
  <r>
    <s v="P028"/>
    <s v="Tilapia"/>
    <x v="4"/>
    <s v="Geba"/>
    <s v="57 Eastwood Junction"/>
    <s v="Active"/>
    <s v="26-456-1992"/>
    <s v="60-159-3514"/>
    <s v="1/26/2025"/>
    <s v="12/23/2024"/>
    <n v="56"/>
    <n v="56"/>
    <n v="59"/>
    <n v="3"/>
    <s v="Yes"/>
    <n v="7"/>
    <n v="65"/>
    <n v="455"/>
    <n v="45"/>
  </r>
  <r>
    <s v="P031"/>
    <s v="Cucumber"/>
    <x v="0"/>
    <s v="Bubblemix"/>
    <s v="38 Killdeer Point"/>
    <s v="Active"/>
    <s v="63-168-6018"/>
    <s v="01-853-2191"/>
    <s v="1/26/2025"/>
    <d v="2024-03-10T00:00:00"/>
    <n v="60"/>
    <n v="60"/>
    <n v="63"/>
    <n v="3"/>
    <s v="Yes"/>
    <n v="1.8"/>
    <n v="74"/>
    <n v="133.20000000000002"/>
    <n v="31"/>
  </r>
  <r>
    <s v="P026"/>
    <s v="Sourdough Bread"/>
    <x v="5"/>
    <s v="Flashspan"/>
    <s v="338 Annamark Court"/>
    <s v="Active"/>
    <s v="70-854-6891"/>
    <s v="79-575-9351"/>
    <s v="1/28/2025"/>
    <s v="11/28/2024"/>
    <n v="41"/>
    <n v="41"/>
    <n v="84"/>
    <n v="43"/>
    <s v="Yes"/>
    <n v="4"/>
    <n v="42"/>
    <n v="168"/>
    <n v="65"/>
  </r>
  <r>
    <s v="P120"/>
    <s v="Mozzarella Cheese"/>
    <x v="2"/>
    <s v="Dazzlesphere"/>
    <s v="4 Warbler Center"/>
    <s v="Discontinued"/>
    <s v="87-762-1317"/>
    <s v="58-474-3510"/>
    <s v="1/28/2025"/>
    <s v="11/20/2024"/>
    <n v="45"/>
    <n v="45"/>
    <n v="63"/>
    <n v="18"/>
    <s v="Yes"/>
    <n v="7"/>
    <n v="83"/>
    <n v="581"/>
    <n v="5"/>
  </r>
  <r>
    <s v="P081"/>
    <s v="Herbal Tea"/>
    <x v="6"/>
    <s v="Browsecat"/>
    <s v="26175 Oxford Way"/>
    <s v="Backordered"/>
    <s v="80-374-5711"/>
    <s v="77-566-9826"/>
    <s v="1/28/2025"/>
    <d v="2024-05-10T00:00:00"/>
    <n v="48"/>
    <n v="48"/>
    <n v="77"/>
    <n v="29"/>
    <s v="Yes"/>
    <n v="31"/>
    <n v="70"/>
    <n v="2170"/>
    <n v="74"/>
  </r>
  <r>
    <s v="P011"/>
    <s v="Cheddar Cheese"/>
    <x v="2"/>
    <s v="Oyoba"/>
    <s v="5 Oxford Pass"/>
    <s v="Backordered"/>
    <s v="60-456-8169"/>
    <s v="54-529-4459"/>
    <s v="1/28/2025"/>
    <s v="2/28/2024"/>
    <n v="21"/>
    <n v="21"/>
    <n v="28"/>
    <n v="7"/>
    <s v="Yes"/>
    <n v="9"/>
    <n v="69"/>
    <n v="621"/>
    <n v="51"/>
  </r>
  <r>
    <s v="P006"/>
    <s v="Lemon"/>
    <x v="0"/>
    <s v="Livetube"/>
    <s v="5141 Anniversary Crossing"/>
    <s v="Backordered"/>
    <s v="99-543-5039"/>
    <s v="63-683-7396"/>
    <s v="1/28/2025"/>
    <s v="11/20/2024"/>
    <n v="65"/>
    <n v="65"/>
    <n v="88"/>
    <n v="23"/>
    <s v="Yes"/>
    <n v="2.5"/>
    <n v="89"/>
    <n v="222.5"/>
    <n v="37"/>
  </r>
  <r>
    <s v="P040"/>
    <s v="Sesame Oil"/>
    <x v="1"/>
    <s v="Yotz"/>
    <s v="0313 Rockefeller Street"/>
    <s v="Active"/>
    <s v="72-810-9753"/>
    <s v="17-359-2527"/>
    <s v="1/28/2025"/>
    <d v="2025-07-02T00:00:00"/>
    <n v="14"/>
    <n v="14"/>
    <n v="84"/>
    <n v="70"/>
    <s v="Yes"/>
    <n v="6.5"/>
    <n v="51"/>
    <n v="331.5"/>
    <n v="73"/>
  </r>
  <r>
    <s v="P053"/>
    <s v="Sushi Rice"/>
    <x v="3"/>
    <s v="Photobug"/>
    <s v="5743 Superior Place"/>
    <s v="Discontinued"/>
    <s v="78-956-4737"/>
    <s v="76-712-0418"/>
    <s v="1/29/2025"/>
    <s v="5/19/2024"/>
    <n v="47"/>
    <n v="47"/>
    <n v="1"/>
    <n v="0"/>
    <s v="No"/>
    <n v="4.2"/>
    <n v="32"/>
    <n v="134.4"/>
    <n v="87"/>
  </r>
  <r>
    <s v="P096"/>
    <s v="Apple"/>
    <x v="0"/>
    <s v="Omba"/>
    <s v="2 Hooker Terrace"/>
    <s v="Backordered"/>
    <s v="46-415-8633"/>
    <s v="32-497-0478"/>
    <s v="1/29/2025"/>
    <s v="11/17/2024"/>
    <n v="71"/>
    <n v="71"/>
    <n v="36"/>
    <n v="0"/>
    <s v="No"/>
    <n v="3.5"/>
    <n v="87"/>
    <n v="304.5"/>
    <n v="2"/>
  </r>
  <r>
    <s v="P044"/>
    <s v="Peanut Oil"/>
    <x v="1"/>
    <s v="Bluezoom"/>
    <s v="13 Westport Hill"/>
    <s v="Backordered"/>
    <s v="06-611-5454"/>
    <s v="43-786-9229"/>
    <s v="1/30/2025"/>
    <d v="2024-11-10T00:00:00"/>
    <n v="64"/>
    <n v="64"/>
    <n v="21"/>
    <n v="0"/>
    <s v="No"/>
    <n v="4"/>
    <n v="51"/>
    <n v="204"/>
    <n v="26"/>
  </r>
  <r>
    <s v="P042"/>
    <s v="Feta Cheese"/>
    <x v="2"/>
    <s v="Thoughtstorm"/>
    <s v="60356 Derek Lane"/>
    <s v="Discontinued"/>
    <s v="27-783-5470"/>
    <s v="45-997-6429"/>
    <s v="1/30/2025"/>
    <s v="7/27/2024"/>
    <n v="74"/>
    <n v="74"/>
    <n v="65"/>
    <n v="0"/>
    <s v="No"/>
    <n v="7"/>
    <n v="21"/>
    <n v="147"/>
    <n v="42"/>
  </r>
  <r>
    <s v="P018"/>
    <s v="Ricotta Cheese"/>
    <x v="2"/>
    <s v="Shufflebeat"/>
    <s v="10342 Division Place"/>
    <s v="Discontinued"/>
    <s v="55-697-5242"/>
    <s v="74-726-0855"/>
    <s v="1/31/2025"/>
    <s v="6/30/2024"/>
    <n v="51"/>
    <n v="51"/>
    <n v="53"/>
    <n v="2"/>
    <s v="Yes"/>
    <n v="6"/>
    <n v="54"/>
    <n v="324"/>
    <n v="59"/>
  </r>
  <r>
    <s v="P043"/>
    <s v="Apricot"/>
    <x v="0"/>
    <s v="LiveZ"/>
    <s v="36687 Maple Avenue"/>
    <s v="Discontinued"/>
    <s v="15-082-9124"/>
    <s v="02-997-1489"/>
    <s v="1/31/2025"/>
    <d v="2024-08-10T00:00:00"/>
    <n v="89"/>
    <n v="89"/>
    <n v="35"/>
    <n v="0"/>
    <s v="No"/>
    <n v="5"/>
    <n v="49"/>
    <n v="245"/>
    <n v="55"/>
  </r>
  <r>
    <s v="P084"/>
    <s v="Evaporated Milk"/>
    <x v="2"/>
    <s v="Buzzshare"/>
    <s v="55309 6th Junction"/>
    <s v="Discontinued"/>
    <s v="06-996-3221"/>
    <s v="97-821-7402"/>
    <s v="10/13/2024"/>
    <d v="2024-04-12T00:00:00"/>
    <n v="11"/>
    <n v="11"/>
    <n v="9"/>
    <n v="0"/>
    <s v="No"/>
    <n v="2"/>
    <n v="48"/>
    <n v="96"/>
    <n v="96"/>
  </r>
  <r>
    <s v="P088"/>
    <s v="Haddock"/>
    <x v="4"/>
    <s v="Rhybox"/>
    <s v="1 Monica Lane"/>
    <s v="Active"/>
    <s v="45-634-0679"/>
    <s v="29-542-9338"/>
    <s v="10/13/2024"/>
    <s v="2/28/2024"/>
    <n v="98"/>
    <n v="98"/>
    <n v="100"/>
    <n v="2"/>
    <s v="Yes"/>
    <n v="9"/>
    <n v="53"/>
    <n v="477"/>
    <n v="20"/>
  </r>
  <r>
    <s v="P075"/>
    <s v="Rye Bread"/>
    <x v="5"/>
    <s v="Kwilith"/>
    <s v="6 Haas Circle"/>
    <s v="Active"/>
    <s v="15-796-3130"/>
    <s v="45-912-2948"/>
    <s v="10/14/2024"/>
    <s v="4/17/2024"/>
    <n v="50"/>
    <n v="50"/>
    <n v="58"/>
    <n v="8"/>
    <s v="Yes"/>
    <n v="3"/>
    <n v="83"/>
    <n v="249"/>
    <n v="49"/>
  </r>
  <r>
    <s v="P106"/>
    <s v="Green Tea"/>
    <x v="6"/>
    <s v="Vidoo"/>
    <s v="5306 Arkansas Avenue"/>
    <s v="Active"/>
    <s v="51-000-8113"/>
    <s v="56-825-0880"/>
    <s v="10/14/2024"/>
    <s v="1/31/2025"/>
    <n v="24"/>
    <n v="24"/>
    <n v="27"/>
    <n v="3"/>
    <s v="Yes"/>
    <n v="8"/>
    <n v="49"/>
    <n v="392"/>
    <n v="58"/>
  </r>
  <r>
    <s v="P085"/>
    <s v="Powdered Sugar"/>
    <x v="3"/>
    <s v="Aivee"/>
    <s v="502 Sachs Circle"/>
    <s v="Active"/>
    <s v="20-387-7746"/>
    <s v="08-218-9429"/>
    <s v="10/14/2024"/>
    <d v="2024-05-06T00:00:00"/>
    <n v="64"/>
    <n v="64"/>
    <n v="10"/>
    <n v="0"/>
    <s v="No"/>
    <n v="2.5"/>
    <n v="97"/>
    <n v="242.5"/>
    <n v="52"/>
  </r>
  <r>
    <s v="P069"/>
    <s v="Asparagus"/>
    <x v="0"/>
    <s v="Vitz"/>
    <s v="0282 Emmet Hill"/>
    <s v="Discontinued"/>
    <s v="82-931-7126"/>
    <s v="67-596-1997"/>
    <s v="10/14/2024"/>
    <s v="10/17/2024"/>
    <n v="34"/>
    <n v="34"/>
    <n v="95"/>
    <n v="61"/>
    <s v="Yes"/>
    <n v="5"/>
    <n v="41"/>
    <n v="205"/>
    <n v="26"/>
  </r>
  <r>
    <s v="P067"/>
    <s v="Greek Yogurt"/>
    <x v="2"/>
    <s v="Avamba"/>
    <s v="550 Clemons Plaza"/>
    <s v="Active"/>
    <s v="55-631-7937"/>
    <s v="79-508-5241"/>
    <s v="10/15/2024"/>
    <s v="6/19/2024"/>
    <n v="26"/>
    <n v="26"/>
    <n v="54"/>
    <n v="28"/>
    <s v="Yes"/>
    <n v="3"/>
    <n v="25"/>
    <n v="75"/>
    <n v="81"/>
  </r>
  <r>
    <s v="P100"/>
    <s v="Potato"/>
    <x v="0"/>
    <s v="Centimia"/>
    <s v="12710 Gulseth Circle"/>
    <s v="Backordered"/>
    <s v="11-338-4598"/>
    <s v="72-360-6358"/>
    <s v="10/16/2024"/>
    <d v="2025-03-02T00:00:00"/>
    <n v="72"/>
    <n v="67"/>
    <n v="58"/>
    <n v="0"/>
    <s v="No"/>
    <n v="1.2"/>
    <n v="96"/>
    <n v="115.19999999999999"/>
    <n v="23"/>
  </r>
  <r>
    <s v="P103"/>
    <s v="Broccoli"/>
    <x v="0"/>
    <s v="Plajo"/>
    <s v="89 Karstens Alley"/>
    <s v="Active"/>
    <s v="52-402-9245"/>
    <s v="37-519-7762"/>
    <s v="10/16/2024"/>
    <d v="2025-12-02T00:00:00"/>
    <n v="89"/>
    <n v="89"/>
    <n v="40"/>
    <n v="0"/>
    <s v="No"/>
    <n v="4"/>
    <n v="93"/>
    <n v="372"/>
    <n v="48"/>
  </r>
  <r>
    <s v="P045"/>
    <s v="Olive Oil"/>
    <x v="1"/>
    <s v="Fliptune"/>
    <s v="65 Chinook Circle"/>
    <s v="Active"/>
    <s v="09-536-2626"/>
    <s v="14-483-5712"/>
    <s v="10/17/2024"/>
    <s v="8/26/2024"/>
    <n v="83"/>
    <n v="83"/>
    <n v="52"/>
    <n v="0"/>
    <s v="No"/>
    <n v="6"/>
    <n v="47"/>
    <n v="282"/>
    <n v="7"/>
  </r>
  <r>
    <s v="P021"/>
    <s v="Arabica Coffee"/>
    <x v="6"/>
    <s v="Jetpulse"/>
    <s v="36 3rd Place"/>
    <s v="Backordered"/>
    <s v="48-427-0551"/>
    <s v="01-900-4509"/>
    <s v="10/17/2024"/>
    <s v="12/16/2024"/>
    <n v="13"/>
    <n v="13"/>
    <n v="55"/>
    <n v="42"/>
    <s v="Yes"/>
    <n v="20"/>
    <n v="67"/>
    <n v="1340"/>
    <n v="68"/>
  </r>
  <r>
    <s v="P106"/>
    <s v="Green Tea"/>
    <x v="6"/>
    <s v="Tanoodle"/>
    <s v="5306 Arkansas Avenue"/>
    <s v="Backordered"/>
    <s v="06-706-6490"/>
    <s v="85-670-6379"/>
    <s v="10/18/2024"/>
    <d v="2024-03-07T00:00:00"/>
    <n v="15"/>
    <n v="15"/>
    <n v="66"/>
    <n v="51"/>
    <s v="Yes"/>
    <n v="8"/>
    <n v="60"/>
    <n v="480"/>
    <n v="40"/>
  </r>
  <r>
    <s v="P025"/>
    <s v="Jasmine Rice"/>
    <x v="3"/>
    <s v="Babblestorm"/>
    <s v="07 Pankratz Point"/>
    <s v="Backordered"/>
    <s v="29-135-0791"/>
    <s v="05-050-4384"/>
    <s v="10/18/2024"/>
    <s v="12/21/2024"/>
    <n v="56"/>
    <n v="56"/>
    <n v="48"/>
    <n v="0"/>
    <s v="No"/>
    <n v="4.75"/>
    <n v="71"/>
    <n v="337.25"/>
    <n v="65"/>
  </r>
  <r>
    <s v="P069"/>
    <s v="Asparagus"/>
    <x v="0"/>
    <s v="Jaxspan"/>
    <s v="0282 Emmet Hill"/>
    <s v="Backordered"/>
    <s v="89-624-7462"/>
    <s v="39-506-2186"/>
    <s v="10/18/2024"/>
    <s v="2/16/2025"/>
    <n v="18"/>
    <n v="18"/>
    <n v="3"/>
    <n v="0"/>
    <s v="No"/>
    <n v="5"/>
    <n v="58"/>
    <n v="290"/>
    <n v="61"/>
  </r>
  <r>
    <s v="P055"/>
    <s v="Wild Rice"/>
    <x v="3"/>
    <s v="Kayveo"/>
    <s v="5 Toban Circle"/>
    <s v="Discontinued"/>
    <s v="82-231-4245"/>
    <s v="96-177-4040"/>
    <s v="10/18/2024"/>
    <s v="8/28/2024"/>
    <n v="32"/>
    <n v="32"/>
    <n v="91"/>
    <n v="59"/>
    <s v="Yes"/>
    <n v="10"/>
    <n v="69"/>
    <n v="690"/>
    <n v="80"/>
  </r>
  <r>
    <s v="P079"/>
    <s v="White Sugar"/>
    <x v="3"/>
    <s v="Zooxo"/>
    <s v="1309 Elka Junction"/>
    <s v="Backordered"/>
    <s v="42-220-9305"/>
    <s v="56-092-7992"/>
    <s v="10/19/2024"/>
    <d v="2024-11-12T00:00:00"/>
    <n v="91"/>
    <n v="91"/>
    <n v="98"/>
    <n v="7"/>
    <s v="Yes"/>
    <n v="2"/>
    <n v="100"/>
    <n v="200"/>
    <n v="20"/>
  </r>
  <r>
    <s v="P112"/>
    <s v="White Bread"/>
    <x v="5"/>
    <s v="Skyble"/>
    <s v="0 Saint Paul Center"/>
    <s v="Backordered"/>
    <s v="02-920-4829"/>
    <s v="41-587-4864"/>
    <s v="10/19/2024"/>
    <s v="6/14/2024"/>
    <n v="92"/>
    <n v="92"/>
    <n v="87"/>
    <n v="0"/>
    <s v="No"/>
    <n v="2.5"/>
    <n v="61"/>
    <n v="152.5"/>
    <n v="31"/>
  </r>
  <r>
    <s v="P037"/>
    <s v="Robusta Coffee"/>
    <x v="6"/>
    <s v="Demivee"/>
    <s v="2374 Chive Court"/>
    <s v="Discontinued"/>
    <s v="61-801-8665"/>
    <s v="78-283-9751"/>
    <s v="10/19/2024"/>
    <d v="2024-06-12T00:00:00"/>
    <n v="42"/>
    <n v="42"/>
    <n v="88"/>
    <n v="46"/>
    <s v="Yes"/>
    <n v="10.5"/>
    <n v="34"/>
    <n v="357"/>
    <n v="51"/>
  </r>
  <r>
    <s v="P048"/>
    <s v="Trout"/>
    <x v="4"/>
    <s v="Zazio"/>
    <s v="4508 Shopko Trail"/>
    <s v="Active"/>
    <s v="01-144-5960"/>
    <s v="80-848-7493"/>
    <s v="10/20/2024"/>
    <s v="5/29/2024"/>
    <n v="75"/>
    <n v="75"/>
    <n v="25"/>
    <n v="0"/>
    <s v="No"/>
    <n v="12"/>
    <n v="89"/>
    <n v="1068"/>
    <n v="42"/>
  </r>
  <r>
    <s v="P031"/>
    <s v="Cucumber"/>
    <x v="0"/>
    <s v="Flashset"/>
    <s v="38 Killdeer Point"/>
    <s v="Active"/>
    <s v="98-575-4736"/>
    <s v="44-429-6199"/>
    <s v="10/20/2024"/>
    <s v="5/25/2024"/>
    <n v="76"/>
    <n v="76"/>
    <n v="11"/>
    <n v="0"/>
    <s v="No"/>
    <n v="1.8"/>
    <n v="22"/>
    <n v="39.6"/>
    <n v="91"/>
  </r>
  <r>
    <s v="P095"/>
    <s v="Green Beans"/>
    <x v="0"/>
    <s v="Izio"/>
    <s v="00 Ridgeway Plaza"/>
    <s v="Active"/>
    <s v="30-996-2526"/>
    <s v="30-942-0054"/>
    <s v="10/20/2024"/>
    <s v="2/28/2024"/>
    <n v="86"/>
    <n v="86"/>
    <n v="90"/>
    <n v="4"/>
    <s v="Yes"/>
    <n v="2.1"/>
    <n v="98"/>
    <n v="205.8"/>
    <n v="85"/>
  </r>
  <r>
    <s v="P057"/>
    <s v="Cabbage"/>
    <x v="0"/>
    <s v="Zoombox"/>
    <s v="081 Jana Lane"/>
    <s v="Discontinued"/>
    <s v="45-380-4627"/>
    <s v="20-201-5639"/>
    <s v="10/20/2024"/>
    <d v="2025-11-01T00:00:00"/>
    <n v="90"/>
    <n v="90"/>
    <n v="1"/>
    <n v="0"/>
    <s v="No"/>
    <n v="0.9"/>
    <n v="52"/>
    <n v="46.800000000000004"/>
    <n v="19"/>
  </r>
  <r>
    <s v="P049"/>
    <s v="Onion"/>
    <x v="0"/>
    <s v="Devpulse"/>
    <s v="74 Menomonie Point"/>
    <s v="Discontinued"/>
    <s v="47-548-6500"/>
    <s v="27-061-4764"/>
    <s v="10/20/2024"/>
    <d v="2024-07-03T00:00:00"/>
    <n v="20"/>
    <n v="20"/>
    <n v="93"/>
    <n v="73"/>
    <s v="Yes"/>
    <n v="2"/>
    <n v="23"/>
    <n v="46"/>
    <n v="2"/>
  </r>
  <r>
    <s v="P077"/>
    <s v="Brown Rice"/>
    <x v="3"/>
    <s v="Oyondu"/>
    <s v="7403 Fuller Hill"/>
    <s v="Backordered"/>
    <s v="30-591-7275"/>
    <s v="12-431-9207"/>
    <s v="10/21/2024"/>
    <s v="2/19/2025"/>
    <n v="17"/>
    <n v="17"/>
    <n v="88"/>
    <n v="71"/>
    <s v="Yes"/>
    <n v="2.5"/>
    <n v="45"/>
    <n v="112.5"/>
    <n v="29"/>
  </r>
  <r>
    <s v="P097"/>
    <s v="Peas"/>
    <x v="0"/>
    <s v="Skipfire"/>
    <s v="56 Esker Park"/>
    <s v="Discontinued"/>
    <s v="38-296-6634"/>
    <s v="41-083-3955"/>
    <s v="10/22/2024"/>
    <s v="3/31/2024"/>
    <n v="49"/>
    <n v="49"/>
    <n v="46"/>
    <n v="0"/>
    <s v="No"/>
    <n v="3"/>
    <n v="82"/>
    <n v="246"/>
    <n v="21"/>
  </r>
  <r>
    <s v="P107"/>
    <s v="Swiss Cheese"/>
    <x v="2"/>
    <s v="Janyx"/>
    <s v="285 1st Park"/>
    <s v="Active"/>
    <s v="98-858-6323"/>
    <s v="79-086-1717"/>
    <s v="10/22/2024"/>
    <d v="2025-07-01T00:00:00"/>
    <n v="20"/>
    <n v="20"/>
    <n v="17"/>
    <n v="0"/>
    <s v="No"/>
    <n v="8"/>
    <n v="50"/>
    <n v="400"/>
    <n v="65"/>
  </r>
  <r>
    <s v="P030"/>
    <s v="Bread Flour"/>
    <x v="3"/>
    <s v="Twitterwire"/>
    <s v="49148 Meadow Ridge Way"/>
    <s v="Discontinued"/>
    <s v="69-743-0161"/>
    <s v="29-774-6779"/>
    <s v="10/22/2024"/>
    <s v="8/14/2024"/>
    <n v="99"/>
    <n v="99"/>
    <n v="54"/>
    <n v="0"/>
    <s v="No"/>
    <n v="1.5"/>
    <n v="80"/>
    <n v="120"/>
    <n v="10"/>
  </r>
  <r>
    <s v="P008"/>
    <s v="Anchovies"/>
    <x v="4"/>
    <s v="Twitterbridge"/>
    <s v="86 Porter Junction"/>
    <s v="Backordered"/>
    <s v="71-067-3278"/>
    <s v="76-797-9430"/>
    <s v="10/22/2024"/>
    <d v="2024-08-05T00:00:00"/>
    <n v="51"/>
    <n v="51"/>
    <n v="35"/>
    <n v="0"/>
    <s v="No"/>
    <n v="10"/>
    <n v="80"/>
    <n v="800"/>
    <n v="89"/>
  </r>
  <r>
    <s v="P092"/>
    <s v="Canola Oil"/>
    <x v="1"/>
    <s v="Katz"/>
    <s v="20 Butterfield Lane"/>
    <s v="Discontinued"/>
    <s v="24-143-4957"/>
    <s v="29-968-4976"/>
    <s v="10/22/2024"/>
    <s v="6/22/2024"/>
    <n v="25"/>
    <n v="25"/>
    <n v="97"/>
    <n v="72"/>
    <s v="Yes"/>
    <n v="2.2999999999999998"/>
    <n v="72"/>
    <n v="165.6"/>
    <n v="23"/>
  </r>
  <r>
    <s v="P003"/>
    <s v="Parmesan Cheese"/>
    <x v="2"/>
    <s v="Buzzbean"/>
    <s v="73 Graedel Street"/>
    <s v="Active"/>
    <s v="31-387-5020"/>
    <s v="02-811-7933"/>
    <s v="10/22/2024"/>
    <s v="12/17/2024"/>
    <n v="63"/>
    <n v="63"/>
    <n v="41"/>
    <n v="0"/>
    <s v="No"/>
    <n v="11.9"/>
    <n v="37"/>
    <n v="440.3"/>
    <n v="7"/>
  </r>
  <r>
    <s v="P076"/>
    <s v="Egg (Goose)"/>
    <x v="2"/>
    <s v="Tagchat"/>
    <s v="292 Utah Street"/>
    <s v="Active"/>
    <s v="33-378-1365"/>
    <s v="31-483-9201"/>
    <s v="10/22/2024"/>
    <d v="2024-07-12T00:00:00"/>
    <n v="50"/>
    <n v="50"/>
    <n v="66"/>
    <n v="16"/>
    <s v="Yes"/>
    <n v="2.5"/>
    <n v="76"/>
    <n v="190"/>
    <n v="73"/>
  </r>
  <r>
    <s v="P051"/>
    <s v="Sardines"/>
    <x v="4"/>
    <s v="Ntag"/>
    <s v="7819 Fallview Park"/>
    <s v="Active"/>
    <s v="41-729-5410"/>
    <s v="71-727-8611"/>
    <s v="10/23/2024"/>
    <d v="2024-05-04T00:00:00"/>
    <n v="91"/>
    <n v="91"/>
    <n v="59"/>
    <n v="0"/>
    <s v="No"/>
    <n v="6"/>
    <n v="30"/>
    <n v="180"/>
    <n v="63"/>
  </r>
  <r>
    <s v="P045"/>
    <s v="Olive Oil"/>
    <x v="1"/>
    <s v="Blogspan"/>
    <s v="65 Chinook Circle"/>
    <s v="Active"/>
    <s v="33-335-9140"/>
    <s v="08-209-1598"/>
    <s v="10/24/2024"/>
    <s v="8/20/2024"/>
    <n v="28"/>
    <n v="28"/>
    <n v="17"/>
    <n v="0"/>
    <s v="No"/>
    <n v="6"/>
    <n v="38"/>
    <n v="228"/>
    <n v="25"/>
  </r>
  <r>
    <s v="P109"/>
    <s v="Zucchini"/>
    <x v="0"/>
    <s v="Katz"/>
    <s v="66330 Northridge Street"/>
    <s v="Active"/>
    <s v="40-021-2400"/>
    <s v="62-648-2577"/>
    <s v="10/24/2024"/>
    <s v="11/16/2024"/>
    <n v="29"/>
    <n v="29"/>
    <n v="18"/>
    <n v="0"/>
    <s v="No"/>
    <n v="2.5"/>
    <n v="53"/>
    <n v="132.5"/>
    <n v="69"/>
  </r>
  <r>
    <s v="P121"/>
    <s v="Mackerel"/>
    <x v="4"/>
    <s v="Kazio"/>
    <s v="08545 Lillian Street"/>
    <s v="Active"/>
    <s v="81-268-5905"/>
    <s v="36-138-9045"/>
    <s v="10/24/2024"/>
    <s v="7/30/2024"/>
    <n v="89"/>
    <n v="89"/>
    <n v="26"/>
    <n v="0"/>
    <s v="No"/>
    <n v="7.5"/>
    <n v="48"/>
    <n v="360"/>
    <n v="94"/>
  </r>
  <r>
    <s v="P070"/>
    <s v="Mushrooms"/>
    <x v="0"/>
    <s v="Bluezoom"/>
    <s v="61 Waubesa Court"/>
    <s v="Active"/>
    <s v="38-617-7226"/>
    <s v="91-215-9838"/>
    <s v="10/24/2024"/>
    <s v="6/19/2024"/>
    <n v="65"/>
    <n v="65"/>
    <n v="42"/>
    <n v="0"/>
    <s v="No"/>
    <n v="6.3"/>
    <n v="54"/>
    <n v="340.2"/>
    <n v="2"/>
  </r>
  <r>
    <s v="P015"/>
    <s v="Cauliflower"/>
    <x v="0"/>
    <s v="Shufflester"/>
    <s v="01 Northfield Road"/>
    <s v="Backordered"/>
    <s v="54-822-9009"/>
    <s v="23-197-9965"/>
    <s v="10/25/2024"/>
    <d v="2024-08-06T00:00:00"/>
    <n v="40"/>
    <n v="40"/>
    <n v="38"/>
    <n v="0"/>
    <s v="No"/>
    <n v="3.2"/>
    <n v="21"/>
    <n v="67.2"/>
    <n v="45"/>
  </r>
  <r>
    <s v="P034"/>
    <s v="Rice Flour"/>
    <x v="3"/>
    <s v="Jabberstorm"/>
    <s v="47817 Oneill Park"/>
    <s v="Discontinued"/>
    <s v="02-655-3240"/>
    <s v="95-200-1972"/>
    <s v="10/25/2024"/>
    <s v="5/21/2024"/>
    <n v="99"/>
    <n v="99"/>
    <n v="44"/>
    <n v="0"/>
    <s v="No"/>
    <n v="2"/>
    <n v="36"/>
    <n v="72"/>
    <n v="2"/>
  </r>
  <r>
    <s v="P062"/>
    <s v="Short Grain Rice"/>
    <x v="3"/>
    <s v="Tanoodle"/>
    <s v="805 Nancy Crossing"/>
    <s v="Active"/>
    <s v="01-839-6534"/>
    <s v="51-519-4588"/>
    <s v="10/25/2024"/>
    <d v="2025-04-02T00:00:00"/>
    <n v="56"/>
    <n v="56"/>
    <n v="28"/>
    <n v="0"/>
    <s v="No"/>
    <n v="3"/>
    <n v="93"/>
    <n v="279"/>
    <n v="69"/>
  </r>
  <r>
    <s v="P003"/>
    <s v="Parmesan Cheese"/>
    <x v="2"/>
    <s v="Skidoo"/>
    <s v="73 Graedel Street"/>
    <s v="Discontinued"/>
    <s v="98-499-2220"/>
    <s v="69-666-2257"/>
    <s v="10/25/2024"/>
    <s v="4/22/2024"/>
    <n v="37"/>
    <n v="37"/>
    <n v="3"/>
    <n v="0"/>
    <s v="No"/>
    <n v="12"/>
    <n v="39"/>
    <n v="468"/>
    <n v="28"/>
  </r>
  <r>
    <s v="P077"/>
    <s v="Brown Rice"/>
    <x v="3"/>
    <s v="Livetube"/>
    <s v="7403 Fuller Hill"/>
    <s v="Active"/>
    <s v="69-171-1305"/>
    <s v="33-733-7313"/>
    <s v="10/26/2024"/>
    <s v="6/18/2024"/>
    <n v="31"/>
    <n v="31"/>
    <n v="29"/>
    <n v="0"/>
    <s v="No"/>
    <n v="2.5"/>
    <n v="25"/>
    <n v="62.5"/>
    <n v="22"/>
  </r>
  <r>
    <s v="P072"/>
    <s v="White Tea"/>
    <x v="6"/>
    <s v="Agivu"/>
    <s v="5501 Fuller Way"/>
    <s v="Backordered"/>
    <s v="57-394-4703"/>
    <s v="52-130-3457"/>
    <s v="10/26/2024"/>
    <d v="2025-07-01T00:00:00"/>
    <n v="81"/>
    <n v="81"/>
    <n v="83"/>
    <n v="2"/>
    <s v="Yes"/>
    <n v="25"/>
    <n v="74"/>
    <n v="1850"/>
    <n v="86"/>
  </r>
  <r>
    <s v="P030"/>
    <s v="Bread Flour"/>
    <x v="3"/>
    <s v="Avaveo"/>
    <s v="49148 Meadow Ridge Way"/>
    <s v="Backordered"/>
    <s v="58-946-5152"/>
    <s v="42-201-4328"/>
    <s v="10/26/2024"/>
    <d v="2024-05-11T00:00:00"/>
    <n v="11"/>
    <n v="11"/>
    <n v="77"/>
    <n v="66"/>
    <s v="Yes"/>
    <n v="1.5"/>
    <n v="77"/>
    <n v="115.5"/>
    <n v="46"/>
  </r>
  <r>
    <s v="P016"/>
    <s v="Pear"/>
    <x v="0"/>
    <s v="Gigaclub"/>
    <s v="2004 Cody Plaza"/>
    <s v="Active"/>
    <s v="74-587-2065"/>
    <s v="33-141-1402"/>
    <s v="10/27/2024"/>
    <s v="2/20/2025"/>
    <n v="29"/>
    <n v="29"/>
    <n v="20"/>
    <n v="0"/>
    <s v="No"/>
    <n v="4.5"/>
    <n v="31"/>
    <n v="139.5"/>
    <n v="31"/>
  </r>
  <r>
    <s v="P109"/>
    <s v="Zucchini"/>
    <x v="0"/>
    <s v="Jaxspan"/>
    <s v="66330 Northridge Street"/>
    <s v="Active"/>
    <s v="69-287-9113"/>
    <s v="20-952-0731"/>
    <s v="10/27/2024"/>
    <s v="6/29/2024"/>
    <n v="59"/>
    <n v="59"/>
    <n v="91"/>
    <n v="32"/>
    <s v="Yes"/>
    <n v="2.5"/>
    <n v="54"/>
    <n v="135"/>
    <n v="87"/>
  </r>
  <r>
    <s v="P010"/>
    <s v="Yogurt"/>
    <x v="2"/>
    <s v="Wordpedia"/>
    <s v="14042 Dottie Avenue"/>
    <s v="Backordered"/>
    <s v="03-441-4252"/>
    <s v="11-430-6041"/>
    <s v="10/27/2024"/>
    <s v="6/28/2024"/>
    <n v="12"/>
    <n v="12"/>
    <n v="83"/>
    <n v="71"/>
    <s v="Yes"/>
    <n v="1.75"/>
    <n v="22"/>
    <n v="38.5"/>
    <n v="9"/>
  </r>
  <r>
    <s v="P033"/>
    <s v="Lime"/>
    <x v="0"/>
    <s v="Yata"/>
    <s v="3 Meadow Valley Court"/>
    <s v="Discontinued"/>
    <s v="29-344-3658"/>
    <s v="33-546-5056"/>
    <s v="10/27/2024"/>
    <s v="10/25/2024"/>
    <n v="75"/>
    <n v="75"/>
    <n v="56"/>
    <n v="0"/>
    <s v="No"/>
    <n v="1.9"/>
    <n v="63"/>
    <n v="119.69999999999999"/>
    <n v="64"/>
  </r>
  <r>
    <s v="P048"/>
    <s v="Trout"/>
    <x v="4"/>
    <s v="Topicblab"/>
    <s v="4508 Shopko Trail"/>
    <s v="Active"/>
    <s v="12-342-4482"/>
    <s v="71-300-8176"/>
    <s v="10/27/2024"/>
    <s v="9/30/2024"/>
    <n v="67"/>
    <n v="67"/>
    <n v="83"/>
    <n v="16"/>
    <s v="Yes"/>
    <n v="11.6"/>
    <n v="66"/>
    <n v="765.6"/>
    <n v="77"/>
  </r>
  <r>
    <s v="P079"/>
    <s v="White Sugar"/>
    <x v="3"/>
    <s v="Devpoint"/>
    <s v="1309 Elka Junction"/>
    <s v="Backordered"/>
    <s v="99-894-4351"/>
    <s v="45-602-6533"/>
    <s v="10/27/2024"/>
    <s v="2/24/2025"/>
    <n v="29"/>
    <n v="29"/>
    <n v="54"/>
    <n v="25"/>
    <s v="Yes"/>
    <n v="2"/>
    <n v="58"/>
    <n v="116"/>
    <n v="63"/>
  </r>
  <r>
    <s v="P004"/>
    <s v="Carrot"/>
    <x v="0"/>
    <s v="Gigaclub"/>
    <s v="44801 Myrtle Center"/>
    <s v="Discontinued"/>
    <s v="34-709-9237"/>
    <s v="66-680-8738"/>
    <s v="10/27/2024"/>
    <s v="3/13/2024"/>
    <n v="61"/>
    <n v="61"/>
    <n v="81"/>
    <n v="20"/>
    <s v="Yes"/>
    <n v="1.5"/>
    <n v="26"/>
    <n v="39"/>
    <n v="76"/>
  </r>
  <r>
    <s v="P015"/>
    <s v="Cauliflower"/>
    <x v="0"/>
    <s v="Abata"/>
    <s v="01 Northfield Road"/>
    <s v="Active"/>
    <s v="05-498-7751"/>
    <s v="17-963-6051"/>
    <s v="10/28/2024"/>
    <d v="2024-10-07T00:00:00"/>
    <n v="52"/>
    <n v="52"/>
    <n v="22"/>
    <n v="0"/>
    <s v="No"/>
    <n v="2.5"/>
    <n v="56"/>
    <n v="140"/>
    <n v="44"/>
  </r>
  <r>
    <s v="P067"/>
    <s v="Greek Yogurt"/>
    <x v="2"/>
    <s v="Quaxo"/>
    <s v="550 Clemons Plaza"/>
    <s v="Backordered"/>
    <s v="32-270-1385"/>
    <s v="81-072-8266"/>
    <s v="10/28/2024"/>
    <s v="12/15/2024"/>
    <n v="28"/>
    <n v="28"/>
    <n v="38"/>
    <n v="10"/>
    <s v="Yes"/>
    <n v="42.58"/>
    <n v="48"/>
    <n v="2043.84"/>
    <n v="56"/>
  </r>
  <r>
    <s v="P030"/>
    <s v="Bread Flour"/>
    <x v="3"/>
    <s v="Skynoodle"/>
    <s v="49148 Meadow Ridge Way"/>
    <s v="Active"/>
    <s v="67-710-5120"/>
    <s v="00-131-9278"/>
    <s v="10/29/2024"/>
    <s v="12/29/2024"/>
    <n v="84"/>
    <n v="84"/>
    <n v="92"/>
    <n v="8"/>
    <s v="Yes"/>
    <n v="1.5"/>
    <n v="92"/>
    <n v="138"/>
    <n v="69"/>
  </r>
  <r>
    <s v="P070"/>
    <s v="Mushrooms"/>
    <x v="0"/>
    <s v="Demivee"/>
    <s v="61 Waubesa Court"/>
    <s v="Backordered"/>
    <s v="37-709-3532"/>
    <s v="08-439-3820"/>
    <s v="10/29/2024"/>
    <d v="2024-07-11T00:00:00"/>
    <n v="79"/>
    <n v="79"/>
    <n v="45"/>
    <n v="0"/>
    <s v="No"/>
    <n v="6"/>
    <n v="55"/>
    <n v="330"/>
    <n v="20"/>
  </r>
  <r>
    <s v="P040"/>
    <s v="Sesame Oil"/>
    <x v="1"/>
    <s v="Shuffledrive"/>
    <s v="0313 Rockefeller Street"/>
    <s v="Backordered"/>
    <s v="60-311-5701"/>
    <s v="07-578-7055"/>
    <s v="10/29/2024"/>
    <s v="10/19/2024"/>
    <n v="39"/>
    <n v="39"/>
    <n v="78"/>
    <n v="39"/>
    <s v="Yes"/>
    <n v="6.5"/>
    <n v="54"/>
    <n v="351"/>
    <n v="89"/>
  </r>
  <r>
    <s v="P083"/>
    <s v="Buttermilk"/>
    <x v="2"/>
    <s v="Twitterlist"/>
    <s v="84336 Haas Place"/>
    <s v="Discontinued"/>
    <s v="97-093-4278"/>
    <s v="38-200-4863"/>
    <s v="10/29/2024"/>
    <d v="2024-09-04T00:00:00"/>
    <n v="69"/>
    <n v="69"/>
    <n v="98"/>
    <n v="29"/>
    <s v="Yes"/>
    <n v="2.5499999999999998"/>
    <n v="29"/>
    <n v="73.949999999999989"/>
    <n v="34"/>
  </r>
  <r>
    <s v="P105"/>
    <s v="Strawberries"/>
    <x v="0"/>
    <s v="Yakidoo"/>
    <s v="3 Buhler Place"/>
    <s v="Backordered"/>
    <s v="67-984-5368"/>
    <s v="39-714-7313"/>
    <s v="9/27/2024"/>
    <d v="2024-04-10T00:00:00"/>
    <n v="54"/>
    <n v="54"/>
    <n v="56"/>
    <n v="2"/>
    <s v="Yes"/>
    <n v="12"/>
    <n v="31"/>
    <n v="372"/>
    <n v="69"/>
  </r>
  <r>
    <s v="P030"/>
    <s v="Bread Flour"/>
    <x v="3"/>
    <s v="Camido"/>
    <s v="49148 Meadow Ridge Way"/>
    <s v="Backordered"/>
    <s v="41-131-3841"/>
    <s v="55-269-1746"/>
    <s v="10/29/2024"/>
    <s v="1/23/2025"/>
    <n v="54"/>
    <n v="54"/>
    <n v="19"/>
    <n v="0"/>
    <s v="No"/>
    <n v="9.5"/>
    <n v="27"/>
    <n v="256.5"/>
    <n v="25"/>
  </r>
  <r>
    <s v="P003"/>
    <s v="Parmesan Cheese"/>
    <x v="2"/>
    <s v="Voomm"/>
    <s v="73 Graedel Street"/>
    <s v="Discontinued"/>
    <s v="40-630-1431"/>
    <s v="61-040-9004"/>
    <s v="10/29/2024"/>
    <d v="2024-11-07T00:00:00"/>
    <n v="52"/>
    <n v="52"/>
    <n v="66"/>
    <n v="14"/>
    <s v="Yes"/>
    <n v="8"/>
    <n v="74"/>
    <n v="592"/>
    <n v="93"/>
  </r>
  <r>
    <s v="P066"/>
    <s v="Almond Flour"/>
    <x v="3"/>
    <s v="Dynabox"/>
    <s v="4627 Amoth Circle"/>
    <s v="Active"/>
    <s v="64-493-5270"/>
    <s v="36-964-9838"/>
    <s v="10/30/2024"/>
    <s v="5/23/2024"/>
    <n v="77"/>
    <n v="77"/>
    <n v="59"/>
    <n v="0"/>
    <s v="No"/>
    <n v="1.8"/>
    <n v="63"/>
    <n v="113.4"/>
    <n v="91"/>
  </r>
  <r>
    <s v="P108"/>
    <s v="Cherry"/>
    <x v="0"/>
    <s v="Skibox"/>
    <s v="07 Maple Wood Drive"/>
    <s v="Active"/>
    <s v="07-219-8017"/>
    <s v="95-148-9287"/>
    <s v="10/31/2024"/>
    <s v="8/13/2024"/>
    <n v="29"/>
    <n v="29"/>
    <n v="2"/>
    <n v="0"/>
    <s v="No"/>
    <n v="1.8"/>
    <n v="71"/>
    <n v="127.8"/>
    <n v="10"/>
  </r>
  <r>
    <s v="P039"/>
    <s v="Palm Oil"/>
    <x v="1"/>
    <s v="Skyndu"/>
    <s v="703 Hermina Center"/>
    <s v="Discontinued"/>
    <s v="73-751-4393"/>
    <s v="14-486-5626"/>
    <s v="10/31/2024"/>
    <d v="2024-07-06T00:00:00"/>
    <n v="69"/>
    <n v="69"/>
    <n v="10"/>
    <n v="0"/>
    <s v="No"/>
    <n v="2"/>
    <n v="37"/>
    <n v="74"/>
    <n v="11"/>
  </r>
  <r>
    <s v="P039"/>
    <s v="Palm Oil"/>
    <x v="1"/>
    <s v="Meedoo"/>
    <s v="703 Hermina Center"/>
    <s v="Backordered"/>
    <s v="50-942-2409"/>
    <s v="69-472-4067"/>
    <s v="10/31/2024"/>
    <s v="4/23/2024"/>
    <n v="40"/>
    <n v="40"/>
    <n v="91"/>
    <n v="51"/>
    <s v="Yes"/>
    <n v="3"/>
    <n v="96"/>
    <n v="288"/>
    <n v="73"/>
  </r>
  <r>
    <s v="P049"/>
    <s v="Onion"/>
    <x v="0"/>
    <s v="Chatterbridge"/>
    <s v="74 Menomonie Point"/>
    <s v="Backordered"/>
    <s v="01-018-6418"/>
    <s v="78-888-6073"/>
    <s v="11/13/2024"/>
    <s v="9/27/2024"/>
    <n v="68"/>
    <n v="68"/>
    <n v="29"/>
    <n v="0"/>
    <s v="No"/>
    <n v="5"/>
    <n v="70"/>
    <n v="350"/>
    <n v="26"/>
  </r>
  <r>
    <s v="P097"/>
    <s v="Peas"/>
    <x v="0"/>
    <s v="Zoozzy"/>
    <s v="56 Esker Park"/>
    <s v="Active"/>
    <s v="59-725-4038"/>
    <s v="39-055-1703"/>
    <s v="11/13/2024"/>
    <s v="8/26/2024"/>
    <n v="75"/>
    <n v="75"/>
    <n v="34"/>
    <n v="0"/>
    <s v="No"/>
    <n v="20.5"/>
    <n v="62"/>
    <n v="1271"/>
    <n v="2"/>
  </r>
  <r>
    <s v="P038"/>
    <s v="Chocolate Biscuit"/>
    <x v="5"/>
    <s v="Browsecat"/>
    <s v="7561 5th Terrace"/>
    <s v="Backordered"/>
    <s v="40-997-2786"/>
    <s v="18-743-4684"/>
    <s v="11/14/2024"/>
    <s v="5/23/2024"/>
    <n v="68"/>
    <n v="68"/>
    <n v="98"/>
    <n v="30"/>
    <s v="Yes"/>
    <n v="1.75"/>
    <n v="62"/>
    <n v="108.5"/>
    <n v="48"/>
  </r>
  <r>
    <s v="P021"/>
    <s v="Arabica Coffee"/>
    <x v="6"/>
    <s v="Jabbersphere"/>
    <s v="36 3rd Place"/>
    <s v="Discontinued"/>
    <s v="11-766-8738"/>
    <s v="96-393-1428"/>
    <s v="11/14/2024"/>
    <s v="11/30/2024"/>
    <n v="78"/>
    <n v="78"/>
    <n v="64"/>
    <n v="0"/>
    <s v="No"/>
    <n v="3"/>
    <n v="70"/>
    <n v="210"/>
    <n v="58"/>
  </r>
  <r>
    <s v="P010"/>
    <s v="Yogurt"/>
    <x v="2"/>
    <s v="Yadel"/>
    <s v="14042 Dottie Avenue"/>
    <s v="Active"/>
    <s v="40-860-4532"/>
    <s v="73-625-5112"/>
    <s v="11/15/2024"/>
    <s v="2/27/2024"/>
    <n v="76"/>
    <n v="76"/>
    <n v="72"/>
    <n v="0"/>
    <s v="No"/>
    <n v="21"/>
    <n v="83"/>
    <n v="1743"/>
    <n v="54"/>
  </r>
  <r>
    <s v="P113"/>
    <s v="Watermelon"/>
    <x v="0"/>
    <s v="Mynte"/>
    <s v="0039 Shelley Place"/>
    <s v="Active"/>
    <s v="55-936-2406"/>
    <s v="29-689-5014"/>
    <s v="11/16/2024"/>
    <d v="2024-09-03T00:00:00"/>
    <n v="27"/>
    <n v="27"/>
    <n v="93"/>
    <n v="66"/>
    <s v="Yes"/>
    <n v="1.5"/>
    <n v="66"/>
    <n v="99"/>
    <n v="13"/>
  </r>
  <r>
    <s v="P021"/>
    <s v="Arabica Coffee"/>
    <x v="6"/>
    <s v="Photobug"/>
    <s v="36 3rd Place"/>
    <s v="Backordered"/>
    <s v="62-816-8794"/>
    <s v="56-110-5754"/>
    <s v="11/16/2024"/>
    <s v="6/17/2024"/>
    <n v="74"/>
    <n v="74"/>
    <n v="76"/>
    <n v="2"/>
    <s v="Yes"/>
    <n v="2"/>
    <n v="90"/>
    <n v="180"/>
    <n v="26"/>
  </r>
  <r>
    <s v="P030"/>
    <s v="Bread Flour"/>
    <x v="3"/>
    <s v="Trilia"/>
    <s v="49148 Meadow Ridge Way"/>
    <s v="Active"/>
    <s v="04-104-6993"/>
    <s v="06-776-1072"/>
    <s v="11/16/2024"/>
    <s v="8/27/2024"/>
    <n v="27"/>
    <n v="27"/>
    <n v="1"/>
    <n v="0"/>
    <s v="No"/>
    <n v="2.4500000000000002"/>
    <n v="42"/>
    <n v="102.9"/>
    <n v="91"/>
  </r>
  <r>
    <s v="P034"/>
    <s v="Rice Flour"/>
    <x v="3"/>
    <s v="Fiveclub"/>
    <s v="47817 Oneill Park"/>
    <s v="Backordered"/>
    <s v="35-835-5591"/>
    <s v="54-876-4296"/>
    <s v="11/17/2024"/>
    <d v="2024-05-06T00:00:00"/>
    <n v="15"/>
    <n v="15"/>
    <n v="63"/>
    <n v="48"/>
    <s v="Yes"/>
    <n v="7"/>
    <n v="61"/>
    <n v="427"/>
    <n v="38"/>
  </r>
  <r>
    <s v="P083"/>
    <s v="Buttermilk"/>
    <x v="2"/>
    <s v="Feedmix"/>
    <s v="84336 Haas Place"/>
    <s v="Discontinued"/>
    <s v="83-704-6367"/>
    <s v="41-628-8713"/>
    <s v="11/17/2024"/>
    <d v="2024-02-09T00:00:00"/>
    <n v="60"/>
    <n v="60"/>
    <n v="87"/>
    <n v="27"/>
    <s v="Yes"/>
    <n v="21"/>
    <n v="20"/>
    <n v="420"/>
    <n v="38"/>
  </r>
  <r>
    <s v="P028"/>
    <s v="Tilapia"/>
    <x v="4"/>
    <s v="Kayveo"/>
    <s v="57 Eastwood Junction"/>
    <s v="Discontinued"/>
    <s v="60-771-0879"/>
    <s v="90-554-0576"/>
    <s v="11/17/2024"/>
    <d v="2025-11-02T00:00:00"/>
    <n v="95"/>
    <n v="95"/>
    <n v="15"/>
    <n v="0"/>
    <s v="No"/>
    <n v="10"/>
    <n v="79"/>
    <n v="790"/>
    <n v="42"/>
  </r>
  <r>
    <s v="P021"/>
    <s v="Arabica Coffee"/>
    <x v="6"/>
    <s v="Rhyloo"/>
    <s v="36 3rd Place"/>
    <s v="Active"/>
    <s v="27-269-5260"/>
    <s v="54-724-8610"/>
    <s v="11/17/2024"/>
    <s v="3/15/2024"/>
    <n v="21"/>
    <n v="21"/>
    <n v="81"/>
    <n v="60"/>
    <s v="Yes"/>
    <n v="3.5"/>
    <n v="74"/>
    <n v="259"/>
    <n v="84"/>
  </r>
  <r>
    <s v="P118"/>
    <s v="Blueberries"/>
    <x v="0"/>
    <s v="Oyoloo"/>
    <s v="88678 Bayside Park"/>
    <s v="Discontinued"/>
    <s v="20-031-0532"/>
    <s v="35-835-8848"/>
    <s v="11/17/2024"/>
    <s v="7/25/2024"/>
    <n v="89"/>
    <n v="89"/>
    <n v="63"/>
    <n v="0"/>
    <s v="No"/>
    <n v="4.9000000000000004"/>
    <n v="84"/>
    <n v="411.6"/>
    <n v="34"/>
  </r>
  <r>
    <s v="P047"/>
    <s v="Pineapple"/>
    <x v="0"/>
    <s v="Skidoo"/>
    <s v="0 Delladonna Place"/>
    <s v="Backordered"/>
    <s v="19-323-0506"/>
    <s v="28-977-3789"/>
    <s v="11/17/2024"/>
    <s v="4/28/2024"/>
    <n v="14"/>
    <n v="14"/>
    <n v="43"/>
    <n v="29"/>
    <s v="Yes"/>
    <n v="20"/>
    <n v="75"/>
    <n v="1500"/>
    <n v="35"/>
  </r>
  <r>
    <s v="P023"/>
    <s v="Mango"/>
    <x v="0"/>
    <s v="Wordify"/>
    <s v="48 Vahlen Place"/>
    <s v="Active"/>
    <s v="46-452-9419"/>
    <s v="67-137-4215"/>
    <s v="11/18/2024"/>
    <s v="11/14/2024"/>
    <n v="32"/>
    <n v="32"/>
    <n v="10"/>
    <n v="0"/>
    <s v="No"/>
    <n v="1"/>
    <n v="27"/>
    <n v="27"/>
    <n v="69"/>
  </r>
  <r>
    <s v="P101"/>
    <s v="Halibut"/>
    <x v="4"/>
    <s v="Shuffledrive"/>
    <s v="7 Riverside Road"/>
    <s v="Discontinued"/>
    <s v="90-492-0564"/>
    <s v="18-085-1667"/>
    <s v="11/18/2024"/>
    <s v="6/25/2024"/>
    <n v="68"/>
    <n v="68"/>
    <n v="96"/>
    <n v="28"/>
    <s v="Yes"/>
    <n v="6"/>
    <n v="32"/>
    <n v="192"/>
    <n v="22"/>
  </r>
  <r>
    <s v="P046"/>
    <s v="Egg (Duck)"/>
    <x v="2"/>
    <s v="Lajo"/>
    <s v="45190 Fordem Court"/>
    <s v="Backordered"/>
    <s v="17-395-1121"/>
    <s v="67-252-3923"/>
    <s v="11/18/2024"/>
    <d v="2024-08-10T00:00:00"/>
    <n v="43"/>
    <n v="43"/>
    <n v="16"/>
    <n v="0"/>
    <s v="No"/>
    <n v="3.85"/>
    <n v="58"/>
    <n v="223.3"/>
    <n v="36"/>
  </r>
  <r>
    <s v="P056"/>
    <s v="Pomegranate"/>
    <x v="0"/>
    <s v="Eidel"/>
    <s v="31892 Pennsylvania Street"/>
    <s v="Active"/>
    <s v="83-400-9746"/>
    <s v="02-510-0629"/>
    <s v="11/18/2024"/>
    <d v="2024-12-07T00:00:00"/>
    <n v="92"/>
    <n v="92"/>
    <n v="1"/>
    <n v="0"/>
    <s v="No"/>
    <n v="7"/>
    <n v="58"/>
    <n v="406"/>
    <n v="61"/>
  </r>
  <r>
    <s v="P052"/>
    <s v="Plum"/>
    <x v="0"/>
    <s v="Dabjam"/>
    <s v="15068 Scoville Court"/>
    <s v="Backordered"/>
    <s v="19-854-3663"/>
    <s v="72-509-7548"/>
    <s v="11/19/2024"/>
    <d v="2024-05-05T00:00:00"/>
    <n v="85"/>
    <n v="85"/>
    <n v="88"/>
    <n v="3"/>
    <s v="Yes"/>
    <n v="3"/>
    <n v="100"/>
    <n v="300"/>
    <n v="52"/>
  </r>
  <r>
    <s v="P120"/>
    <s v="Mozzarella Cheese"/>
    <x v="2"/>
    <s v="Rhybox"/>
    <s v="4 Warbler Center"/>
    <s v="Discontinued"/>
    <s v="57-167-0669"/>
    <s v="30-934-3251"/>
    <s v="11/21/2024"/>
    <s v="2/17/2025"/>
    <n v="24"/>
    <n v="24"/>
    <n v="99"/>
    <n v="75"/>
    <s v="Yes"/>
    <n v="9"/>
    <n v="29"/>
    <n v="261"/>
    <n v="54"/>
  </r>
  <r>
    <s v="P113"/>
    <s v="Watermelon"/>
    <x v="0"/>
    <s v="Mynte"/>
    <s v="0039 Shelley Place"/>
    <s v="Backordered"/>
    <s v="76-954-1442"/>
    <s v="68-200-8955"/>
    <s v="11/22/2024"/>
    <s v="4/24/2024"/>
    <n v="13"/>
    <n v="13"/>
    <n v="77"/>
    <n v="64"/>
    <s v="Yes"/>
    <n v="20"/>
    <n v="74"/>
    <n v="1480"/>
    <n v="98"/>
  </r>
  <r>
    <s v="P088"/>
    <s v="Haddock"/>
    <x v="4"/>
    <s v="Jatri"/>
    <s v="1 Monica Lane"/>
    <s v="Backordered"/>
    <s v="83-763-5038"/>
    <s v="26-438-8349"/>
    <s v="11/22/2024"/>
    <d v="2024-09-09T00:00:00"/>
    <n v="19"/>
    <n v="19"/>
    <n v="64"/>
    <n v="45"/>
    <s v="Yes"/>
    <n v="2.4"/>
    <n v="21"/>
    <n v="50.4"/>
    <n v="55"/>
  </r>
  <r>
    <s v="P021"/>
    <s v="Arabica Coffee"/>
    <x v="6"/>
    <s v="Centidel"/>
    <s v="36 3rd Place"/>
    <s v="Discontinued"/>
    <s v="80-375-9075"/>
    <s v="86-487-3354"/>
    <s v="11/23/2024"/>
    <s v="10/20/2024"/>
    <n v="97"/>
    <n v="97"/>
    <n v="34"/>
    <n v="0"/>
    <s v="No"/>
    <n v="8"/>
    <n v="71"/>
    <n v="568"/>
    <n v="17"/>
  </r>
  <r>
    <s v="P083"/>
    <s v="Buttermilk"/>
    <x v="2"/>
    <s v="Centizu"/>
    <s v="84336 Haas Place"/>
    <s v="Discontinued"/>
    <s v="87-391-9658"/>
    <s v="51-054-1226"/>
    <s v="11/23/2024"/>
    <s v="9/18/2024"/>
    <n v="52"/>
    <n v="52"/>
    <n v="100"/>
    <n v="48"/>
    <s v="Yes"/>
    <n v="2.5"/>
    <n v="45"/>
    <n v="112.5"/>
    <n v="45"/>
  </r>
  <r>
    <s v="P107"/>
    <s v="Swiss Cheese"/>
    <x v="2"/>
    <s v="Quinu"/>
    <s v="285 1st Park"/>
    <s v="Backordered"/>
    <s v="67-725-6830"/>
    <s v="05-727-0033"/>
    <s v="11/23/2024"/>
    <d v="2024-11-08T00:00:00"/>
    <n v="96"/>
    <n v="96"/>
    <n v="47"/>
    <n v="0"/>
    <s v="No"/>
    <n v="2.5"/>
    <n v="53"/>
    <n v="132.5"/>
    <n v="4"/>
  </r>
  <r>
    <s v="P104"/>
    <s v="Corn Oil"/>
    <x v="1"/>
    <s v="Feednation"/>
    <s v="7 Gateway Center"/>
    <s v="Active"/>
    <s v="12-093-9863"/>
    <s v="21-416-3796"/>
    <s v="11/23/2024"/>
    <d v="2025-09-02T00:00:00"/>
    <n v="26"/>
    <n v="26"/>
    <n v="19"/>
    <n v="0"/>
    <s v="No"/>
    <n v="4.5"/>
    <n v="73"/>
    <n v="328.5"/>
    <n v="42"/>
  </r>
  <r>
    <s v="P077"/>
    <s v="Brown Rice"/>
    <x v="3"/>
    <s v="Eire"/>
    <s v="7403 Fuller Hill"/>
    <s v="Backordered"/>
    <s v="44-408-7594"/>
    <s v="08-828-3804"/>
    <s v="11/24/2024"/>
    <d v="2024-01-05T00:00:00"/>
    <n v="51"/>
    <n v="51"/>
    <n v="21"/>
    <n v="0"/>
    <s v="No"/>
    <n v="3"/>
    <n v="51"/>
    <n v="153"/>
    <n v="98"/>
  </r>
  <r>
    <s v="P029"/>
    <s v="Arborio Rice"/>
    <x v="3"/>
    <s v="Zoonder"/>
    <s v="31 Sullivan Hill"/>
    <s v="Active"/>
    <s v="04-637-8815"/>
    <s v="60-959-6355"/>
    <s v="11/24/2024"/>
    <s v="11/27/2024"/>
    <n v="51"/>
    <n v="51"/>
    <n v="91"/>
    <n v="40"/>
    <s v="Yes"/>
    <n v="5"/>
    <n v="34"/>
    <n v="170"/>
    <n v="72"/>
  </r>
  <r>
    <s v="P019"/>
    <s v="Eggplant"/>
    <x v="0"/>
    <s v="Skiba"/>
    <s v="52 Namekagon Junction"/>
    <s v="Active"/>
    <s v="88-746-9468"/>
    <s v="06-159-1957"/>
    <s v="11/25/2024"/>
    <d v="2025-03-02T00:00:00"/>
    <n v="39"/>
    <n v="39"/>
    <n v="92"/>
    <n v="53"/>
    <s v="Yes"/>
    <n v="2"/>
    <n v="76"/>
    <n v="152"/>
    <n v="32"/>
  </r>
  <r>
    <s v="P043"/>
    <s v="Apricot"/>
    <x v="0"/>
    <s v="Zoovu"/>
    <s v="36687 Maple Avenue"/>
    <s v="Backordered"/>
    <s v="32-987-5559"/>
    <s v="01-665-0053"/>
    <s v="11/25/2024"/>
    <s v="1/30/2025"/>
    <n v="90"/>
    <n v="90"/>
    <n v="88"/>
    <n v="0"/>
    <s v="No"/>
    <n v="8"/>
    <n v="28"/>
    <n v="224"/>
    <n v="18"/>
  </r>
  <r>
    <s v="P049"/>
    <s v="Onion"/>
    <x v="0"/>
    <s v="Quatz"/>
    <s v="74 Menomonie Point"/>
    <s v="Active"/>
    <s v="02-484-0206"/>
    <s v="62-011-9357"/>
    <s v="11/25/2024"/>
    <s v="8/20/2024"/>
    <n v="35"/>
    <n v="35"/>
    <n v="97"/>
    <n v="62"/>
    <s v="Yes"/>
    <n v="3"/>
    <n v="48"/>
    <n v="144"/>
    <n v="100"/>
  </r>
  <r>
    <s v="P106"/>
    <s v="Green Tea"/>
    <x v="6"/>
    <s v="Yoveo"/>
    <s v="5306 Arkansas Avenue"/>
    <s v="Active"/>
    <s v="80-441-7249"/>
    <s v="35-979-6839"/>
    <s v="11/25/2024"/>
    <s v="4/14/2024"/>
    <n v="39"/>
    <n v="39"/>
    <n v="30"/>
    <n v="0"/>
    <s v="No"/>
    <n v="10"/>
    <n v="31"/>
    <n v="310"/>
    <n v="26"/>
  </r>
  <r>
    <s v="P062"/>
    <s v="Short Grain Rice"/>
    <x v="3"/>
    <s v="Realcube"/>
    <s v="805 Nancy Crossing"/>
    <s v="Active"/>
    <s v="41-316-8427"/>
    <s v="75-867-3635"/>
    <s v="11/26/2024"/>
    <d v="2024-06-09T00:00:00"/>
    <n v="64"/>
    <n v="64"/>
    <n v="93"/>
    <n v="29"/>
    <s v="Yes"/>
    <n v="4.5"/>
    <n v="60"/>
    <n v="270"/>
    <n v="19"/>
  </r>
  <r>
    <s v="P055"/>
    <s v="Wild Rice"/>
    <x v="3"/>
    <s v="Vimbo"/>
    <s v="5 Toban Circle"/>
    <s v="Discontinued"/>
    <s v="56-668-5370"/>
    <s v="13-526-1392"/>
    <s v="11/26/2024"/>
    <d v="2024-10-09T00:00:00"/>
    <n v="98"/>
    <n v="98"/>
    <n v="96"/>
    <n v="0"/>
    <s v="No"/>
    <n v="2"/>
    <n v="100"/>
    <n v="200"/>
    <n v="15"/>
  </r>
  <r>
    <s v="P029"/>
    <s v="Arborio Rice"/>
    <x v="3"/>
    <s v="Brightbean"/>
    <s v="31 Sullivan Hill"/>
    <s v="Active"/>
    <s v="45-172-7012"/>
    <s v="95-721-9228"/>
    <s v="11/26/2024"/>
    <s v="12/13/2024"/>
    <n v="95"/>
    <n v="95"/>
    <n v="91"/>
    <n v="0"/>
    <s v="No"/>
    <n v="4.5"/>
    <n v="35"/>
    <n v="157.5"/>
    <n v="50"/>
  </r>
  <r>
    <s v="P002"/>
    <s v="Vegetable Oil"/>
    <x v="1"/>
    <s v="Gigashots"/>
    <s v="03643 Oakridge Lane"/>
    <s v="Discontinued"/>
    <s v="93-015-0811"/>
    <s v="07-055-5188"/>
    <s v="11/26/2024"/>
    <d v="2024-05-08T00:00:00"/>
    <n v="70"/>
    <n v="70"/>
    <n v="7"/>
    <n v="0"/>
    <s v="No"/>
    <n v="3.5"/>
    <n v="88"/>
    <n v="308"/>
    <n v="96"/>
  </r>
  <r>
    <s v="P115"/>
    <s v="Papaya"/>
    <x v="0"/>
    <s v="Brightdog"/>
    <s v="561 Pennsylvania Way"/>
    <s v="Discontinued"/>
    <s v="52-029-2382"/>
    <s v="16-474-4516"/>
    <s v="11/26/2024"/>
    <s v="8/15/2024"/>
    <n v="20"/>
    <n v="20"/>
    <n v="86"/>
    <n v="66"/>
    <s v="Yes"/>
    <n v="5"/>
    <n v="29"/>
    <n v="145"/>
    <n v="8"/>
  </r>
  <r>
    <s v="P047"/>
    <s v="Pineapple"/>
    <x v="0"/>
    <s v="Yakijo"/>
    <s v="0 Delladonna Place"/>
    <s v="Discontinued"/>
    <s v="28-044-4102"/>
    <s v="93-358-1118"/>
    <s v="11/26/2024"/>
    <d v="2024-01-03T00:00:00"/>
    <n v="18"/>
    <n v="18"/>
    <n v="28"/>
    <n v="10"/>
    <s v="Yes"/>
    <n v="4.5"/>
    <n v="91"/>
    <n v="409.5"/>
    <n v="73"/>
  </r>
  <r>
    <s v="P082"/>
    <s v="Coconut Oil"/>
    <x v="1"/>
    <s v="Photobug"/>
    <s v="95 Packers Lane"/>
    <s v="Active"/>
    <s v="34-861-4446"/>
    <s v="40-696-4237"/>
    <s v="11/27/2024"/>
    <s v="1/18/2025"/>
    <n v="54"/>
    <n v="54"/>
    <n v="40"/>
    <n v="0"/>
    <s v="No"/>
    <n v="6"/>
    <n v="43"/>
    <n v="258"/>
    <n v="49"/>
  </r>
  <r>
    <s v="P115"/>
    <s v="Papaya"/>
    <x v="0"/>
    <s v="Camimbo"/>
    <s v="561 Pennsylvania Way"/>
    <s v="Discontinued"/>
    <s v="80-334-0215"/>
    <s v="19-156-3869"/>
    <s v="11/27/2024"/>
    <s v="4/30/2024"/>
    <n v="19"/>
    <n v="19"/>
    <n v="27"/>
    <n v="8"/>
    <s v="Yes"/>
    <n v="5.5"/>
    <n v="57"/>
    <n v="313.5"/>
    <n v="37"/>
  </r>
  <r>
    <s v="P018"/>
    <s v="Ricotta Cheese"/>
    <x v="2"/>
    <s v="Zoomlounge"/>
    <s v="10342 Division Place"/>
    <s v="Discontinued"/>
    <s v="94-697-2396"/>
    <s v="34-161-7429"/>
    <s v="11/27/2024"/>
    <s v="2/26/2024"/>
    <n v="66"/>
    <n v="66"/>
    <n v="97"/>
    <n v="31"/>
    <s v="Yes"/>
    <n v="4"/>
    <n v="58"/>
    <n v="232"/>
    <n v="14"/>
  </r>
  <r>
    <s v="P060"/>
    <s v="Grapes"/>
    <x v="0"/>
    <s v="Tavu"/>
    <s v="183 Algoma Trail"/>
    <s v="Active"/>
    <s v="76-027-4850"/>
    <s v="75-256-5638"/>
    <s v="11/27/2024"/>
    <s v="8/26/2024"/>
    <n v="88"/>
    <n v="88"/>
    <n v="37"/>
    <n v="0"/>
    <s v="No"/>
    <n v="2"/>
    <n v="25"/>
    <n v="50"/>
    <n v="19"/>
  </r>
  <r>
    <s v="P026"/>
    <s v="Sourdough Bread"/>
    <x v="5"/>
    <s v="Brainsphere"/>
    <s v="338 Annamark Court"/>
    <s v="Discontinued"/>
    <s v="15-907-3681"/>
    <s v="72-931-9828"/>
    <s v="11/28/2024"/>
    <s v="1/27/2025"/>
    <n v="71"/>
    <n v="71"/>
    <n v="42"/>
    <n v="0"/>
    <s v="No"/>
    <n v="3.85"/>
    <n v="61"/>
    <n v="234.85"/>
    <n v="25"/>
  </r>
  <r>
    <s v="P049"/>
    <s v="Onion"/>
    <x v="0"/>
    <s v="Brainverse"/>
    <s v="74 Menomonie Point"/>
    <s v="Discontinued"/>
    <s v="00-641-8691"/>
    <s v="34-824-0575"/>
    <s v="11/28/2024"/>
    <s v="9/24/2024"/>
    <n v="39"/>
    <n v="39"/>
    <n v="22"/>
    <n v="0"/>
    <s v="No"/>
    <n v="15"/>
    <n v="96"/>
    <n v="1440"/>
    <n v="56"/>
  </r>
  <r>
    <s v="P052"/>
    <s v="Plum"/>
    <x v="0"/>
    <s v="Tazz"/>
    <s v="15068 Scoville Court"/>
    <s v="Backordered"/>
    <s v="15-762-1058"/>
    <s v="32-914-1424"/>
    <s v="11/29/2024"/>
    <d v="2025-07-02T00:00:00"/>
    <n v="20"/>
    <n v="20"/>
    <n v="83"/>
    <n v="63"/>
    <s v="Yes"/>
    <n v="2"/>
    <n v="81"/>
    <n v="162"/>
    <n v="53"/>
  </r>
  <r>
    <s v="P078"/>
    <s v="Black Coffee"/>
    <x v="6"/>
    <s v="Zazio"/>
    <s v="57 Di Loreto Circle"/>
    <s v="Backordered"/>
    <s v="57-779-4955"/>
    <s v="84-869-9980"/>
    <s v="11/29/2024"/>
    <d v="2024-01-12T00:00:00"/>
    <n v="33"/>
    <n v="33"/>
    <n v="48"/>
    <n v="15"/>
    <s v="Yes"/>
    <n v="6.25"/>
    <n v="38"/>
    <n v="237.5"/>
    <n v="61"/>
  </r>
  <r>
    <s v="P033"/>
    <s v="Lime"/>
    <x v="0"/>
    <s v="Aivee"/>
    <s v="3 Meadow Valley Court"/>
    <s v="Backordered"/>
    <s v="68-436-1268"/>
    <s v="10-694-6636"/>
    <s v="11/30/2024"/>
    <s v="8/17/2024"/>
    <n v="29"/>
    <n v="29"/>
    <n v="92"/>
    <n v="63"/>
    <s v="Yes"/>
    <n v="1"/>
    <n v="95"/>
    <n v="95"/>
    <n v="26"/>
  </r>
  <r>
    <s v="P054"/>
    <s v="Black Rice"/>
    <x v="3"/>
    <s v="Quatz"/>
    <s v="3296 Walton Court"/>
    <s v="Backordered"/>
    <s v="26-000-1012"/>
    <s v="60-284-1974"/>
    <s v="11/30/2024"/>
    <s v="11/29/2024"/>
    <n v="92"/>
    <n v="92"/>
    <n v="54"/>
    <n v="0"/>
    <s v="No"/>
    <n v="12"/>
    <n v="69"/>
    <n v="828"/>
    <n v="79"/>
  </r>
  <r>
    <s v="P046"/>
    <s v="Egg (Duck)"/>
    <x v="2"/>
    <s v="Vitz"/>
    <s v="45190 Fordem Court"/>
    <s v="Discontinued"/>
    <s v="75-094-1179"/>
    <s v="57-615-0729"/>
    <s v="12/13/2024"/>
    <d v="2025-09-02T00:00:00"/>
    <n v="70"/>
    <n v="70"/>
    <n v="79"/>
    <n v="9"/>
    <s v="Yes"/>
    <n v="3"/>
    <n v="47"/>
    <n v="141"/>
    <n v="41"/>
  </r>
  <r>
    <s v="P003"/>
    <s v="Parmesan Cheese"/>
    <x v="2"/>
    <s v="Edgepulse"/>
    <s v="73 Graedel Street"/>
    <s v="Backordered"/>
    <s v="11-032-9778"/>
    <s v="42-380-8881"/>
    <s v="12/13/2024"/>
    <s v="1/27/2025"/>
    <n v="65"/>
    <n v="65"/>
    <n v="1"/>
    <n v="0"/>
    <s v="No"/>
    <n v="3"/>
    <n v="50"/>
    <n v="150"/>
    <n v="53"/>
  </r>
  <r>
    <s v="P075"/>
    <s v="Rye Bread"/>
    <x v="5"/>
    <s v="Bubblebox"/>
    <s v="6 Haas Circle"/>
    <s v="Active"/>
    <s v="24-478-8277"/>
    <s v="64-070-7611"/>
    <s v="12/13/2024"/>
    <d v="2025-12-01T00:00:00"/>
    <n v="26"/>
    <n v="26"/>
    <n v="26"/>
    <n v="0"/>
    <s v="Yes"/>
    <n v="3.25"/>
    <n v="30"/>
    <n v="97.5"/>
    <n v="72"/>
  </r>
  <r>
    <s v="P097"/>
    <s v="Peas"/>
    <x v="0"/>
    <s v="Tagtune"/>
    <s v="56 Esker Park"/>
    <s v="Active"/>
    <s v="12-239-9399"/>
    <s v="53-584-1853"/>
    <s v="12/14/2024"/>
    <s v="7/29/2024"/>
    <n v="99"/>
    <n v="99"/>
    <n v="40"/>
    <n v="0"/>
    <s v="No"/>
    <n v="1.2"/>
    <n v="30"/>
    <n v="36"/>
    <n v="56"/>
  </r>
  <r>
    <s v="P099"/>
    <s v="Multigrain Bread"/>
    <x v="5"/>
    <s v="Yombu"/>
    <s v="8 Mayer Trail"/>
    <s v="Discontinued"/>
    <s v="83-321-7887"/>
    <s v="70-444-9176"/>
    <s v="12/14/2024"/>
    <s v="11/29/2024"/>
    <n v="47"/>
    <n v="47"/>
    <n v="75"/>
    <n v="28"/>
    <s v="Yes"/>
    <n v="1"/>
    <n v="96"/>
    <n v="96"/>
    <n v="38"/>
  </r>
  <r>
    <s v="P100"/>
    <s v="Potato"/>
    <x v="0"/>
    <s v="Divape"/>
    <s v="12710 Gulseth Circle"/>
    <s v="Backordered"/>
    <s v="80-371-3695"/>
    <s v="42-254-7371"/>
    <s v="12/15/2024"/>
    <s v="11/30/2024"/>
    <n v="28"/>
    <n v="23"/>
    <n v="42"/>
    <n v="19"/>
    <s v="Yes"/>
    <n v="5"/>
    <n v="94"/>
    <n v="470"/>
    <n v="81"/>
  </r>
  <r>
    <s v="P046"/>
    <s v="Egg (Duck)"/>
    <x v="2"/>
    <s v="Thoughtbeat"/>
    <s v="45190 Fordem Court"/>
    <s v="Discontinued"/>
    <s v="49-199-6836"/>
    <s v="81-999-7392"/>
    <s v="12/15/2024"/>
    <s v="12/30/2024"/>
    <n v="44"/>
    <n v="44"/>
    <n v="64"/>
    <n v="20"/>
    <s v="Yes"/>
    <n v="2.5"/>
    <n v="84"/>
    <n v="210"/>
    <n v="44"/>
  </r>
  <r>
    <s v="P098"/>
    <s v="Cottage Cheese"/>
    <x v="2"/>
    <s v="Mybuzz"/>
    <s v="6172 Hovde Circle"/>
    <s v="Discontinued"/>
    <s v="85-510-2915"/>
    <s v="55-134-2668"/>
    <s v="12/16/2024"/>
    <s v="5/29/2024"/>
    <n v="89"/>
    <n v="89"/>
    <n v="49"/>
    <n v="0"/>
    <s v="No"/>
    <n v="2.5"/>
    <n v="42"/>
    <n v="105"/>
    <n v="44"/>
  </r>
  <r>
    <s v="P089"/>
    <s v="Tomato"/>
    <x v="0"/>
    <s v="Meemm"/>
    <s v="43 Lakewood Junction"/>
    <s v="Backordered"/>
    <s v="08-637-9335"/>
    <s v="99-178-0951"/>
    <s v="12/16/2024"/>
    <d v="2024-06-03T00:00:00"/>
    <n v="100"/>
    <n v="100"/>
    <n v="7"/>
    <n v="0"/>
    <s v="No"/>
    <n v="2"/>
    <n v="26"/>
    <n v="52"/>
    <n v="33"/>
  </r>
  <r>
    <s v="P112"/>
    <s v="White Bread"/>
    <x v="5"/>
    <s v="Browsecat"/>
    <s v="0 Saint Paul Center"/>
    <s v="Backordered"/>
    <s v="85-212-2729"/>
    <s v="58-226-6435"/>
    <s v="12/17/2024"/>
    <s v="12/21/2024"/>
    <n v="62"/>
    <n v="62"/>
    <n v="94"/>
    <n v="32"/>
    <s v="Yes"/>
    <n v="2.5"/>
    <n v="61"/>
    <n v="152.5"/>
    <n v="92"/>
  </r>
  <r>
    <s v="P041"/>
    <s v="Lettuce"/>
    <x v="0"/>
    <s v="Fivebridge"/>
    <s v="19069 Cordelia Drive"/>
    <s v="Discontinued"/>
    <s v="51-469-4611"/>
    <s v="62-029-0827"/>
    <s v="12/18/2024"/>
    <s v="5/24/2024"/>
    <n v="100"/>
    <n v="100"/>
    <n v="81"/>
    <n v="0"/>
    <s v="No"/>
    <n v="1.6"/>
    <n v="100"/>
    <n v="160"/>
    <n v="42"/>
  </r>
  <r>
    <s v="P017"/>
    <s v="Egg (Turkey)"/>
    <x v="2"/>
    <s v="Browseblab"/>
    <s v="94862 Beilfuss Terrace"/>
    <s v="Discontinued"/>
    <s v="34-928-2775"/>
    <s v="07-959-3210"/>
    <s v="12/18/2024"/>
    <s v="2/24/2025"/>
    <n v="42"/>
    <n v="42"/>
    <n v="47"/>
    <n v="5"/>
    <s v="Yes"/>
    <n v="5"/>
    <n v="96"/>
    <n v="480"/>
    <n v="37"/>
  </r>
  <r>
    <s v="P074"/>
    <s v="Long Grain Rice"/>
    <x v="3"/>
    <s v="Buzzshare"/>
    <s v="49263 Graceland Pass"/>
    <s v="Backordered"/>
    <s v="32-676-1026"/>
    <s v="98-155-9583"/>
    <s v="12/18/2024"/>
    <d v="2024-04-06T00:00:00"/>
    <n v="62"/>
    <n v="62"/>
    <n v="46"/>
    <n v="0"/>
    <s v="No"/>
    <n v="15"/>
    <n v="43"/>
    <n v="645"/>
    <n v="34"/>
  </r>
  <r>
    <s v="P065"/>
    <s v="Coconut"/>
    <x v="0"/>
    <s v="Thoughtstorm"/>
    <s v="78884 Union Street"/>
    <s v="Discontinued"/>
    <s v="53-080-8252"/>
    <s v="73-744-7022"/>
    <s v="12/19/2024"/>
    <s v="9/24/2024"/>
    <n v="19"/>
    <n v="19"/>
    <n v="85"/>
    <n v="66"/>
    <s v="Yes"/>
    <n v="4.5"/>
    <n v="32"/>
    <n v="144"/>
    <n v="83"/>
  </r>
  <r>
    <s v="P102"/>
    <s v="Salmon"/>
    <x v="4"/>
    <s v="Yodoo"/>
    <s v="4353 Dixon Circle"/>
    <s v="Active"/>
    <s v="49-526-7806"/>
    <s v="66-973-4855"/>
    <s v="12/19/2024"/>
    <s v="11/19/2024"/>
    <n v="52"/>
    <n v="52"/>
    <n v="52"/>
    <n v="0"/>
    <s v="Yes"/>
    <n v="4"/>
    <n v="48"/>
    <n v="192"/>
    <n v="43"/>
  </r>
  <r>
    <s v="P026"/>
    <s v="Sourdough Bread"/>
    <x v="5"/>
    <s v="Kwideo"/>
    <s v="338 Annamark Court"/>
    <s v="Discontinued"/>
    <s v="31-157-1822"/>
    <s v="53-998-1422"/>
    <s v="12/19/2024"/>
    <s v="7/30/2024"/>
    <n v="30"/>
    <n v="30"/>
    <n v="80"/>
    <n v="50"/>
    <s v="Yes"/>
    <n v="6.1"/>
    <n v="94"/>
    <n v="573.4"/>
    <n v="49"/>
  </r>
  <r>
    <s v="P024"/>
    <s v="Kale"/>
    <x v="0"/>
    <s v="Geba"/>
    <s v="85 Farwell Parkway"/>
    <s v="Backordered"/>
    <s v="91-426-3204"/>
    <s v="86-184-4829"/>
    <s v="12/19/2024"/>
    <s v="4/14/2024"/>
    <n v="77"/>
    <n v="77"/>
    <n v="71"/>
    <n v="0"/>
    <s v="No"/>
    <n v="9"/>
    <n v="76"/>
    <n v="684"/>
    <n v="34"/>
  </r>
  <r>
    <s v="P018"/>
    <s v="Ricotta Cheese"/>
    <x v="2"/>
    <s v="Voolia"/>
    <s v="10342 Division Place"/>
    <s v="Backordered"/>
    <s v="64-109-7362"/>
    <s v="38-603-6412"/>
    <s v="12/19/2024"/>
    <d v="2024-09-07T00:00:00"/>
    <n v="96"/>
    <n v="96"/>
    <n v="55"/>
    <n v="0"/>
    <s v="No"/>
    <n v="10"/>
    <n v="37"/>
    <n v="370"/>
    <n v="53"/>
  </r>
  <r>
    <s v="P088"/>
    <s v="Haddock"/>
    <x v="4"/>
    <s v="Feedspan"/>
    <s v="1 Monica Lane"/>
    <s v="Active"/>
    <s v="68-418-6724"/>
    <s v="75-465-6257"/>
    <s v="12/21/2024"/>
    <s v="1/13/2025"/>
    <n v="67"/>
    <n v="67"/>
    <n v="4"/>
    <n v="0"/>
    <s v="No"/>
    <n v="12"/>
    <n v="59"/>
    <n v="708"/>
    <n v="71"/>
  </r>
  <r>
    <s v="P008"/>
    <s v="Anchovies"/>
    <x v="4"/>
    <s v="Dynabox"/>
    <s v="86 Porter Junction"/>
    <s v="Active"/>
    <s v="93-813-2419"/>
    <s v="12-264-4503"/>
    <s v="12/21/2024"/>
    <d v="2024-09-04T00:00:00"/>
    <n v="86"/>
    <n v="86"/>
    <n v="16"/>
    <n v="0"/>
    <s v="No"/>
    <n v="4"/>
    <n v="98"/>
    <n v="392"/>
    <n v="12"/>
  </r>
  <r>
    <s v="P003"/>
    <s v="Parmesan Cheese"/>
    <x v="2"/>
    <s v="Browsebug"/>
    <s v="73 Graedel Street"/>
    <s v="Backordered"/>
    <s v="52-123-8039"/>
    <s v="24-087-5935"/>
    <s v="12/21/2024"/>
    <d v="2024-03-09T00:00:00"/>
    <n v="63"/>
    <n v="63"/>
    <n v="65"/>
    <n v="2"/>
    <s v="Yes"/>
    <n v="6"/>
    <n v="78"/>
    <n v="468"/>
    <n v="73"/>
  </r>
  <r>
    <s v="P014"/>
    <s v="Digestive Biscuit"/>
    <x v="5"/>
    <s v="Youspan"/>
    <s v="2 Carioca Crossing"/>
    <s v="Backordered"/>
    <s v="74-666-5671"/>
    <s v="58-657-7257"/>
    <s v="12/21/2024"/>
    <d v="2024-10-05T00:00:00"/>
    <n v="39"/>
    <n v="39"/>
    <n v="33"/>
    <n v="0"/>
    <s v="No"/>
    <n v="18"/>
    <n v="27"/>
    <n v="486"/>
    <n v="73"/>
  </r>
  <r>
    <s v="P056"/>
    <s v="Pomegranate"/>
    <x v="0"/>
    <s v="Kare"/>
    <s v="31892 Pennsylvania Street"/>
    <s v="Discontinued"/>
    <s v="26-161-6692"/>
    <s v="61-796-7912"/>
    <s v="12/22/2024"/>
    <d v="2024-07-09T00:00:00"/>
    <n v="43"/>
    <n v="43"/>
    <n v="90"/>
    <n v="47"/>
    <s v="Yes"/>
    <n v="2.5"/>
    <n v="79"/>
    <n v="197.5"/>
    <n v="84"/>
  </r>
  <r>
    <s v="P063"/>
    <s v="Tuna"/>
    <x v="4"/>
    <s v="Devbug"/>
    <s v="8 Fremont Circle"/>
    <s v="Discontinued"/>
    <s v="44-368-7112"/>
    <s v="85-978-7855"/>
    <s v="12/22/2024"/>
    <d v="2024-02-05T00:00:00"/>
    <n v="37"/>
    <n v="37"/>
    <n v="32"/>
    <n v="0"/>
    <s v="No"/>
    <n v="2.5"/>
    <n v="32"/>
    <n v="80"/>
    <n v="49"/>
  </r>
  <r>
    <s v="P109"/>
    <s v="Zucchini"/>
    <x v="0"/>
    <s v="Skipfire"/>
    <s v="66330 Northridge Street"/>
    <s v="Active"/>
    <s v="01-820-5784"/>
    <s v="80-567-5598"/>
    <s v="12/23/2024"/>
    <d v="2025-12-02T00:00:00"/>
    <n v="61"/>
    <n v="61"/>
    <n v="38"/>
    <n v="0"/>
    <s v="No"/>
    <n v="1"/>
    <n v="23"/>
    <n v="23"/>
    <n v="18"/>
  </r>
  <r>
    <s v="P104"/>
    <s v="Corn Oil"/>
    <x v="1"/>
    <s v="Rooxo"/>
    <s v="7 Gateway Center"/>
    <s v="Discontinued"/>
    <s v="10-378-9729"/>
    <s v="83-941-9620"/>
    <s v="12/23/2024"/>
    <s v="11/26/2024"/>
    <n v="28"/>
    <n v="28"/>
    <n v="21"/>
    <n v="0"/>
    <s v="No"/>
    <n v="66.55"/>
    <n v="36"/>
    <n v="2395.7999999999997"/>
    <n v="35"/>
  </r>
  <r>
    <s v="P046"/>
    <s v="Egg (Duck)"/>
    <x v="2"/>
    <s v="Meedoo"/>
    <s v="45190 Fordem Court"/>
    <s v="Discontinued"/>
    <s v="39-479-5147"/>
    <s v="02-156-7270"/>
    <s v="12/24/2024"/>
    <s v="8/18/2024"/>
    <n v="63"/>
    <n v="63"/>
    <n v="68"/>
    <n v="5"/>
    <s v="Yes"/>
    <n v="18"/>
    <n v="40"/>
    <n v="720"/>
    <n v="57"/>
  </r>
  <r>
    <s v="P057"/>
    <s v="Cabbage"/>
    <x v="0"/>
    <s v="Devshare"/>
    <s v="081 Jana Lane"/>
    <s v="Discontinued"/>
    <s v="95-262-6208"/>
    <s v="66-227-1125"/>
    <s v="12/24/2024"/>
    <s v="4/15/2024"/>
    <n v="69"/>
    <n v="69"/>
    <n v="78"/>
    <n v="9"/>
    <s v="Yes"/>
    <n v="5"/>
    <n v="72"/>
    <n v="360"/>
    <n v="84"/>
  </r>
  <r>
    <s v="P063"/>
    <s v="Tuna"/>
    <x v="4"/>
    <s v="Youspan"/>
    <s v="8 Fremont Circle"/>
    <s v="Backordered"/>
    <s v="37-248-6266"/>
    <s v="75-553-7424"/>
    <s v="12/24/2024"/>
    <s v="10/17/2024"/>
    <n v="92"/>
    <n v="92"/>
    <n v="74"/>
    <n v="0"/>
    <s v="No"/>
    <n v="4.5"/>
    <n v="64"/>
    <n v="288"/>
    <n v="32"/>
  </r>
  <r>
    <s v="P071"/>
    <s v="Black Tea"/>
    <x v="6"/>
    <s v="Camido"/>
    <s v="24 South Trail"/>
    <s v="Backordered"/>
    <s v="43-851-9440"/>
    <s v="67-674-0287"/>
    <s v="12/24/2024"/>
    <d v="2024-11-05T00:00:00"/>
    <n v="19"/>
    <n v="19"/>
    <n v="75"/>
    <n v="56"/>
    <s v="Yes"/>
    <n v="1.9"/>
    <n v="100"/>
    <n v="190"/>
    <n v="84"/>
  </r>
  <r>
    <s v="P016"/>
    <s v="Pear"/>
    <x v="0"/>
    <s v="Rooxo"/>
    <s v="2004 Cody Plaza"/>
    <s v="Active"/>
    <s v="11-053-0107"/>
    <s v="07-410-2867"/>
    <s v="12/25/2024"/>
    <d v="2024-12-07T00:00:00"/>
    <n v="84"/>
    <n v="84"/>
    <n v="25"/>
    <n v="0"/>
    <s v="No"/>
    <n v="8"/>
    <n v="42"/>
    <n v="336"/>
    <n v="76"/>
  </r>
  <r>
    <s v="P033"/>
    <s v="Lime"/>
    <x v="0"/>
    <s v="Avavee"/>
    <s v="3 Meadow Valley Court"/>
    <s v="Backordered"/>
    <s v="28-608-0039"/>
    <s v="26-796-0872"/>
    <s v="12/26/2024"/>
    <s v="5/21/2024"/>
    <n v="14"/>
    <n v="14"/>
    <n v="60"/>
    <n v="46"/>
    <s v="Yes"/>
    <n v="2.5"/>
    <n v="33"/>
    <n v="82.5"/>
    <n v="31"/>
  </r>
  <r>
    <s v="P108"/>
    <s v="Cherry"/>
    <x v="0"/>
    <s v="Rhycero"/>
    <s v="07 Maple Wood Drive"/>
    <s v="Active"/>
    <s v="96-334-2593"/>
    <s v="64-831-3071"/>
    <s v="12/26/2024"/>
    <s v="6/27/2024"/>
    <n v="30"/>
    <n v="30"/>
    <n v="27"/>
    <n v="0"/>
    <s v="No"/>
    <n v="25.3"/>
    <n v="43"/>
    <n v="1087.9000000000001"/>
    <n v="91"/>
  </r>
  <r>
    <s v="P006"/>
    <s v="Lemon"/>
    <x v="0"/>
    <s v="Tagcat"/>
    <s v="5141 Anniversary Crossing"/>
    <s v="Backordered"/>
    <s v="73-010-8323"/>
    <s v="80-622-6587"/>
    <s v="12/26/2024"/>
    <s v="2/27/2024"/>
    <n v="63"/>
    <n v="63"/>
    <n v="34"/>
    <n v="0"/>
    <s v="No"/>
    <n v="18"/>
    <n v="35"/>
    <n v="630"/>
    <n v="52"/>
  </r>
  <r>
    <s v="P072"/>
    <s v="White Tea"/>
    <x v="6"/>
    <s v="Eimbee"/>
    <s v="5501 Fuller Way"/>
    <s v="Discontinued"/>
    <s v="86-273-9377"/>
    <s v="38-330-5543"/>
    <s v="12/26/2024"/>
    <d v="2024-04-12T00:00:00"/>
    <n v="60"/>
    <n v="60"/>
    <n v="86"/>
    <n v="26"/>
    <s v="Yes"/>
    <n v="1.8"/>
    <n v="64"/>
    <n v="115.2"/>
    <n v="34"/>
  </r>
  <r>
    <s v="P063"/>
    <s v="Tuna"/>
    <x v="4"/>
    <s v="Jetpulse"/>
    <s v="8 Fremont Circle"/>
    <s v="Discontinued"/>
    <s v="35-353-4068"/>
    <s v="44-199-6832"/>
    <s v="12/26/2024"/>
    <s v="12/18/2024"/>
    <n v="16"/>
    <n v="16"/>
    <n v="11"/>
    <n v="0"/>
    <s v="No"/>
    <n v="1.5"/>
    <n v="33"/>
    <n v="49.5"/>
    <n v="83"/>
  </r>
  <r>
    <s v="P073"/>
    <s v="White Rice"/>
    <x v="3"/>
    <s v="Mudo"/>
    <s v="3053 Sachs Center"/>
    <s v="Backordered"/>
    <s v="02-974-8526"/>
    <s v="09-387-1119"/>
    <s v="12/26/2024"/>
    <d v="2024-05-04T00:00:00"/>
    <n v="18"/>
    <n v="18"/>
    <n v="4"/>
    <n v="0"/>
    <s v="No"/>
    <n v="2"/>
    <n v="97"/>
    <n v="194"/>
    <n v="24"/>
  </r>
  <r>
    <s v="P030"/>
    <s v="Bread Flour"/>
    <x v="3"/>
    <s v="Skynoodle"/>
    <s v="49148 Meadow Ridge Way"/>
    <s v="Backordered"/>
    <s v="95-252-9619"/>
    <s v="38-819-2922"/>
    <s v="12/27/2024"/>
    <d v="2024-07-12T00:00:00"/>
    <n v="64"/>
    <n v="64"/>
    <n v="39"/>
    <n v="0"/>
    <s v="No"/>
    <n v="1.6"/>
    <n v="30"/>
    <n v="48"/>
    <n v="41"/>
  </r>
  <r>
    <s v="P049"/>
    <s v="Onion"/>
    <x v="0"/>
    <s v="Rhycero"/>
    <s v="74 Menomonie Point"/>
    <s v="Active"/>
    <s v="43-469-7551"/>
    <s v="64-361-4238"/>
    <s v="12/27/2024"/>
    <s v="5/26/2024"/>
    <n v="74"/>
    <n v="74"/>
    <n v="36"/>
    <n v="0"/>
    <s v="No"/>
    <n v="20"/>
    <n v="36"/>
    <n v="720"/>
    <n v="6"/>
  </r>
  <r>
    <s v="P004"/>
    <s v="Carrot"/>
    <x v="0"/>
    <s v="Yadel"/>
    <s v="44801 Myrtle Center"/>
    <s v="Active"/>
    <s v="08-495-6853"/>
    <s v="07-432-0137"/>
    <s v="12/27/2024"/>
    <s v="1/13/2025"/>
    <n v="92"/>
    <n v="92"/>
    <n v="62"/>
    <n v="0"/>
    <s v="No"/>
    <n v="4"/>
    <n v="65"/>
    <n v="260"/>
    <n v="96"/>
  </r>
  <r>
    <s v="P021"/>
    <s v="Arabica Coffee"/>
    <x v="6"/>
    <s v="Jabberstorm"/>
    <s v="36 3rd Place"/>
    <s v="Active"/>
    <s v="83-556-0996"/>
    <s v="81-234-0741"/>
    <s v="12/27/2024"/>
    <s v="2/20/2025"/>
    <n v="45"/>
    <n v="45"/>
    <n v="34"/>
    <n v="0"/>
    <s v="No"/>
    <n v="2.4"/>
    <n v="95"/>
    <n v="228"/>
    <n v="63"/>
  </r>
  <r>
    <s v="P117"/>
    <s v="Heavy Cream"/>
    <x v="2"/>
    <s v="Feedbug"/>
    <s v="00 Luster Alley"/>
    <s v="Active"/>
    <s v="65-282-0419"/>
    <s v="85-932-1011"/>
    <s v="12/28/2024"/>
    <s v="7/17/2024"/>
    <n v="74"/>
    <n v="74"/>
    <n v="100"/>
    <n v="26"/>
    <s v="Yes"/>
    <n v="25.5"/>
    <n v="29"/>
    <n v="739.5"/>
    <n v="31"/>
  </r>
  <r>
    <s v="P085"/>
    <s v="Powdered Sugar"/>
    <x v="3"/>
    <s v="Realfire"/>
    <s v="502 Sachs Circle"/>
    <s v="Backordered"/>
    <s v="95-449-1286"/>
    <s v="18-260-7354"/>
    <s v="12/29/2024"/>
    <s v="12/23/2024"/>
    <n v="88"/>
    <n v="88"/>
    <n v="17"/>
    <n v="0"/>
    <s v="No"/>
    <n v="0.2"/>
    <n v="100"/>
    <n v="20"/>
    <n v="63"/>
  </r>
  <r>
    <s v="P072"/>
    <s v="White Tea"/>
    <x v="6"/>
    <s v="Tagpad"/>
    <s v="5501 Fuller Way"/>
    <s v="Backordered"/>
    <s v="00-534-9775"/>
    <s v="79-955-6260"/>
    <s v="12/29/2024"/>
    <s v="5/23/2024"/>
    <n v="50"/>
    <n v="50"/>
    <n v="91"/>
    <n v="41"/>
    <s v="Yes"/>
    <n v="14.9"/>
    <n v="90"/>
    <n v="1341"/>
    <n v="75"/>
  </r>
  <r>
    <s v="P111"/>
    <s v="Egg (Chicken)"/>
    <x v="2"/>
    <s v="Yambee"/>
    <s v="553 Hooker Trail"/>
    <s v="Discontinued"/>
    <s v="09-618-2842"/>
    <s v="68-415-1025"/>
    <s v="12/29/2024"/>
    <s v="3/21/2024"/>
    <n v="10"/>
    <n v="10"/>
    <n v="82"/>
    <n v="72"/>
    <s v="Yes"/>
    <n v="2"/>
    <n v="52"/>
    <n v="104"/>
    <n v="47"/>
  </r>
  <r>
    <s v="P078"/>
    <s v="Black Coffee"/>
    <x v="6"/>
    <s v="Lajo"/>
    <s v="57 Di Loreto Circle"/>
    <s v="Active"/>
    <s v="74-610-2295"/>
    <s v="22-959-6357"/>
    <s v="12/30/2024"/>
    <s v="3/16/2024"/>
    <n v="87"/>
    <n v="87"/>
    <n v="31"/>
    <n v="0"/>
    <s v="No"/>
    <n v="12.5"/>
    <n v="95"/>
    <n v="1187.5"/>
    <n v="61"/>
  </r>
  <r>
    <s v="P079"/>
    <s v="White Sugar"/>
    <x v="3"/>
    <s v="Demimbu"/>
    <s v="1309 Elka Junction"/>
    <s v="Backordered"/>
    <s v="17-265-1899"/>
    <s v="61-793-0279"/>
    <s v="12/30/2024"/>
    <s v="3/25/2024"/>
    <n v="38"/>
    <n v="38"/>
    <n v="35"/>
    <n v="0"/>
    <s v="No"/>
    <n v="3"/>
    <n v="86"/>
    <n v="258"/>
    <n v="71"/>
  </r>
  <r>
    <s v="P027"/>
    <s v="Green Coffee"/>
    <x v="6"/>
    <s v="Voolia"/>
    <s v="35 Golf Course Alley"/>
    <s v="Discontinued"/>
    <s v="06-336-5482"/>
    <s v="99-784-4391"/>
    <s v="12/31/2024"/>
    <d v="2024-08-03T00:00:00"/>
    <n v="61"/>
    <n v="61"/>
    <n v="34"/>
    <n v="0"/>
    <s v="No"/>
    <n v="6"/>
    <n v="60"/>
    <n v="360"/>
    <n v="2"/>
  </r>
  <r>
    <s v="P013"/>
    <s v="Orange"/>
    <x v="0"/>
    <s v="Cogidoo"/>
    <s v="3 Bashford Court"/>
    <s v="Active"/>
    <s v="20-283-0111"/>
    <s v="60-394-8955"/>
    <s v="12/31/2024"/>
    <s v="4/17/2024"/>
    <n v="81"/>
    <n v="81"/>
    <n v="55"/>
    <n v="0"/>
    <s v="No"/>
    <n v="4.45"/>
    <n v="62"/>
    <n v="275.90000000000003"/>
    <n v="89"/>
  </r>
  <r>
    <s v="P051"/>
    <s v="Sardines"/>
    <x v="4"/>
    <s v="Twimm"/>
    <s v="7819 Fallview Park"/>
    <s v="Active"/>
    <s v="77-937-1108"/>
    <s v="41-007-0132"/>
    <s v="12/31/2024"/>
    <s v="4/23/2024"/>
    <n v="89"/>
    <n v="89"/>
    <n v="83"/>
    <n v="0"/>
    <s v="No"/>
    <n v="2"/>
    <n v="73"/>
    <n v="146"/>
    <n v="88"/>
  </r>
  <r>
    <s v="P016"/>
    <s v="Pear"/>
    <x v="0"/>
    <s v="Twitterwire"/>
    <s v="2004 Cody Plaza"/>
    <s v="Active"/>
    <s v="07-337-9889"/>
    <s v="84-949-8378"/>
    <s v="12/31/2024"/>
    <s v="8/15/2024"/>
    <n v="58"/>
    <n v="58"/>
    <n v="6"/>
    <n v="0"/>
    <s v="No"/>
    <n v="2.5"/>
    <n v="49"/>
    <n v="122.5"/>
    <n v="77"/>
  </r>
  <r>
    <s v="P079"/>
    <s v="White Sugar"/>
    <x v="3"/>
    <s v="Rhyloo"/>
    <s v="1309 Elka Junction"/>
    <s v="Active"/>
    <s v="81-578-7404"/>
    <s v="90-177-6733"/>
    <s v="2/13/2025"/>
    <d v="2024-11-08T00:00:00"/>
    <n v="39"/>
    <n v="39"/>
    <n v="79"/>
    <n v="40"/>
    <s v="Yes"/>
    <n v="7"/>
    <n v="73"/>
    <n v="511"/>
    <n v="36"/>
  </r>
  <r>
    <s v="P015"/>
    <s v="Cauliflower"/>
    <x v="0"/>
    <s v="Edgewire"/>
    <s v="01 Northfield Road"/>
    <s v="Backordered"/>
    <s v="90-303-1821"/>
    <s v="96-786-0667"/>
    <s v="2/13/2025"/>
    <d v="2024-03-08T00:00:00"/>
    <n v="95"/>
    <n v="95"/>
    <n v="20"/>
    <n v="0"/>
    <s v="No"/>
    <n v="2"/>
    <n v="30"/>
    <n v="60"/>
    <n v="57"/>
  </r>
  <r>
    <s v="P090"/>
    <s v="Gouda Cheese"/>
    <x v="2"/>
    <s v="Latz"/>
    <s v="6151 Forster Drive"/>
    <s v="Backordered"/>
    <s v="42-495-7698"/>
    <s v="93-625-4768"/>
    <s v="2/13/2025"/>
    <d v="2024-08-10T00:00:00"/>
    <n v="67"/>
    <n v="67"/>
    <n v="11"/>
    <n v="0"/>
    <s v="No"/>
    <n v="4.3"/>
    <n v="29"/>
    <n v="124.69999999999999"/>
    <n v="72"/>
  </r>
  <r>
    <s v="P049"/>
    <s v="Onion"/>
    <x v="0"/>
    <s v="Topicstorm"/>
    <s v="74 Menomonie Point"/>
    <s v="Backordered"/>
    <s v="57-101-0060"/>
    <s v="40-070-5881"/>
    <s v="2/13/2025"/>
    <d v="2025-01-01T00:00:00"/>
    <n v="50"/>
    <n v="50"/>
    <n v="73"/>
    <n v="23"/>
    <s v="Yes"/>
    <n v="2.75"/>
    <n v="32"/>
    <n v="88"/>
    <n v="56"/>
  </r>
  <r>
    <s v="P053"/>
    <s v="Sushi Rice"/>
    <x v="3"/>
    <s v="Buzzdog"/>
    <s v="5743 Superior Place"/>
    <s v="Active"/>
    <s v="99-561-4871"/>
    <s v="04-786-5408"/>
    <s v="2/14/2025"/>
    <s v="8/20/2024"/>
    <n v="10"/>
    <n v="10"/>
    <n v="38"/>
    <n v="28"/>
    <s v="Yes"/>
    <n v="9"/>
    <n v="100"/>
    <n v="900"/>
    <n v="63"/>
  </r>
  <r>
    <s v="P020"/>
    <s v="Whole Wheat Flour"/>
    <x v="3"/>
    <s v="Gigashots"/>
    <s v="21343 Brentwood Circle"/>
    <s v="Active"/>
    <s v="40-126-0515"/>
    <s v="78-379-0369"/>
    <s v="2/14/2025"/>
    <d v="2024-04-03T00:00:00"/>
    <n v="59"/>
    <n v="59"/>
    <n v="37"/>
    <n v="0"/>
    <s v="No"/>
    <n v="1.5"/>
    <n v="91"/>
    <n v="136.5"/>
    <n v="18"/>
  </r>
  <r>
    <s v="P088"/>
    <s v="Haddock"/>
    <x v="4"/>
    <s v="Skynoodle"/>
    <s v="1 Monica Lane"/>
    <s v="Backordered"/>
    <s v="19-377-5021"/>
    <s v="34-014-5873"/>
    <s v="2/14/2025"/>
    <d v="2024-11-08T00:00:00"/>
    <n v="17"/>
    <n v="17"/>
    <n v="96"/>
    <n v="79"/>
    <s v="Yes"/>
    <n v="7.5"/>
    <n v="90"/>
    <n v="675"/>
    <n v="75"/>
  </r>
  <r>
    <s v="P004"/>
    <s v="Carrot"/>
    <x v="0"/>
    <s v="Rhynoodle"/>
    <s v="44801 Myrtle Center"/>
    <s v="Discontinued"/>
    <s v="60-644-6596"/>
    <s v="32-745-8366"/>
    <s v="2/14/2025"/>
    <d v="2025-05-01T00:00:00"/>
    <n v="74"/>
    <n v="74"/>
    <n v="67"/>
    <n v="0"/>
    <s v="No"/>
    <n v="12"/>
    <n v="96"/>
    <n v="1152"/>
    <n v="42"/>
  </r>
  <r>
    <s v="P121"/>
    <s v="Mackerel"/>
    <x v="4"/>
    <s v="Skyble"/>
    <s v="08545 Lillian Street"/>
    <s v="Active"/>
    <s v="82-711-0772"/>
    <s v="78-877-1866"/>
    <s v="2/15/2025"/>
    <s v="5/16/2024"/>
    <n v="91"/>
    <n v="91"/>
    <n v="58"/>
    <n v="0"/>
    <s v="No"/>
    <n v="2.4"/>
    <n v="36"/>
    <n v="86.399999999999991"/>
    <n v="14"/>
  </r>
  <r>
    <s v="P048"/>
    <s v="Trout"/>
    <x v="4"/>
    <s v="Demizz"/>
    <s v="4508 Shopko Trail"/>
    <s v="Backordered"/>
    <s v="55-803-3964"/>
    <s v="75-906-1086"/>
    <s v="2/16/2025"/>
    <s v="8/26/2024"/>
    <n v="89"/>
    <n v="89"/>
    <n v="60"/>
    <n v="0"/>
    <s v="No"/>
    <n v="1.5"/>
    <n v="31"/>
    <n v="46.5"/>
    <n v="41"/>
  </r>
  <r>
    <s v="P076"/>
    <s v="Egg (Goose)"/>
    <x v="2"/>
    <s v="Jaxspan"/>
    <s v="292 Utah Street"/>
    <s v="Backordered"/>
    <s v="00-119-8780"/>
    <s v="14-703-2550"/>
    <s v="2/17/2025"/>
    <s v="7/16/2024"/>
    <n v="72"/>
    <n v="72"/>
    <n v="81"/>
    <n v="9"/>
    <s v="Yes"/>
    <n v="20"/>
    <n v="39"/>
    <n v="780"/>
    <n v="65"/>
  </r>
  <r>
    <s v="P030"/>
    <s v="Bread Flour"/>
    <x v="3"/>
    <s v="Shufflebeat"/>
    <s v="49148 Meadow Ridge Way"/>
    <s v="Active"/>
    <s v="13-888-0149"/>
    <s v="09-902-6272"/>
    <s v="2/17/2025"/>
    <s v="12/30/2024"/>
    <n v="25"/>
    <n v="25"/>
    <n v="18"/>
    <n v="0"/>
    <s v="No"/>
    <n v="2"/>
    <n v="32"/>
    <n v="64"/>
    <n v="92"/>
  </r>
  <r>
    <s v="P101"/>
    <s v="Halibut"/>
    <x v="4"/>
    <s v="Devpulse"/>
    <s v="7 Riverside Road"/>
    <s v="Discontinued"/>
    <s v="51-273-4240"/>
    <s v="32-506-0556"/>
    <s v="2/18/2025"/>
    <s v="9/26/2024"/>
    <n v="40"/>
    <n v="40"/>
    <n v="57"/>
    <n v="17"/>
    <s v="Yes"/>
    <n v="3.5"/>
    <n v="30"/>
    <n v="105"/>
    <n v="42"/>
  </r>
  <r>
    <s v="P033"/>
    <s v="Lime"/>
    <x v="0"/>
    <s v="Tagtune"/>
    <s v="3 Meadow Valley Court"/>
    <s v="Backordered"/>
    <s v="23-395-3157"/>
    <s v="48-538-8538"/>
    <s v="2/18/2025"/>
    <s v="7/30/2024"/>
    <n v="75"/>
    <n v="75"/>
    <n v="66"/>
    <n v="0"/>
    <s v="No"/>
    <n v="2"/>
    <n v="55"/>
    <n v="110"/>
    <n v="74"/>
  </r>
  <r>
    <s v="P099"/>
    <s v="Multigrain Bread"/>
    <x v="5"/>
    <s v="Yotz"/>
    <s v="8 Mayer Trail"/>
    <s v="Discontinued"/>
    <s v="03-149-9760"/>
    <s v="08-141-2402"/>
    <s v="2/19/2025"/>
    <s v="7/13/2024"/>
    <n v="85"/>
    <n v="85"/>
    <n v="99"/>
    <n v="14"/>
    <s v="Yes"/>
    <n v="4"/>
    <n v="43"/>
    <n v="172"/>
    <n v="90"/>
  </r>
  <r>
    <s v="P002"/>
    <s v="Vegetable Oil"/>
    <x v="1"/>
    <s v="Tagchat"/>
    <s v="03643 Oakridge Lane"/>
    <s v="Discontinued"/>
    <s v="02-895-7781"/>
    <s v="23-109-2205"/>
    <s v="2/19/2025"/>
    <s v="9/26/2024"/>
    <n v="41"/>
    <n v="41"/>
    <n v="55"/>
    <n v="14"/>
    <s v="Yes"/>
    <n v="5"/>
    <n v="21"/>
    <n v="105"/>
    <n v="13"/>
  </r>
  <r>
    <s v="P059"/>
    <s v="Whipped Cream"/>
    <x v="2"/>
    <s v="Meevee"/>
    <s v="069 Basil Center"/>
    <s v="Active"/>
    <s v="95-354-8583"/>
    <s v="02-057-9401"/>
    <s v="2/19/2025"/>
    <d v="2025-11-02T00:00:00"/>
    <n v="92"/>
    <n v="92"/>
    <n v="40"/>
    <n v="0"/>
    <s v="No"/>
    <n v="1.5"/>
    <n v="30"/>
    <n v="45"/>
    <n v="53"/>
  </r>
  <r>
    <s v="P007"/>
    <s v="Coconut Sugar"/>
    <x v="3"/>
    <s v="Flipopia"/>
    <s v="38583 2nd Pass"/>
    <s v="Discontinued"/>
    <s v="27-681-5588"/>
    <s v="89-959-2254"/>
    <s v="2/19/2025"/>
    <s v="10/26/2024"/>
    <n v="51"/>
    <n v="51"/>
    <n v="99"/>
    <n v="48"/>
    <s v="Yes"/>
    <n v="10"/>
    <n v="54"/>
    <n v="540"/>
    <n v="92"/>
  </r>
  <r>
    <s v="P074"/>
    <s v="Long Grain Rice"/>
    <x v="3"/>
    <s v="Babblestorm"/>
    <s v="49263 Graceland Pass"/>
    <s v="Backordered"/>
    <s v="70-534-7796"/>
    <s v="62-044-8874"/>
    <s v="2/19/2025"/>
    <s v="6/25/2024"/>
    <n v="98"/>
    <n v="98"/>
    <n v="21"/>
    <n v="0"/>
    <s v="No"/>
    <n v="2.5"/>
    <n v="22"/>
    <n v="55"/>
    <n v="25"/>
  </r>
  <r>
    <s v="P008"/>
    <s v="Anchovies"/>
    <x v="4"/>
    <s v="Zoovu"/>
    <s v="86 Porter Junction"/>
    <s v="Active"/>
    <s v="72-066-4597"/>
    <s v="97-994-0773"/>
    <s v="2/20/2025"/>
    <d v="2024-08-12T00:00:00"/>
    <n v="100"/>
    <n v="100"/>
    <n v="54"/>
    <n v="0"/>
    <s v="No"/>
    <n v="4"/>
    <n v="69"/>
    <n v="276"/>
    <n v="77"/>
  </r>
  <r>
    <s v="P109"/>
    <s v="Zucchini"/>
    <x v="0"/>
    <s v="Dabtype"/>
    <s v="66330 Northridge Street"/>
    <s v="Backordered"/>
    <s v="79-884-8810"/>
    <s v="14-108-0409"/>
    <s v="2/20/2025"/>
    <d v="2024-06-12T00:00:00"/>
    <n v="43"/>
    <n v="43"/>
    <n v="93"/>
    <n v="50"/>
    <s v="Yes"/>
    <n v="1.75"/>
    <n v="45"/>
    <n v="78.75"/>
    <n v="12"/>
  </r>
  <r>
    <s v="P103"/>
    <s v="Broccoli"/>
    <x v="0"/>
    <s v="Wikizz"/>
    <s v="89 Karstens Alley"/>
    <s v="Backordered"/>
    <s v="08-703-1382"/>
    <s v="29-975-3449"/>
    <s v="2/21/2025"/>
    <d v="2024-06-03T00:00:00"/>
    <n v="31"/>
    <n v="31"/>
    <n v="53"/>
    <n v="22"/>
    <s v="Yes"/>
    <n v="4"/>
    <n v="70"/>
    <n v="280"/>
    <n v="20"/>
  </r>
  <r>
    <s v="P031"/>
    <s v="Cucumber"/>
    <x v="0"/>
    <s v="Yata"/>
    <s v="38 Killdeer Point"/>
    <s v="Backordered"/>
    <s v="39-315-3936"/>
    <s v="99-034-7010"/>
    <s v="2/21/2025"/>
    <s v="9/25/2024"/>
    <n v="12"/>
    <n v="12"/>
    <n v="62"/>
    <n v="50"/>
    <s v="Yes"/>
    <n v="4"/>
    <n v="23"/>
    <n v="92"/>
    <n v="4"/>
  </r>
  <r>
    <s v="P068"/>
    <s v="Peach"/>
    <x v="0"/>
    <s v="Jabbertype"/>
    <s v="04 Hagan Crossing"/>
    <s v="Discontinued"/>
    <s v="06-690-2335"/>
    <s v="66-317-4895"/>
    <s v="2/22/2025"/>
    <s v="6/16/2024"/>
    <n v="40"/>
    <n v="40"/>
    <n v="15"/>
    <n v="0"/>
    <s v="No"/>
    <n v="4.75"/>
    <n v="35"/>
    <n v="166.25"/>
    <n v="4"/>
  </r>
  <r>
    <s v="P117"/>
    <s v="Heavy Cream"/>
    <x v="2"/>
    <s v="Abata"/>
    <s v="00 Luster Alley"/>
    <s v="Backordered"/>
    <s v="43-153-8268"/>
    <s v="19-809-5654"/>
    <s v="2/23/2025"/>
    <s v="1/29/2025"/>
    <n v="57"/>
    <n v="57"/>
    <n v="61"/>
    <n v="4"/>
    <s v="Yes"/>
    <n v="2"/>
    <n v="79"/>
    <n v="158"/>
    <n v="69"/>
  </r>
  <r>
    <s v="P025"/>
    <s v="Jasmine Rice"/>
    <x v="3"/>
    <s v="Quatz"/>
    <s v="07 Pankratz Point"/>
    <s v="Active"/>
    <s v="44-634-8292"/>
    <s v="48-557-5036"/>
    <s v="2/23/2025"/>
    <d v="2024-09-03T00:00:00"/>
    <n v="24"/>
    <n v="24"/>
    <n v="69"/>
    <n v="45"/>
    <s v="Yes"/>
    <n v="2.75"/>
    <n v="51"/>
    <n v="140.25"/>
    <n v="6"/>
  </r>
  <r>
    <s v="P002"/>
    <s v="Vegetable Oil"/>
    <x v="1"/>
    <s v="Izio"/>
    <s v="03643 Oakridge Lane"/>
    <s v="Discontinued"/>
    <s v="96-774-0457"/>
    <s v="71-991-5737"/>
    <s v="2/24/2025"/>
    <d v="2024-12-03T00:00:00"/>
    <n v="75"/>
    <n v="75"/>
    <n v="50"/>
    <n v="0"/>
    <s v="No"/>
    <n v="8"/>
    <n v="99"/>
    <n v="792"/>
    <n v="5"/>
  </r>
  <r>
    <s v="P020"/>
    <s v="Whole Wheat Flour"/>
    <x v="3"/>
    <s v="Abata"/>
    <s v="21343 Brentwood Circle"/>
    <s v="Discontinued"/>
    <s v="50-930-4751"/>
    <s v="40-260-8547"/>
    <s v="2/24/2025"/>
    <s v="6/24/2024"/>
    <n v="60"/>
    <n v="60"/>
    <n v="40"/>
    <n v="0"/>
    <s v="No"/>
    <n v="15"/>
    <n v="96"/>
    <n v="1440"/>
    <n v="87"/>
  </r>
  <r>
    <s v="P086"/>
    <s v="Cod"/>
    <x v="4"/>
    <s v="Devpulse"/>
    <s v="46 Colorado Place"/>
    <s v="Backordered"/>
    <s v="63-918-8253"/>
    <s v="94-157-1762"/>
    <s v="2/24/2025"/>
    <d v="2024-04-07T00:00:00"/>
    <n v="56"/>
    <n v="56"/>
    <n v="98"/>
    <n v="42"/>
    <s v="Yes"/>
    <n v="5"/>
    <n v="41"/>
    <n v="205"/>
    <n v="84"/>
  </r>
  <r>
    <s v="P102"/>
    <s v="Salmon"/>
    <x v="4"/>
    <s v="Chatterpoint"/>
    <s v="4353 Dixon Circle"/>
    <s v="Discontinued"/>
    <s v="84-629-1532"/>
    <s v="50-378-4320"/>
    <s v="2/25/2024"/>
    <s v="11/27/2024"/>
    <n v="88"/>
    <n v="88"/>
    <n v="89"/>
    <n v="1"/>
    <s v="Yes"/>
    <n v="21"/>
    <n v="30"/>
    <n v="630"/>
    <n v="62"/>
  </r>
  <r>
    <s v="P023"/>
    <s v="Mango"/>
    <x v="0"/>
    <s v="Abatz"/>
    <s v="48 Vahlen Place"/>
    <s v="Discontinued"/>
    <s v="77-312-6317"/>
    <s v="12-950-4397"/>
    <s v="2/26/2024"/>
    <s v="9/13/2024"/>
    <n v="53"/>
    <n v="53"/>
    <n v="29"/>
    <n v="0"/>
    <s v="No"/>
    <n v="2.4"/>
    <n v="59"/>
    <n v="141.6"/>
    <n v="4"/>
  </r>
  <r>
    <s v="P021"/>
    <s v="Arabica Coffee"/>
    <x v="6"/>
    <s v="Twinte"/>
    <s v="36 3rd Place"/>
    <s v="Active"/>
    <s v="21-693-8216"/>
    <s v="62-599-8388"/>
    <s v="2/26/2024"/>
    <d v="2024-03-09T00:00:00"/>
    <n v="22"/>
    <n v="22"/>
    <n v="96"/>
    <n v="74"/>
    <s v="Yes"/>
    <n v="2.5"/>
    <n v="34"/>
    <n v="85"/>
    <n v="3"/>
  </r>
  <r>
    <s v="P091"/>
    <s v="Spinach"/>
    <x v="0"/>
    <s v="Ainyx"/>
    <s v="58 Corscot Terrace"/>
    <s v="Backordered"/>
    <s v="74-430-8245"/>
    <s v="51-213-5660"/>
    <s v="2/26/2024"/>
    <s v="8/15/2024"/>
    <n v="41"/>
    <n v="41"/>
    <n v="90"/>
    <n v="49"/>
    <s v="Yes"/>
    <n v="4"/>
    <n v="75"/>
    <n v="300"/>
    <n v="19"/>
  </r>
  <r>
    <s v="P104"/>
    <s v="Corn Oil"/>
    <x v="1"/>
    <s v="Youfeed"/>
    <s v="7 Gateway Center"/>
    <s v="Backordered"/>
    <s v="39-449-0772"/>
    <s v="84-504-7617"/>
    <s v="2/27/2024"/>
    <d v="2024-02-04T00:00:00"/>
    <n v="70"/>
    <n v="70"/>
    <n v="13"/>
    <n v="0"/>
    <s v="No"/>
    <n v="7"/>
    <n v="20"/>
    <n v="140"/>
    <n v="24"/>
  </r>
  <r>
    <s v="P068"/>
    <s v="Peach"/>
    <x v="0"/>
    <s v="Jabbersphere"/>
    <s v="04 Hagan Crossing"/>
    <s v="Active"/>
    <s v="51-312-8608"/>
    <s v="06-315-0552"/>
    <s v="2/27/2024"/>
    <d v="2024-02-10T00:00:00"/>
    <n v="73"/>
    <n v="73"/>
    <n v="60"/>
    <n v="0"/>
    <s v="No"/>
    <n v="8.9"/>
    <n v="79"/>
    <n v="703.1"/>
    <n v="46"/>
  </r>
  <r>
    <s v="P042"/>
    <s v="Feta Cheese"/>
    <x v="2"/>
    <s v="Jaloo"/>
    <s v="60356 Derek Lane"/>
    <s v="Active"/>
    <s v="89-543-3456"/>
    <s v="23-178-8962"/>
    <s v="2/28/2024"/>
    <s v="6/22/2024"/>
    <n v="94"/>
    <n v="94"/>
    <n v="40"/>
    <n v="0"/>
    <s v="No"/>
    <n v="10"/>
    <n v="24"/>
    <n v="240"/>
    <n v="61"/>
  </r>
  <r>
    <s v="P011"/>
    <s v="Cheddar Cheese"/>
    <x v="2"/>
    <s v="Feedmix"/>
    <s v="5 Oxford Pass"/>
    <s v="Backordered"/>
    <s v="57-861-4379"/>
    <s v="73-383-4390"/>
    <s v="2/28/2024"/>
    <s v="5/15/2024"/>
    <n v="68"/>
    <n v="68"/>
    <n v="8"/>
    <n v="0"/>
    <s v="No"/>
    <n v="8"/>
    <n v="93"/>
    <n v="744"/>
    <n v="85"/>
  </r>
  <r>
    <s v="P118"/>
    <s v="Blueberries"/>
    <x v="0"/>
    <s v="Gigabox"/>
    <s v="88678 Bayside Park"/>
    <s v="Backordered"/>
    <s v="39-768-8205"/>
    <s v="07-987-4536"/>
    <s v="2/28/2024"/>
    <s v="7/17/2024"/>
    <n v="66"/>
    <n v="66"/>
    <n v="97"/>
    <n v="31"/>
    <s v="Yes"/>
    <n v="2.5"/>
    <n v="82"/>
    <n v="205"/>
    <n v="100"/>
  </r>
  <r>
    <s v="P107"/>
    <s v="Swiss Cheese"/>
    <x v="2"/>
    <s v="Youbridge"/>
    <s v="285 1st Park"/>
    <s v="Active"/>
    <s v="95-130-9020"/>
    <s v="75-985-6744"/>
    <s v="2/28/2024"/>
    <s v="6/20/2024"/>
    <n v="93"/>
    <n v="93"/>
    <n v="12"/>
    <n v="0"/>
    <s v="No"/>
    <n v="4.0999999999999996"/>
    <n v="69"/>
    <n v="282.89999999999998"/>
    <n v="93"/>
  </r>
  <r>
    <s v="P017"/>
    <s v="Egg (Turkey)"/>
    <x v="2"/>
    <s v="Yambee"/>
    <s v="94862 Beilfuss Terrace"/>
    <s v="Active"/>
    <s v="02-575-1980"/>
    <s v="61-100-8296"/>
    <s v="2/28/2024"/>
    <d v="2024-09-07T00:00:00"/>
    <n v="56"/>
    <n v="56"/>
    <n v="58"/>
    <n v="2"/>
    <s v="Yes"/>
    <n v="4"/>
    <n v="99"/>
    <n v="396"/>
    <n v="94"/>
  </r>
  <r>
    <s v="P117"/>
    <s v="Heavy Cream"/>
    <x v="2"/>
    <s v="Topicblab"/>
    <s v="00 Luster Alley"/>
    <s v="Active"/>
    <s v="22-895-6595"/>
    <s v="18-445-5057"/>
    <s v="2/29/2024"/>
    <d v="2024-04-06T00:00:00"/>
    <n v="82"/>
    <n v="82"/>
    <n v="32"/>
    <n v="0"/>
    <s v="No"/>
    <n v="2"/>
    <n v="38"/>
    <n v="76"/>
    <n v="23"/>
  </r>
  <r>
    <s v="P052"/>
    <s v="Plum"/>
    <x v="0"/>
    <s v="Tanoodle"/>
    <s v="15068 Scoville Court"/>
    <s v="Backordered"/>
    <s v="85-207-4164"/>
    <s v="07-067-3439"/>
    <s v="2/29/2024"/>
    <d v="2025-06-02T00:00:00"/>
    <n v="11"/>
    <n v="11"/>
    <n v="20"/>
    <n v="9"/>
    <s v="Yes"/>
    <n v="3"/>
    <n v="29"/>
    <n v="87"/>
    <n v="59"/>
  </r>
  <r>
    <s v="P034"/>
    <s v="Rice Flour"/>
    <x v="3"/>
    <s v="Mymm"/>
    <s v="47817 Oneill Park"/>
    <s v="Active"/>
    <s v="26-799-3714"/>
    <s v="50-877-0990"/>
    <s v="2/29/2024"/>
    <d v="2025-03-02T00:00:00"/>
    <n v="31"/>
    <n v="31"/>
    <n v="2"/>
    <n v="0"/>
    <s v="No"/>
    <n v="10"/>
    <n v="37"/>
    <n v="370"/>
    <n v="99"/>
  </r>
  <r>
    <s v="P019"/>
    <s v="Eggplant"/>
    <x v="0"/>
    <s v="Shuffledrive"/>
    <s v="52 Namekagon Junction"/>
    <s v="Active"/>
    <s v="57-903-6434"/>
    <s v="30-460-3122"/>
    <s v="3/13/2024"/>
    <d v="2024-10-03T00:00:00"/>
    <n v="97"/>
    <n v="97"/>
    <n v="67"/>
    <n v="0"/>
    <s v="No"/>
    <n v="2.5"/>
    <n v="82"/>
    <n v="205"/>
    <n v="51"/>
  </r>
  <r>
    <s v="P037"/>
    <s v="Robusta Coffee"/>
    <x v="6"/>
    <s v="Layo"/>
    <s v="2374 Chive Court"/>
    <s v="Active"/>
    <s v="80-227-6886"/>
    <s v="91-632-7343"/>
    <s v="3/13/2024"/>
    <d v="2025-12-01T00:00:00"/>
    <n v="74"/>
    <n v="74"/>
    <n v="4"/>
    <n v="0"/>
    <s v="No"/>
    <n v="7"/>
    <n v="46"/>
    <n v="322"/>
    <n v="92"/>
  </r>
  <r>
    <s v="P089"/>
    <s v="Tomato"/>
    <x v="0"/>
    <s v="Centimia"/>
    <s v="43 Lakewood Junction"/>
    <s v="Backordered"/>
    <s v="31-255-9616"/>
    <s v="11-031-9939"/>
    <s v="3/14/2024"/>
    <s v="12/28/2024"/>
    <n v="44"/>
    <n v="44"/>
    <n v="71"/>
    <n v="27"/>
    <s v="Yes"/>
    <n v="18"/>
    <n v="28"/>
    <n v="504"/>
    <n v="14"/>
  </r>
  <r>
    <s v="P005"/>
    <s v="Garlic"/>
    <x v="0"/>
    <s v="Wikizz"/>
    <s v="6195 Monterey Center"/>
    <s v="Discontinued"/>
    <s v="37-610-1999"/>
    <s v="19-985-9694"/>
    <s v="3/14/2024"/>
    <s v="10/19/2024"/>
    <n v="33"/>
    <n v="33"/>
    <n v="67"/>
    <n v="34"/>
    <s v="Yes"/>
    <n v="20"/>
    <n v="71"/>
    <n v="1420"/>
    <n v="94"/>
  </r>
  <r>
    <s v="P063"/>
    <s v="Tuna"/>
    <x v="4"/>
    <s v="Jayo"/>
    <s v="8 Fremont Circle"/>
    <s v="Backordered"/>
    <s v="86-330-0214"/>
    <s v="87-840-7803"/>
    <s v="3/15/2024"/>
    <s v="2/18/2025"/>
    <n v="88"/>
    <n v="88"/>
    <n v="64"/>
    <n v="0"/>
    <s v="No"/>
    <n v="20"/>
    <n v="91"/>
    <n v="1820"/>
    <n v="35"/>
  </r>
  <r>
    <s v="P101"/>
    <s v="Halibut"/>
    <x v="4"/>
    <s v="Dabtype"/>
    <s v="7 Riverside Road"/>
    <s v="Active"/>
    <s v="29-592-7315"/>
    <s v="61-867-3019"/>
    <s v="3/15/2024"/>
    <d v="2024-04-07T00:00:00"/>
    <n v="14"/>
    <n v="14"/>
    <n v="4"/>
    <n v="0"/>
    <s v="No"/>
    <n v="4.5"/>
    <n v="61"/>
    <n v="274.5"/>
    <n v="73"/>
  </r>
  <r>
    <s v="P021"/>
    <s v="Arabica Coffee"/>
    <x v="6"/>
    <s v="Kwilith"/>
    <s v="36 3rd Place"/>
    <s v="Discontinued"/>
    <s v="86-257-4613"/>
    <s v="70-402-4816"/>
    <s v="3/15/2024"/>
    <s v="8/23/2024"/>
    <n v="36"/>
    <n v="36"/>
    <n v="26"/>
    <n v="0"/>
    <s v="No"/>
    <n v="4.75"/>
    <n v="63"/>
    <n v="299.25"/>
    <n v="59"/>
  </r>
  <r>
    <s v="P029"/>
    <s v="Arborio Rice"/>
    <x v="3"/>
    <s v="Gabvine"/>
    <s v="31 Sullivan Hill"/>
    <s v="Discontinued"/>
    <s v="79-350-5841"/>
    <s v="81-676-3345"/>
    <s v="3/15/2024"/>
    <d v="2024-05-09T00:00:00"/>
    <n v="56"/>
    <n v="56"/>
    <n v="44"/>
    <n v="0"/>
    <s v="No"/>
    <n v="4.75"/>
    <n v="93"/>
    <n v="441.75"/>
    <n v="19"/>
  </r>
  <r>
    <s v="P025"/>
    <s v="Jasmine Rice"/>
    <x v="3"/>
    <s v="Eidel"/>
    <s v="07 Pankratz Point"/>
    <s v="Discontinued"/>
    <s v="22-329-7791"/>
    <s v="72-013-2438"/>
    <s v="3/16/2024"/>
    <s v="1/13/2025"/>
    <n v="44"/>
    <n v="44"/>
    <n v="41"/>
    <n v="0"/>
    <s v="No"/>
    <n v="3"/>
    <n v="24"/>
    <n v="72"/>
    <n v="77"/>
  </r>
  <r>
    <s v="P025"/>
    <s v="Jasmine Rice"/>
    <x v="3"/>
    <s v="Realcube"/>
    <s v="07 Pankratz Point"/>
    <s v="Discontinued"/>
    <s v="10-854-5467"/>
    <s v="40-443-3362"/>
    <s v="3/16/2024"/>
    <d v="2024-04-05T00:00:00"/>
    <n v="33"/>
    <n v="33"/>
    <n v="51"/>
    <n v="18"/>
    <s v="Yes"/>
    <n v="2.2999999999999998"/>
    <n v="61"/>
    <n v="140.29999999999998"/>
    <n v="4"/>
  </r>
  <r>
    <s v="P113"/>
    <s v="Watermelon"/>
    <x v="0"/>
    <s v="Flipbug"/>
    <s v="0039 Shelley Place"/>
    <s v="Discontinued"/>
    <s v="70-612-2531"/>
    <s v="94-217-4781"/>
    <s v="3/17/2024"/>
    <s v="1/25/2025"/>
    <n v="53"/>
    <n v="53"/>
    <n v="48"/>
    <n v="0"/>
    <s v="No"/>
    <n v="3.45"/>
    <n v="51"/>
    <n v="175.95000000000002"/>
    <n v="50"/>
  </r>
  <r>
    <s v="P092"/>
    <s v="Canola Oil"/>
    <x v="1"/>
    <s v="Tagfeed"/>
    <s v="20 Butterfield Lane"/>
    <s v="Active"/>
    <s v="71-516-1996"/>
    <s v="04-391-7610"/>
    <s v="3/18/2024"/>
    <d v="2024-07-05T00:00:00"/>
    <n v="96"/>
    <n v="96"/>
    <n v="52"/>
    <n v="0"/>
    <s v="No"/>
    <n v="2.5"/>
    <n v="67"/>
    <n v="167.5"/>
    <n v="13"/>
  </r>
  <r>
    <s v="P047"/>
    <s v="Pineapple"/>
    <x v="0"/>
    <s v="Meezzy"/>
    <s v="0 Delladonna Place"/>
    <s v="Active"/>
    <s v="71-999-2404"/>
    <s v="01-285-0018"/>
    <s v="3/18/2024"/>
    <d v="2024-05-08T00:00:00"/>
    <n v="48"/>
    <n v="48"/>
    <n v="58"/>
    <n v="10"/>
    <s v="Yes"/>
    <n v="4.7"/>
    <n v="85"/>
    <n v="399.5"/>
    <n v="63"/>
  </r>
  <r>
    <s v="P104"/>
    <s v="Corn Oil"/>
    <x v="1"/>
    <s v="Avaveo"/>
    <s v="7 Gateway Center"/>
    <s v="Discontinued"/>
    <s v="29-875-6900"/>
    <s v="78-098-4468"/>
    <s v="3/18/2024"/>
    <s v="1/23/2025"/>
    <n v="96"/>
    <n v="96"/>
    <n v="28"/>
    <n v="0"/>
    <s v="No"/>
    <n v="4.5"/>
    <n v="35"/>
    <n v="157.5"/>
    <n v="16"/>
  </r>
  <r>
    <s v="P023"/>
    <s v="Mango"/>
    <x v="0"/>
    <s v="Gabspot"/>
    <s v="48 Vahlen Place"/>
    <s v="Discontinued"/>
    <s v="11-922-3342"/>
    <s v="33-523-9077"/>
    <s v="3/18/2024"/>
    <d v="2024-10-06T00:00:00"/>
    <n v="58"/>
    <n v="58"/>
    <n v="77"/>
    <n v="19"/>
    <s v="Yes"/>
    <n v="15.5"/>
    <n v="80"/>
    <n v="1240"/>
    <n v="42"/>
  </r>
  <r>
    <s v="P115"/>
    <s v="Papaya"/>
    <x v="0"/>
    <s v="Linkbridge"/>
    <s v="561 Pennsylvania Way"/>
    <s v="Backordered"/>
    <s v="74-562-7431"/>
    <s v="66-174-9633"/>
    <s v="3/18/2024"/>
    <s v="3/20/2024"/>
    <n v="45"/>
    <n v="45"/>
    <n v="34"/>
    <n v="0"/>
    <s v="No"/>
    <n v="5.5"/>
    <n v="74"/>
    <n v="407"/>
    <n v="70"/>
  </r>
  <r>
    <s v="P078"/>
    <s v="Black Coffee"/>
    <x v="6"/>
    <s v="Talane"/>
    <s v="57 Di Loreto Circle"/>
    <s v="Discontinued"/>
    <s v="95-357-2870"/>
    <s v="75-365-7696"/>
    <s v="3/18/2024"/>
    <s v="5/13/2024"/>
    <n v="24"/>
    <n v="24"/>
    <n v="80"/>
    <n v="56"/>
    <s v="Yes"/>
    <n v="4.5"/>
    <n v="22"/>
    <n v="99"/>
    <n v="67"/>
  </r>
  <r>
    <s v="P114"/>
    <s v="Vanilla Biscuit"/>
    <x v="5"/>
    <s v="Bubblebox"/>
    <s v="88 Lighthouse Bay Crossing"/>
    <s v="Backordered"/>
    <s v="04-277-5245"/>
    <s v="90-175-7764"/>
    <s v="3/19/2024"/>
    <s v="7/28/2024"/>
    <n v="94"/>
    <n v="94"/>
    <n v="51"/>
    <n v="0"/>
    <s v="No"/>
    <n v="5"/>
    <n v="71"/>
    <n v="355"/>
    <n v="26"/>
  </r>
  <r>
    <s v="P029"/>
    <s v="Arborio Rice"/>
    <x v="3"/>
    <s v="Devshare"/>
    <s v="31 Sullivan Hill"/>
    <s v="Discontinued"/>
    <s v="91-105-7317"/>
    <s v="84-047-0017"/>
    <s v="3/20/2024"/>
    <s v="12/28/2024"/>
    <n v="86"/>
    <n v="86"/>
    <n v="45"/>
    <n v="0"/>
    <s v="No"/>
    <n v="3"/>
    <n v="95"/>
    <n v="285"/>
    <n v="72"/>
  </r>
  <r>
    <s v="P007"/>
    <s v="Coconut Sugar"/>
    <x v="3"/>
    <s v="Skilith"/>
    <s v="38583 2nd Pass"/>
    <s v="Discontinued"/>
    <s v="37-246-0018"/>
    <s v="61-907-0994"/>
    <s v="3/20/2024"/>
    <s v="1/14/2025"/>
    <n v="20"/>
    <n v="20"/>
    <n v="59"/>
    <n v="39"/>
    <s v="Yes"/>
    <n v="4"/>
    <n v="61"/>
    <n v="244"/>
    <n v="3"/>
  </r>
  <r>
    <s v="P013"/>
    <s v="Orange"/>
    <x v="0"/>
    <s v="Feedfish"/>
    <s v="3 Bashford Court"/>
    <s v="Backordered"/>
    <s v="27-474-0056"/>
    <s v="56-969-3705"/>
    <s v="3/20/2024"/>
    <s v="12/19/2024"/>
    <n v="85"/>
    <n v="85"/>
    <n v="6"/>
    <n v="0"/>
    <s v="No"/>
    <n v="2.5"/>
    <n v="95"/>
    <n v="237.5"/>
    <n v="24"/>
  </r>
  <r>
    <s v="P103"/>
    <s v="Broccoli"/>
    <x v="0"/>
    <s v="Ainyx"/>
    <s v="89 Karstens Alley"/>
    <s v="Backordered"/>
    <s v="12-439-8428"/>
    <s v="43-542-6868"/>
    <s v="3/21/2024"/>
    <s v="9/14/2024"/>
    <n v="30"/>
    <n v="30"/>
    <n v="3"/>
    <n v="0"/>
    <s v="No"/>
    <n v="3"/>
    <n v="49"/>
    <n v="147"/>
    <n v="17"/>
  </r>
  <r>
    <s v="P091"/>
    <s v="Spinach"/>
    <x v="0"/>
    <s v="Meevee"/>
    <s v="58 Corscot Terrace"/>
    <s v="Backordered"/>
    <s v="56-657-4387"/>
    <s v="78-629-7560"/>
    <s v="3/21/2024"/>
    <s v="2/29/2024"/>
    <n v="23"/>
    <n v="23"/>
    <n v="77"/>
    <n v="54"/>
    <s v="Yes"/>
    <n v="2.5"/>
    <n v="51"/>
    <n v="127.5"/>
    <n v="48"/>
  </r>
  <r>
    <s v="P019"/>
    <s v="Eggplant"/>
    <x v="0"/>
    <s v="Zoonder"/>
    <s v="52 Namekagon Junction"/>
    <s v="Backordered"/>
    <s v="91-290-9062"/>
    <s v="95-609-1485"/>
    <s v="3/21/2024"/>
    <s v="4/19/2024"/>
    <n v="17"/>
    <n v="17"/>
    <n v="2"/>
    <n v="0"/>
    <s v="No"/>
    <n v="4"/>
    <n v="80"/>
    <n v="320"/>
    <n v="85"/>
  </r>
  <r>
    <s v="P112"/>
    <s v="White Bread"/>
    <x v="5"/>
    <s v="Babblestorm"/>
    <s v="0 Saint Paul Center"/>
    <s v="Backordered"/>
    <s v="06-503-5891"/>
    <s v="19-098-2529"/>
    <s v="3/22/2024"/>
    <s v="9/23/2024"/>
    <n v="61"/>
    <n v="61"/>
    <n v="22"/>
    <n v="0"/>
    <s v="No"/>
    <n v="2.4500000000000002"/>
    <n v="76"/>
    <n v="186.20000000000002"/>
    <n v="70"/>
  </r>
  <r>
    <s v="P014"/>
    <s v="Digestive Biscuit"/>
    <x v="5"/>
    <s v="Skiptube"/>
    <s v="2 Carioca Crossing"/>
    <s v="Discontinued"/>
    <s v="37-064-7275"/>
    <s v="63-522-2633"/>
    <s v="3/22/2024"/>
    <s v="6/25/2024"/>
    <n v="29"/>
    <n v="29"/>
    <n v="42"/>
    <n v="13"/>
    <s v="Yes"/>
    <n v="10"/>
    <n v="72"/>
    <n v="720"/>
    <n v="28"/>
  </r>
  <r>
    <s v="P076"/>
    <s v="Egg (Goose)"/>
    <x v="2"/>
    <s v="Innotype"/>
    <s v="292 Utah Street"/>
    <s v="Active"/>
    <s v="21-993-5632"/>
    <s v="26-860-4618"/>
    <s v="3/23/2024"/>
    <s v="4/14/2024"/>
    <n v="40"/>
    <n v="40"/>
    <n v="72"/>
    <n v="32"/>
    <s v="Yes"/>
    <n v="3"/>
    <n v="23"/>
    <n v="69"/>
    <n v="17"/>
  </r>
  <r>
    <s v="P037"/>
    <s v="Robusta Coffee"/>
    <x v="6"/>
    <s v="Linkbridge"/>
    <s v="2374 Chive Court"/>
    <s v="Active"/>
    <s v="05-720-8792"/>
    <s v="33-265-4588"/>
    <s v="3/24/2024"/>
    <d v="2024-08-07T00:00:00"/>
    <n v="20"/>
    <n v="20"/>
    <n v="91"/>
    <n v="71"/>
    <s v="Yes"/>
    <n v="1.5"/>
    <n v="81"/>
    <n v="121.5"/>
    <n v="74"/>
  </r>
  <r>
    <s v="P113"/>
    <s v="Watermelon"/>
    <x v="0"/>
    <s v="Skaboo"/>
    <s v="0039 Shelley Place"/>
    <s v="Discontinued"/>
    <s v="36-531-4087"/>
    <s v="83-172-5527"/>
    <s v="3/24/2024"/>
    <s v="10/25/2024"/>
    <n v="51"/>
    <n v="51"/>
    <n v="12"/>
    <n v="0"/>
    <s v="No"/>
    <n v="9.5"/>
    <n v="26"/>
    <n v="247"/>
    <n v="32"/>
  </r>
  <r>
    <s v="P004"/>
    <s v="Carrot"/>
    <x v="0"/>
    <s v="Wikido"/>
    <s v="44801 Myrtle Center"/>
    <s v="Discontinued"/>
    <s v="61-680-9496"/>
    <s v="75-448-1356"/>
    <s v="3/24/2024"/>
    <d v="2024-05-10T00:00:00"/>
    <n v="80"/>
    <n v="80"/>
    <n v="14"/>
    <n v="0"/>
    <s v="No"/>
    <n v="3.5"/>
    <n v="36"/>
    <n v="126"/>
    <n v="64"/>
  </r>
  <r>
    <s v="P066"/>
    <s v="Almond Flour"/>
    <x v="3"/>
    <s v="Wikivu"/>
    <s v="4627 Amoth Circle"/>
    <s v="Active"/>
    <s v="36-636-4873"/>
    <s v="11-098-3982"/>
    <s v="3/25/2024"/>
    <s v="1/17/2025"/>
    <n v="85"/>
    <n v="85"/>
    <n v="100"/>
    <n v="15"/>
    <s v="Yes"/>
    <n v="6.1"/>
    <n v="80"/>
    <n v="488"/>
    <n v="94"/>
  </r>
  <r>
    <s v="P096"/>
    <s v="Apple"/>
    <x v="0"/>
    <s v="Jaxworks"/>
    <s v="2 Hooker Terrace"/>
    <s v="Backordered"/>
    <s v="45-992-5653"/>
    <s v="22-050-5775"/>
    <s v="3/25/2024"/>
    <d v="2024-07-07T00:00:00"/>
    <n v="17"/>
    <n v="17"/>
    <n v="67"/>
    <n v="50"/>
    <s v="Yes"/>
    <n v="2.75"/>
    <n v="26"/>
    <n v="71.5"/>
    <n v="1"/>
  </r>
  <r>
    <s v="P054"/>
    <s v="Black Rice"/>
    <x v="3"/>
    <s v="Avavee"/>
    <s v="3296 Walton Court"/>
    <s v="Discontinued"/>
    <s v="85-781-5386"/>
    <s v="89-439-6947"/>
    <s v="3/25/2024"/>
    <s v="3/20/2024"/>
    <n v="86"/>
    <n v="86"/>
    <n v="68"/>
    <n v="0"/>
    <s v="No"/>
    <n v="15"/>
    <n v="47"/>
    <n v="705"/>
    <n v="95"/>
  </r>
  <r>
    <s v="P020"/>
    <s v="Whole Wheat Flour"/>
    <x v="3"/>
    <s v="Fivebridge"/>
    <s v="21343 Brentwood Circle"/>
    <s v="Backordered"/>
    <s v="76-459-2392"/>
    <s v="91-030-6609"/>
    <s v="3/26/2024"/>
    <s v="4/13/2024"/>
    <n v="82"/>
    <n v="82"/>
    <n v="4"/>
    <n v="0"/>
    <s v="No"/>
    <n v="1.8"/>
    <n v="31"/>
    <n v="55.800000000000004"/>
    <n v="34"/>
  </r>
  <r>
    <s v="P102"/>
    <s v="Salmon"/>
    <x v="4"/>
    <s v="Photobean"/>
    <s v="4353 Dixon Circle"/>
    <s v="Discontinued"/>
    <s v="92-791-0606"/>
    <s v="56-050-1773"/>
    <s v="3/26/2024"/>
    <s v="4/28/2024"/>
    <n v="78"/>
    <n v="78"/>
    <n v="62"/>
    <n v="0"/>
    <s v="No"/>
    <n v="3"/>
    <n v="61"/>
    <n v="183"/>
    <n v="78"/>
  </r>
  <r>
    <s v="P039"/>
    <s v="Palm Oil"/>
    <x v="1"/>
    <s v="Demivee"/>
    <s v="703 Hermina Center"/>
    <s v="Active"/>
    <s v="87-199-2743"/>
    <s v="54-907-6531"/>
    <s v="3/26/2024"/>
    <s v="9/15/2024"/>
    <n v="74"/>
    <n v="74"/>
    <n v="74"/>
    <n v="0"/>
    <s v="Yes"/>
    <n v="4.5"/>
    <n v="63"/>
    <n v="283.5"/>
    <n v="69"/>
  </r>
  <r>
    <s v="P062"/>
    <s v="Short Grain Rice"/>
    <x v="3"/>
    <s v="Realblab"/>
    <s v="805 Nancy Crossing"/>
    <s v="Discontinued"/>
    <s v="04-038-1547"/>
    <s v="61-912-9541"/>
    <s v="3/26/2024"/>
    <s v="11/24/2024"/>
    <n v="18"/>
    <n v="18"/>
    <n v="2"/>
    <n v="0"/>
    <s v="No"/>
    <n v="2.8"/>
    <n v="27"/>
    <n v="75.599999999999994"/>
    <n v="1"/>
  </r>
  <r>
    <s v="P115"/>
    <s v="Papaya"/>
    <x v="0"/>
    <s v="Tavu"/>
    <s v="561 Pennsylvania Way"/>
    <s v="Discontinued"/>
    <s v="83-917-7384"/>
    <s v="84-923-5086"/>
    <s v="3/27/2024"/>
    <s v="8/24/2024"/>
    <n v="59"/>
    <n v="59"/>
    <n v="97"/>
    <n v="38"/>
    <s v="Yes"/>
    <n v="7"/>
    <n v="52"/>
    <n v="364"/>
    <n v="82"/>
  </r>
  <r>
    <s v="P075"/>
    <s v="Rye Bread"/>
    <x v="5"/>
    <s v="Kwilith"/>
    <s v="6 Haas Circle"/>
    <s v="Discontinued"/>
    <s v="94-525-6925"/>
    <s v="31-892-6816"/>
    <s v="3/27/2024"/>
    <s v="5/16/2024"/>
    <n v="48"/>
    <n v="48"/>
    <n v="56"/>
    <n v="8"/>
    <s v="Yes"/>
    <n v="3"/>
    <n v="70"/>
    <n v="210"/>
    <n v="100"/>
  </r>
  <r>
    <s v="P005"/>
    <s v="Garlic"/>
    <x v="0"/>
    <s v="Voonyx"/>
    <s v="6195 Monterey Center"/>
    <s v="Backordered"/>
    <s v="16-632-1308"/>
    <s v="45-903-0036"/>
    <s v="3/27/2024"/>
    <s v="5/21/2024"/>
    <n v="76"/>
    <n v="76"/>
    <n v="13"/>
    <n v="0"/>
    <s v="No"/>
    <n v="20"/>
    <n v="31"/>
    <n v="620"/>
    <n v="28"/>
  </r>
  <r>
    <s v="P075"/>
    <s v="Rye Bread"/>
    <x v="5"/>
    <s v="Twimm"/>
    <s v="6 Haas Circle"/>
    <s v="Active"/>
    <s v="13-798-3397"/>
    <s v="89-992-6472"/>
    <s v="3/27/2024"/>
    <d v="2024-09-05T00:00:00"/>
    <n v="50"/>
    <n v="50"/>
    <n v="16"/>
    <n v="0"/>
    <s v="No"/>
    <n v="2.5"/>
    <n v="34"/>
    <n v="85"/>
    <n v="66"/>
  </r>
  <r>
    <s v="P021"/>
    <s v="Arabica Coffee"/>
    <x v="6"/>
    <s v="Skajo"/>
    <s v="36 3rd Place"/>
    <s v="Discontinued"/>
    <s v="69-834-2874"/>
    <s v="51-600-6076"/>
    <s v="3/27/2024"/>
    <s v="6/25/2024"/>
    <n v="23"/>
    <n v="23"/>
    <n v="62"/>
    <n v="39"/>
    <s v="Yes"/>
    <n v="5"/>
    <n v="28"/>
    <n v="140"/>
    <n v="30"/>
  </r>
  <r>
    <s v="P017"/>
    <s v="Egg (Turkey)"/>
    <x v="2"/>
    <s v="Vipe"/>
    <s v="94862 Beilfuss Terrace"/>
    <s v="Backordered"/>
    <s v="60-343-3288"/>
    <s v="22-940-6543"/>
    <s v="3/28/2024"/>
    <d v="2025-01-01T00:00:00"/>
    <n v="86"/>
    <n v="86"/>
    <n v="92"/>
    <n v="6"/>
    <s v="Yes"/>
    <n v="6.7"/>
    <n v="54"/>
    <n v="361.8"/>
    <n v="85"/>
  </r>
  <r>
    <s v="P094"/>
    <s v="Oatmeal Biscuit"/>
    <x v="5"/>
    <s v="Jazzy"/>
    <s v="9269 Main Trail"/>
    <s v="Backordered"/>
    <s v="21-650-9319"/>
    <s v="73-445-3017"/>
    <s v="3/28/2024"/>
    <s v="1/28/2025"/>
    <n v="28"/>
    <n v="28"/>
    <n v="88"/>
    <n v="60"/>
    <s v="Yes"/>
    <n v="2.5"/>
    <n v="67"/>
    <n v="167.5"/>
    <n v="94"/>
  </r>
  <r>
    <s v="P028"/>
    <s v="Tilapia"/>
    <x v="4"/>
    <s v="Livepath"/>
    <s v="57 Eastwood Junction"/>
    <s v="Active"/>
    <s v="14-550-2152"/>
    <s v="60-003-2919"/>
    <s v="3/29/2024"/>
    <s v="6/18/2024"/>
    <n v="85"/>
    <n v="85"/>
    <n v="1"/>
    <n v="0"/>
    <s v="No"/>
    <n v="7.6"/>
    <n v="96"/>
    <n v="729.59999999999991"/>
    <n v="26"/>
  </r>
  <r>
    <s v="P112"/>
    <s v="White Bread"/>
    <x v="5"/>
    <s v="Topiczoom"/>
    <s v="0 Saint Paul Center"/>
    <s v="Discontinued"/>
    <s v="61-582-7399"/>
    <s v="15-062-6342"/>
    <s v="3/29/2024"/>
    <d v="2025-05-02T00:00:00"/>
    <n v="42"/>
    <n v="42"/>
    <n v="83"/>
    <n v="41"/>
    <s v="Yes"/>
    <n v="5"/>
    <n v="87"/>
    <n v="435"/>
    <n v="10"/>
  </r>
  <r>
    <s v="P106"/>
    <s v="Green Tea"/>
    <x v="6"/>
    <s v="Babbleblab"/>
    <s v="5306 Arkansas Avenue"/>
    <s v="Discontinued"/>
    <s v="28-107-4953"/>
    <s v="01-165-8830"/>
    <s v="3/29/2024"/>
    <d v="2024-12-11T00:00:00"/>
    <n v="51"/>
    <n v="51"/>
    <n v="19"/>
    <n v="0"/>
    <s v="No"/>
    <n v="5"/>
    <n v="82"/>
    <n v="410"/>
    <n v="56"/>
  </r>
  <r>
    <s v="P043"/>
    <s v="Apricot"/>
    <x v="0"/>
    <s v="Yodoo"/>
    <s v="36687 Maple Avenue"/>
    <s v="Backordered"/>
    <s v="53-050-8242"/>
    <s v="31-163-5871"/>
    <s v="3/30/2024"/>
    <s v="3/16/2024"/>
    <n v="73"/>
    <n v="73"/>
    <n v="25"/>
    <n v="0"/>
    <s v="No"/>
    <n v="7.5"/>
    <n v="66"/>
    <n v="495"/>
    <n v="14"/>
  </r>
  <r>
    <s v="P038"/>
    <s v="Chocolate Biscuit"/>
    <x v="5"/>
    <s v="Edgewire"/>
    <s v="7561 5th Terrace"/>
    <s v="Active"/>
    <s v="88-586-8797"/>
    <s v="02-530-5932"/>
    <s v="3/30/2024"/>
    <s v="8/25/2024"/>
    <n v="53"/>
    <n v="53"/>
    <n v="62"/>
    <n v="9"/>
    <s v="Yes"/>
    <n v="5.5"/>
    <n v="59"/>
    <n v="324.5"/>
    <n v="19"/>
  </r>
  <r>
    <s v="P121"/>
    <s v="Mackerel"/>
    <x v="4"/>
    <s v="Edgetag"/>
    <s v="08545 Lillian Street"/>
    <s v="Active"/>
    <s v="93-772-3085"/>
    <s v="61-807-0746"/>
    <s v="3/30/2024"/>
    <s v="7/18/2024"/>
    <n v="82"/>
    <n v="82"/>
    <n v="19"/>
    <n v="0"/>
    <s v="No"/>
    <n v="13.99"/>
    <n v="58"/>
    <n v="811.42"/>
    <n v="90"/>
  </r>
  <r>
    <s v="P060"/>
    <s v="Grapes"/>
    <x v="0"/>
    <s v="Oozz"/>
    <s v="183 Algoma Trail"/>
    <s v="Backordered"/>
    <s v="04-001-1793"/>
    <s v="29-359-0109"/>
    <s v="3/31/2024"/>
    <d v="2025-02-02T00:00:00"/>
    <n v="98"/>
    <n v="98"/>
    <n v="38"/>
    <n v="0"/>
    <s v="No"/>
    <n v="12"/>
    <n v="88"/>
    <n v="1056"/>
    <n v="65"/>
  </r>
  <r>
    <s v="P064"/>
    <s v="Banana"/>
    <x v="0"/>
    <s v="Trupe"/>
    <s v="3825 Raven Avenue"/>
    <s v="Backordered"/>
    <s v="10-137-9759"/>
    <s v="23-688-6256"/>
    <s v="3/31/2024"/>
    <d v="2024-03-09T00:00:00"/>
    <n v="39"/>
    <n v="39"/>
    <n v="17"/>
    <n v="0"/>
    <s v="No"/>
    <n v="3"/>
    <n v="82"/>
    <n v="246"/>
    <n v="84"/>
  </r>
  <r>
    <s v="P027"/>
    <s v="Green Coffee"/>
    <x v="6"/>
    <s v="Kaymbo"/>
    <s v="35 Golf Course Alley"/>
    <s v="Backordered"/>
    <s v="96-682-8546"/>
    <s v="03-882-3517"/>
    <s v="3/31/2024"/>
    <s v="10/26/2024"/>
    <n v="43"/>
    <n v="43"/>
    <n v="29"/>
    <n v="0"/>
    <s v="No"/>
    <n v="0.2"/>
    <n v="62"/>
    <n v="12.4"/>
    <n v="55"/>
  </r>
  <r>
    <s v="P113"/>
    <s v="Watermelon"/>
    <x v="0"/>
    <s v="Feedfire"/>
    <s v="0039 Shelley Place"/>
    <s v="Active"/>
    <s v="07-617-6934"/>
    <s v="48-700-8059"/>
    <s v="3/31/2024"/>
    <s v="12/21/2024"/>
    <n v="90"/>
    <n v="90"/>
    <n v="39"/>
    <n v="0"/>
    <s v="No"/>
    <n v="5"/>
    <n v="48"/>
    <n v="240"/>
    <n v="18"/>
  </r>
  <r>
    <s v="P111"/>
    <s v="Egg (Chicken)"/>
    <x v="2"/>
    <s v="Shuffletag"/>
    <s v="553 Hooker Trail"/>
    <s v="Discontinued"/>
    <s v="43-164-5984"/>
    <s v="10-008-6747"/>
    <s v="4/13/2024"/>
    <s v="6/17/2024"/>
    <n v="70"/>
    <n v="70"/>
    <n v="75"/>
    <n v="5"/>
    <s v="Yes"/>
    <n v="2.9"/>
    <n v="26"/>
    <n v="75.399999999999991"/>
    <n v="41"/>
  </r>
  <r>
    <s v="P007"/>
    <s v="Coconut Sugar"/>
    <x v="3"/>
    <s v="Skajo"/>
    <s v="38583 2nd Pass"/>
    <s v="Backordered"/>
    <s v="07-074-1196"/>
    <s v="69-112-6969"/>
    <s v="4/14/2024"/>
    <d v="2025-10-01T00:00:00"/>
    <n v="91"/>
    <n v="91"/>
    <n v="56"/>
    <n v="0"/>
    <s v="No"/>
    <n v="3.9"/>
    <n v="40"/>
    <n v="156"/>
    <n v="5"/>
  </r>
  <r>
    <s v="P116"/>
    <s v="Butter"/>
    <x v="2"/>
    <s v="Rhynoodle"/>
    <s v="285 East Plaza"/>
    <s v="Backordered"/>
    <s v="05-193-8096"/>
    <s v="86-709-5618"/>
    <s v="4/14/2024"/>
    <s v="3/19/2024"/>
    <n v="36"/>
    <n v="36"/>
    <n v="21"/>
    <n v="0"/>
    <s v="No"/>
    <n v="5.5"/>
    <n v="39"/>
    <n v="214.5"/>
    <n v="18"/>
  </r>
  <r>
    <s v="P052"/>
    <s v="Plum"/>
    <x v="0"/>
    <s v="Yoveo"/>
    <s v="15068 Scoville Court"/>
    <s v="Discontinued"/>
    <s v="92-837-8839"/>
    <s v="95-484-3134"/>
    <s v="4/14/2024"/>
    <s v="1/16/2025"/>
    <n v="11"/>
    <n v="11"/>
    <n v="71"/>
    <n v="60"/>
    <s v="Yes"/>
    <n v="2"/>
    <n v="63"/>
    <n v="126"/>
    <n v="23"/>
  </r>
  <r>
    <s v="P060"/>
    <s v="Grapes"/>
    <x v="0"/>
    <s v="Zoombox"/>
    <s v="183 Algoma Trail"/>
    <s v="Backordered"/>
    <s v="60-343-7973"/>
    <s v="06-303-4127"/>
    <s v="4/15/2024"/>
    <s v="4/29/2024"/>
    <n v="82"/>
    <n v="82"/>
    <n v="86"/>
    <n v="4"/>
    <s v="Yes"/>
    <n v="3.2"/>
    <n v="67"/>
    <n v="214.4"/>
    <n v="56"/>
  </r>
  <r>
    <s v="P002"/>
    <s v="Vegetable Oil"/>
    <x v="1"/>
    <s v="Roombo"/>
    <s v="03643 Oakridge Lane"/>
    <s v="Active"/>
    <s v="76-264-0748"/>
    <s v="27-557-2375"/>
    <s v="4/15/2024"/>
    <d v="2024-01-06T00:00:00"/>
    <n v="23"/>
    <n v="23"/>
    <n v="41"/>
    <n v="18"/>
    <s v="Yes"/>
    <n v="3"/>
    <n v="39"/>
    <n v="117"/>
    <n v="54"/>
  </r>
  <r>
    <s v="P099"/>
    <s v="Multigrain Bread"/>
    <x v="5"/>
    <s v="Devcast"/>
    <s v="8 Mayer Trail"/>
    <s v="Backordered"/>
    <s v="67-130-4114"/>
    <s v="53-718-1768"/>
    <s v="4/15/2024"/>
    <s v="2/27/2024"/>
    <n v="56"/>
    <n v="56"/>
    <n v="26"/>
    <n v="0"/>
    <s v="No"/>
    <n v="4.5"/>
    <n v="46"/>
    <n v="207"/>
    <n v="67"/>
  </r>
  <r>
    <s v="P019"/>
    <s v="Eggplant"/>
    <x v="0"/>
    <s v="Tambee"/>
    <s v="52 Namekagon Junction"/>
    <s v="Active"/>
    <s v="99-961-0767"/>
    <s v="78-954-5649"/>
    <s v="4/16/2024"/>
    <s v="10/25/2024"/>
    <n v="47"/>
    <n v="47"/>
    <n v="15"/>
    <n v="0"/>
    <s v="No"/>
    <n v="4"/>
    <n v="95"/>
    <n v="380"/>
    <n v="63"/>
  </r>
  <r>
    <s v="P001"/>
    <s v="Bell Pepper"/>
    <x v="0"/>
    <s v="Myworks"/>
    <s v="20 Pennsylvania Parkway"/>
    <s v="Backordered"/>
    <s v="24-228-6840"/>
    <s v="26-280-5472"/>
    <s v="4/16/2024"/>
    <d v="2024-09-08T00:00:00"/>
    <n v="84"/>
    <n v="88"/>
    <n v="1"/>
    <n v="0"/>
    <s v="No"/>
    <n v="30"/>
    <n v="34"/>
    <n v="1020"/>
    <n v="63"/>
  </r>
  <r>
    <s v="P117"/>
    <s v="Heavy Cream"/>
    <x v="2"/>
    <s v="Thoughtbeat"/>
    <s v="00 Luster Alley"/>
    <s v="Backordered"/>
    <s v="83-573-4586"/>
    <s v="91-191-2324"/>
    <s v="4/17/2024"/>
    <s v="10/19/2024"/>
    <n v="85"/>
    <n v="85"/>
    <n v="95"/>
    <n v="10"/>
    <s v="Yes"/>
    <n v="6.5"/>
    <n v="29"/>
    <n v="188.5"/>
    <n v="46"/>
  </r>
  <r>
    <s v="P081"/>
    <s v="Herbal Tea"/>
    <x v="6"/>
    <s v="Bluejam"/>
    <s v="26175 Oxford Way"/>
    <s v="Active"/>
    <s v="80-698-0324"/>
    <s v="98-587-7923"/>
    <s v="4/17/2024"/>
    <d v="2025-04-02T00:00:00"/>
    <n v="27"/>
    <n v="27"/>
    <n v="58"/>
    <n v="31"/>
    <s v="Yes"/>
    <n v="6"/>
    <n v="51"/>
    <n v="306"/>
    <n v="12"/>
  </r>
  <r>
    <s v="P040"/>
    <s v="Sesame Oil"/>
    <x v="1"/>
    <s v="Camimbo"/>
    <s v="0313 Rockefeller Street"/>
    <s v="Backordered"/>
    <s v="83-568-3475"/>
    <s v="10-950-0546"/>
    <s v="4/17/2024"/>
    <d v="2024-04-04T00:00:00"/>
    <n v="77"/>
    <n v="77"/>
    <n v="72"/>
    <n v="0"/>
    <s v="No"/>
    <n v="20"/>
    <n v="74"/>
    <n v="1480"/>
    <n v="15"/>
  </r>
  <r>
    <s v="P110"/>
    <s v="Butter Biscuit"/>
    <x v="5"/>
    <s v="Vidoo"/>
    <s v="175 Sycamore Circle"/>
    <s v="Discontinued"/>
    <s v="15-846-7959"/>
    <s v="47-026-0505"/>
    <s v="4/17/2024"/>
    <d v="2024-01-12T00:00:00"/>
    <n v="84"/>
    <n v="84"/>
    <n v="14"/>
    <n v="0"/>
    <s v="No"/>
    <n v="2.5"/>
    <n v="48"/>
    <n v="120"/>
    <n v="38"/>
  </r>
  <r>
    <s v="P101"/>
    <s v="Halibut"/>
    <x v="4"/>
    <s v="Babblestorm"/>
    <s v="7 Riverside Road"/>
    <s v="Active"/>
    <s v="98-148-0940"/>
    <s v="06-175-9657"/>
    <s v="4/17/2024"/>
    <d v="2024-02-04T00:00:00"/>
    <n v="35"/>
    <n v="35"/>
    <n v="62"/>
    <n v="27"/>
    <s v="Yes"/>
    <n v="0.2"/>
    <n v="67"/>
    <n v="13.4"/>
    <n v="17"/>
  </r>
  <r>
    <s v="P109"/>
    <s v="Zucchini"/>
    <x v="0"/>
    <s v="Feedbug"/>
    <s v="66330 Northridge Street"/>
    <s v="Discontinued"/>
    <s v="76-325-9093"/>
    <s v="67-922-3399"/>
    <s v="4/18/2024"/>
    <s v="10/19/2024"/>
    <n v="98"/>
    <n v="98"/>
    <n v="92"/>
    <n v="0"/>
    <s v="No"/>
    <n v="6.5"/>
    <n v="29"/>
    <n v="188.5"/>
    <n v="32"/>
  </r>
  <r>
    <s v="P111"/>
    <s v="Egg (Chicken)"/>
    <x v="2"/>
    <s v="Zava"/>
    <s v="553 Hooker Trail"/>
    <s v="Backordered"/>
    <s v="10-034-7654"/>
    <s v="27-292-4656"/>
    <s v="4/18/2024"/>
    <s v="10/25/2024"/>
    <n v="63"/>
    <n v="63"/>
    <n v="96"/>
    <n v="33"/>
    <s v="Yes"/>
    <n v="1.5"/>
    <n v="27"/>
    <n v="40.5"/>
    <n v="58"/>
  </r>
  <r>
    <s v="P040"/>
    <s v="Sesame Oil"/>
    <x v="1"/>
    <s v="Topiclounge"/>
    <s v="0313 Rockefeller Street"/>
    <s v="Discontinued"/>
    <s v="21-633-8696"/>
    <s v="89-468-2696"/>
    <s v="4/18/2024"/>
    <d v="2024-06-04T00:00:00"/>
    <n v="27"/>
    <n v="27"/>
    <n v="59"/>
    <n v="32"/>
    <s v="Yes"/>
    <n v="5"/>
    <n v="93"/>
    <n v="465"/>
    <n v="45"/>
  </r>
  <r>
    <s v="P030"/>
    <s v="Bread Flour"/>
    <x v="3"/>
    <s v="Meembee"/>
    <s v="49148 Meadow Ridge Way"/>
    <s v="Discontinued"/>
    <s v="74-181-4135"/>
    <s v="00-487-2428"/>
    <s v="4/18/2024"/>
    <s v="3/17/2024"/>
    <n v="70"/>
    <n v="70"/>
    <n v="19"/>
    <n v="0"/>
    <s v="No"/>
    <n v="0.2"/>
    <n v="88"/>
    <n v="17.600000000000001"/>
    <n v="24"/>
  </r>
  <r>
    <s v="P007"/>
    <s v="Coconut Sugar"/>
    <x v="3"/>
    <s v="Feedfire"/>
    <s v="38583 2nd Pass"/>
    <s v="Active"/>
    <s v="98-064-4465"/>
    <s v="93-719-9817"/>
    <s v="4/19/2024"/>
    <d v="2024-01-10T00:00:00"/>
    <n v="49"/>
    <n v="49"/>
    <n v="38"/>
    <n v="0"/>
    <s v="No"/>
    <n v="7"/>
    <n v="72"/>
    <n v="504"/>
    <n v="84"/>
  </r>
  <r>
    <s v="P111"/>
    <s v="Egg (Chicken)"/>
    <x v="2"/>
    <s v="Kwideo"/>
    <s v="553 Hooker Trail"/>
    <s v="Backordered"/>
    <s v="41-475-5305"/>
    <s v="93-900-1170"/>
    <s v="4/19/2024"/>
    <s v="3/13/2024"/>
    <n v="22"/>
    <n v="22"/>
    <n v="20"/>
    <n v="0"/>
    <s v="No"/>
    <n v="3"/>
    <n v="71"/>
    <n v="213"/>
    <n v="97"/>
  </r>
  <r>
    <s v="P120"/>
    <s v="Mozzarella Cheese"/>
    <x v="2"/>
    <s v="Livetube"/>
    <s v="4 Warbler Center"/>
    <s v="Discontinued"/>
    <s v="80-988-4653"/>
    <s v="02-272-0535"/>
    <s v="4/20/2024"/>
    <s v="9/14/2024"/>
    <n v="96"/>
    <n v="96"/>
    <n v="66"/>
    <n v="0"/>
    <s v="No"/>
    <n v="2.5"/>
    <n v="66"/>
    <n v="165"/>
    <n v="65"/>
  </r>
  <r>
    <s v="P075"/>
    <s v="Rye Bread"/>
    <x v="5"/>
    <s v="Kanoodle"/>
    <s v="6 Haas Circle"/>
    <s v="Active"/>
    <s v="51-583-6029"/>
    <s v="78-024-3286"/>
    <s v="4/20/2024"/>
    <s v="8/18/2024"/>
    <n v="61"/>
    <n v="61"/>
    <n v="43"/>
    <n v="0"/>
    <s v="No"/>
    <n v="4"/>
    <n v="72"/>
    <n v="288"/>
    <n v="64"/>
  </r>
  <r>
    <s v="P109"/>
    <s v="Zucchini"/>
    <x v="0"/>
    <s v="Roombo"/>
    <s v="66330 Northridge Street"/>
    <s v="Backordered"/>
    <s v="63-270-7076"/>
    <s v="85-532-0172"/>
    <s v="4/21/2024"/>
    <d v="2024-12-06T00:00:00"/>
    <n v="43"/>
    <n v="43"/>
    <n v="36"/>
    <n v="0"/>
    <s v="No"/>
    <n v="3.5"/>
    <n v="32"/>
    <n v="112"/>
    <n v="70"/>
  </r>
  <r>
    <s v="P014"/>
    <s v="Digestive Biscuit"/>
    <x v="5"/>
    <s v="Skynoodle"/>
    <s v="2 Carioca Crossing"/>
    <s v="Discontinued"/>
    <s v="70-149-6756"/>
    <s v="97-150-9199"/>
    <s v="4/21/2024"/>
    <d v="2025-06-01T00:00:00"/>
    <n v="38"/>
    <n v="38"/>
    <n v="99"/>
    <n v="61"/>
    <s v="Yes"/>
    <n v="4.2"/>
    <n v="28"/>
    <n v="117.60000000000001"/>
    <n v="45"/>
  </r>
  <r>
    <s v="P099"/>
    <s v="Multigrain Bread"/>
    <x v="5"/>
    <s v="Feedfire"/>
    <s v="8 Mayer Trail"/>
    <s v="Backordered"/>
    <s v="98-909-9395"/>
    <s v="74-119-5491"/>
    <s v="4/22/2024"/>
    <s v="8/31/2024"/>
    <n v="65"/>
    <n v="65"/>
    <n v="98"/>
    <n v="33"/>
    <s v="Yes"/>
    <n v="5"/>
    <n v="35"/>
    <n v="175"/>
    <n v="98"/>
  </r>
  <r>
    <s v="P117"/>
    <s v="Heavy Cream"/>
    <x v="2"/>
    <s v="Skiptube"/>
    <s v="00 Luster Alley"/>
    <s v="Discontinued"/>
    <s v="35-621-2546"/>
    <s v="14-190-2260"/>
    <s v="4/22/2024"/>
    <d v="2024-07-04T00:00:00"/>
    <n v="14"/>
    <n v="14"/>
    <n v="89"/>
    <n v="75"/>
    <s v="Yes"/>
    <n v="8"/>
    <n v="68"/>
    <n v="544"/>
    <n v="93"/>
  </r>
  <r>
    <s v="P098"/>
    <s v="Cottage Cheese"/>
    <x v="2"/>
    <s v="Zoovu"/>
    <s v="6172 Hovde Circle"/>
    <s v="Active"/>
    <s v="24-579-6500"/>
    <s v="60-309-5783"/>
    <s v="4/22/2024"/>
    <d v="2024-12-06T00:00:00"/>
    <n v="67"/>
    <n v="67"/>
    <n v="51"/>
    <n v="0"/>
    <s v="No"/>
    <n v="10"/>
    <n v="81"/>
    <n v="810"/>
    <n v="18"/>
  </r>
  <r>
    <s v="P107"/>
    <s v="Swiss Cheese"/>
    <x v="2"/>
    <s v="Cogilith"/>
    <s v="285 1st Park"/>
    <s v="Backordered"/>
    <s v="01-703-8441"/>
    <s v="91-216-7668"/>
    <s v="4/23/2024"/>
    <d v="2025-01-01T00:00:00"/>
    <n v="85"/>
    <n v="85"/>
    <n v="10"/>
    <n v="0"/>
    <s v="No"/>
    <n v="1.5"/>
    <n v="76"/>
    <n v="114"/>
    <n v="38"/>
  </r>
  <r>
    <s v="P008"/>
    <s v="Anchovies"/>
    <x v="4"/>
    <s v="Fliptune"/>
    <s v="86 Porter Junction"/>
    <s v="Discontinued"/>
    <s v="61-796-6540"/>
    <s v="40-002-8400"/>
    <s v="4/24/2024"/>
    <d v="2024-02-06T00:00:00"/>
    <n v="93"/>
    <n v="93"/>
    <n v="4"/>
    <n v="0"/>
    <s v="No"/>
    <n v="6"/>
    <n v="23"/>
    <n v="138"/>
    <n v="39"/>
  </r>
  <r>
    <s v="P124"/>
    <s v="Raw Sugar"/>
    <x v="5"/>
    <s v="BlogXS"/>
    <s v="66 Raven Pass"/>
    <s v="Backordered"/>
    <s v="16-354-8122"/>
    <s v="61-604-8116"/>
    <s v="4/25/2024"/>
    <s v="1/22/2025"/>
    <n v="100"/>
    <n v="100"/>
    <n v="99"/>
    <n v="0"/>
    <s v="No"/>
    <n v="4"/>
    <n v="57"/>
    <n v="228"/>
    <n v="42"/>
  </r>
  <r>
    <s v="P018"/>
    <s v="Ricotta Cheese"/>
    <x v="2"/>
    <s v="DabZ"/>
    <s v="10342 Division Place"/>
    <s v="Discontinued"/>
    <s v="67-512-9754"/>
    <s v="35-941-2585"/>
    <s v="4/25/2024"/>
    <s v="7/21/2024"/>
    <n v="88"/>
    <n v="88"/>
    <n v="100"/>
    <n v="12"/>
    <s v="Yes"/>
    <n v="2.5"/>
    <n v="66"/>
    <n v="165"/>
    <n v="28"/>
  </r>
  <r>
    <s v="P014"/>
    <s v="Digestive Biscuit"/>
    <x v="5"/>
    <s v="Twitternation"/>
    <s v="2 Carioca Crossing"/>
    <s v="Discontinued"/>
    <s v="11-316-8405"/>
    <s v="50-918-1373"/>
    <s v="4/26/2024"/>
    <s v="2/24/2025"/>
    <n v="97"/>
    <n v="97"/>
    <n v="55"/>
    <n v="0"/>
    <s v="No"/>
    <n v="5"/>
    <n v="39"/>
    <n v="195"/>
    <n v="15"/>
  </r>
  <r>
    <s v="P017"/>
    <s v="Egg (Turkey)"/>
    <x v="2"/>
    <s v="Skimia"/>
    <s v="94862 Beilfuss Terrace"/>
    <s v="Backordered"/>
    <s v="36-372-2295"/>
    <s v="85-823-7428"/>
    <s v="4/26/2024"/>
    <s v="10/22/2024"/>
    <n v="19"/>
    <n v="19"/>
    <n v="13"/>
    <n v="0"/>
    <s v="No"/>
    <n v="4.45"/>
    <n v="37"/>
    <n v="164.65"/>
    <n v="4"/>
  </r>
  <r>
    <s v="P023"/>
    <s v="Mango"/>
    <x v="0"/>
    <s v="Mydeo"/>
    <s v="48 Vahlen Place"/>
    <s v="Discontinued"/>
    <s v="84-075-7647"/>
    <s v="95-889-8592"/>
    <s v="4/27/2024"/>
    <s v="10/21/2024"/>
    <n v="24"/>
    <n v="24"/>
    <n v="82"/>
    <n v="58"/>
    <s v="Yes"/>
    <n v="2.2999999999999998"/>
    <n v="43"/>
    <n v="98.899999999999991"/>
    <n v="45"/>
  </r>
  <r>
    <s v="P093"/>
    <s v="Basmati Rice"/>
    <x v="3"/>
    <s v="Zava"/>
    <s v="6500 Raven Drive"/>
    <s v="Backordered"/>
    <s v="08-226-5155"/>
    <s v="64-584-7898"/>
    <s v="4/27/2024"/>
    <d v="2024-01-05T00:00:00"/>
    <n v="55"/>
    <n v="55"/>
    <n v="93"/>
    <n v="38"/>
    <s v="Yes"/>
    <n v="4.5"/>
    <n v="52"/>
    <n v="234"/>
    <n v="31"/>
  </r>
  <r>
    <s v="P092"/>
    <s v="Canola Oil"/>
    <x v="1"/>
    <s v="Eare"/>
    <s v="20 Butterfield Lane"/>
    <s v="Backordered"/>
    <s v="46-496-2930"/>
    <s v="29-295-9755"/>
    <s v="4/27/2024"/>
    <s v="10/26/2024"/>
    <n v="91"/>
    <n v="91"/>
    <n v="28"/>
    <n v="0"/>
    <s v="No"/>
    <n v="6"/>
    <n v="85"/>
    <n v="510"/>
    <n v="6"/>
  </r>
  <r>
    <s v="P001"/>
    <s v="Bell Pepper"/>
    <x v="0"/>
    <s v="Quatz"/>
    <s v="20 Pennsylvania Parkway"/>
    <s v="Backordered"/>
    <s v="00-215-7434"/>
    <s v="85-272-3969"/>
    <s v="4/28/2024"/>
    <s v="2/19/2025"/>
    <n v="49"/>
    <n v="53"/>
    <n v="63"/>
    <n v="10"/>
    <s v="Yes"/>
    <n v="2.5"/>
    <n v="59"/>
    <n v="147.5"/>
    <n v="63"/>
  </r>
  <r>
    <s v="P056"/>
    <s v="Pomegranate"/>
    <x v="0"/>
    <s v="Buzzdog"/>
    <s v="31892 Pennsylvania Street"/>
    <s v="Discontinued"/>
    <s v="12-828-1063"/>
    <s v="48-707-5857"/>
    <s v="4/28/2024"/>
    <s v="3/29/2024"/>
    <n v="66"/>
    <n v="66"/>
    <n v="82"/>
    <n v="16"/>
    <s v="Yes"/>
    <n v="7.1"/>
    <n v="27"/>
    <n v="191.7"/>
    <n v="67"/>
  </r>
  <r>
    <s v="P076"/>
    <s v="Egg (Goose)"/>
    <x v="2"/>
    <s v="Fivebridge"/>
    <s v="292 Utah Street"/>
    <s v="Backordered"/>
    <s v="48-770-6319"/>
    <s v="64-452-2395"/>
    <s v="4/28/2024"/>
    <s v="11/21/2024"/>
    <n v="14"/>
    <n v="14"/>
    <n v="31"/>
    <n v="17"/>
    <s v="Yes"/>
    <n v="1"/>
    <n v="77"/>
    <n v="77"/>
    <n v="16"/>
  </r>
  <r>
    <s v="P120"/>
    <s v="Mozzarella Cheese"/>
    <x v="2"/>
    <s v="Jayo"/>
    <s v="4 Warbler Center"/>
    <s v="Discontinued"/>
    <s v="44-305-1866"/>
    <s v="25-190-3172"/>
    <s v="4/29/2024"/>
    <d v="2024-02-07T00:00:00"/>
    <n v="36"/>
    <n v="36"/>
    <n v="71"/>
    <n v="35"/>
    <s v="Yes"/>
    <n v="3"/>
    <n v="95"/>
    <n v="285"/>
    <n v="3"/>
  </r>
  <r>
    <s v="P046"/>
    <s v="Egg (Duck)"/>
    <x v="2"/>
    <s v="Browsetype"/>
    <s v="45190 Fordem Court"/>
    <s v="Backordered"/>
    <s v="97-283-4840"/>
    <s v="64-604-1679"/>
    <s v="4/29/2024"/>
    <d v="2024-12-05T00:00:00"/>
    <n v="52"/>
    <n v="52"/>
    <n v="23"/>
    <n v="0"/>
    <s v="No"/>
    <n v="1.8"/>
    <n v="82"/>
    <n v="147.6"/>
    <n v="61"/>
  </r>
  <r>
    <s v="P116"/>
    <s v="Butter"/>
    <x v="2"/>
    <s v="Ainyx"/>
    <s v="285 East Plaza"/>
    <s v="Backordered"/>
    <s v="35-328-8392"/>
    <s v="52-340-4509"/>
    <s v="4/29/2024"/>
    <s v="3/18/2024"/>
    <n v="48"/>
    <n v="48"/>
    <n v="2"/>
    <n v="0"/>
    <s v="No"/>
    <n v="1.45"/>
    <n v="20"/>
    <n v="29"/>
    <n v="70"/>
  </r>
  <r>
    <s v="P039"/>
    <s v="Palm Oil"/>
    <x v="1"/>
    <s v="Kayveo"/>
    <s v="703 Hermina Center"/>
    <s v="Discontinued"/>
    <s v="43-693-2092"/>
    <s v="19-469-9841"/>
    <s v="4/30/2024"/>
    <s v="10/21/2024"/>
    <n v="58"/>
    <n v="58"/>
    <n v="100"/>
    <n v="42"/>
    <s v="Yes"/>
    <n v="3"/>
    <n v="40"/>
    <n v="120"/>
    <n v="21"/>
  </r>
  <r>
    <s v="P074"/>
    <s v="Long Grain Rice"/>
    <x v="3"/>
    <s v="Buzzster"/>
    <s v="49263 Graceland Pass"/>
    <s v="Active"/>
    <s v="47-802-5023"/>
    <s v="51-010-8144"/>
    <s v="4/30/2024"/>
    <s v="10/18/2024"/>
    <n v="39"/>
    <n v="39"/>
    <n v="20"/>
    <n v="0"/>
    <s v="No"/>
    <n v="8"/>
    <n v="81"/>
    <n v="648"/>
    <n v="62"/>
  </r>
  <r>
    <s v="P116"/>
    <s v="Butter"/>
    <x v="2"/>
    <s v="Aivee"/>
    <s v="285 East Plaza"/>
    <s v="Backordered"/>
    <s v="24-009-1208"/>
    <s v="96-405-4286"/>
    <s v="4/30/2024"/>
    <d v="2024-10-06T00:00:00"/>
    <n v="51"/>
    <n v="51"/>
    <n v="31"/>
    <n v="0"/>
    <s v="No"/>
    <n v="25"/>
    <n v="89"/>
    <n v="2225"/>
    <n v="100"/>
  </r>
  <r>
    <s v="P086"/>
    <s v="Cod"/>
    <x v="4"/>
    <s v="Dynabox"/>
    <s v="46 Colorado Place"/>
    <s v="Active"/>
    <s v="98-556-5323"/>
    <s v="21-490-8051"/>
    <s v="5/13/2024"/>
    <d v="2024-12-08T00:00:00"/>
    <n v="16"/>
    <n v="16"/>
    <n v="61"/>
    <n v="45"/>
    <s v="Yes"/>
    <n v="6"/>
    <n v="96"/>
    <n v="576"/>
    <n v="50"/>
  </r>
  <r>
    <s v="P072"/>
    <s v="White Tea"/>
    <x v="6"/>
    <s v="Vinder"/>
    <s v="5501 Fuller Way"/>
    <s v="Discontinued"/>
    <s v="14-521-4167"/>
    <s v="68-609-1972"/>
    <s v="5/13/2024"/>
    <s v="6/29/2024"/>
    <n v="62"/>
    <n v="62"/>
    <n v="2"/>
    <n v="0"/>
    <s v="No"/>
    <n v="2.5"/>
    <n v="48"/>
    <n v="120"/>
    <n v="36"/>
  </r>
  <r>
    <s v="P056"/>
    <s v="Pomegranate"/>
    <x v="0"/>
    <s v="Zoonoodle"/>
    <s v="31892 Pennsylvania Street"/>
    <s v="Discontinued"/>
    <s v="61-607-7622"/>
    <s v="77-175-2969"/>
    <s v="5/13/2024"/>
    <s v="2/21/2025"/>
    <n v="60"/>
    <n v="60"/>
    <n v="38"/>
    <n v="0"/>
    <s v="No"/>
    <n v="1"/>
    <n v="84"/>
    <n v="84"/>
    <n v="78"/>
  </r>
  <r>
    <s v="P083"/>
    <s v="Buttermilk"/>
    <x v="2"/>
    <s v="Rhycero"/>
    <s v="84336 Haas Place"/>
    <s v="Discontinued"/>
    <s v="06-849-4869"/>
    <s v="39-464-7300"/>
    <s v="5/13/2024"/>
    <s v="2/19/2025"/>
    <n v="47"/>
    <n v="47"/>
    <n v="15"/>
    <n v="0"/>
    <s v="No"/>
    <n v="6.5"/>
    <n v="46"/>
    <n v="299"/>
    <n v="24"/>
  </r>
  <r>
    <s v="P046"/>
    <s v="Egg (Duck)"/>
    <x v="2"/>
    <s v="Flashset"/>
    <s v="45190 Fordem Court"/>
    <s v="Backordered"/>
    <s v="41-526-4036"/>
    <s v="45-923-7206"/>
    <s v="5/13/2024"/>
    <d v="2024-02-03T00:00:00"/>
    <n v="23"/>
    <n v="23"/>
    <n v="25"/>
    <n v="2"/>
    <s v="Yes"/>
    <n v="4"/>
    <n v="69"/>
    <n v="276"/>
    <n v="48"/>
  </r>
  <r>
    <s v="P040"/>
    <s v="Sesame Oil"/>
    <x v="1"/>
    <s v="Realblab"/>
    <s v="0313 Rockefeller Street"/>
    <s v="Backordered"/>
    <s v="49-570-8214"/>
    <s v="17-345-5800"/>
    <s v="5/13/2024"/>
    <s v="5/27/2024"/>
    <n v="85"/>
    <n v="85"/>
    <n v="76"/>
    <n v="0"/>
    <s v="No"/>
    <n v="4"/>
    <n v="68"/>
    <n v="272"/>
    <n v="100"/>
  </r>
  <r>
    <s v="P059"/>
    <s v="Whipped Cream"/>
    <x v="2"/>
    <s v="Tazz"/>
    <s v="069 Basil Center"/>
    <s v="Discontinued"/>
    <s v="85-561-4694"/>
    <s v="57-486-8971"/>
    <s v="5/15/2024"/>
    <s v="8/15/2024"/>
    <n v="55"/>
    <n v="55"/>
    <n v="27"/>
    <n v="0"/>
    <s v="No"/>
    <n v="6"/>
    <n v="70"/>
    <n v="420"/>
    <n v="30"/>
  </r>
  <r>
    <s v="P035"/>
    <s v="Sour Cream"/>
    <x v="2"/>
    <s v="Jetwire"/>
    <s v="805 Center Parkway"/>
    <s v="Active"/>
    <s v="26-629-5920"/>
    <s v="19-264-7608"/>
    <s v="5/15/2024"/>
    <s v="7/16/2024"/>
    <n v="81"/>
    <n v="81"/>
    <n v="6"/>
    <n v="0"/>
    <s v="No"/>
    <n v="3"/>
    <n v="49"/>
    <n v="147"/>
    <n v="9"/>
  </r>
  <r>
    <s v="P087"/>
    <s v="Kiwi"/>
    <x v="0"/>
    <s v="Eadel"/>
    <s v="42719 Milwaukee Avenue"/>
    <s v="Discontinued"/>
    <s v="75-029-9003"/>
    <s v="61-917-4271"/>
    <s v="5/16/2024"/>
    <d v="2024-07-10T00:00:00"/>
    <n v="28"/>
    <n v="28"/>
    <n v="42"/>
    <n v="14"/>
    <s v="Yes"/>
    <n v="4"/>
    <n v="28"/>
    <n v="112"/>
    <n v="23"/>
  </r>
  <r>
    <s v="P075"/>
    <s v="Rye Bread"/>
    <x v="5"/>
    <s v="Skivee"/>
    <s v="6 Haas Circle"/>
    <s v="Active"/>
    <s v="79-428-8753"/>
    <s v="29-521-7910"/>
    <s v="5/16/2024"/>
    <d v="2024-06-07T00:00:00"/>
    <n v="99"/>
    <n v="99"/>
    <n v="79"/>
    <n v="0"/>
    <s v="No"/>
    <n v="1"/>
    <n v="34"/>
    <n v="34"/>
    <n v="12"/>
  </r>
  <r>
    <s v="P026"/>
    <s v="Sourdough Bread"/>
    <x v="5"/>
    <s v="Fivebridge"/>
    <s v="338 Annamark Court"/>
    <s v="Discontinued"/>
    <s v="34-369-7712"/>
    <s v="95-241-9348"/>
    <s v="5/16/2024"/>
    <d v="2024-11-05T00:00:00"/>
    <n v="34"/>
    <n v="34"/>
    <n v="96"/>
    <n v="62"/>
    <s v="Yes"/>
    <n v="5"/>
    <n v="23"/>
    <n v="115"/>
    <n v="47"/>
  </r>
  <r>
    <s v="P057"/>
    <s v="Cabbage"/>
    <x v="0"/>
    <s v="Photobean"/>
    <s v="081 Jana Lane"/>
    <s v="Backordered"/>
    <s v="22-141-9798"/>
    <s v="59-849-9942"/>
    <s v="5/18/2024"/>
    <s v="9/20/2024"/>
    <n v="62"/>
    <n v="62"/>
    <n v="7"/>
    <n v="0"/>
    <s v="No"/>
    <n v="2"/>
    <n v="29"/>
    <n v="58"/>
    <n v="20"/>
  </r>
  <r>
    <s v="P043"/>
    <s v="Apricot"/>
    <x v="0"/>
    <s v="Photolist"/>
    <s v="36687 Maple Avenue"/>
    <s v="Backordered"/>
    <s v="38-924-3007"/>
    <s v="83-936-5065"/>
    <s v="5/18/2024"/>
    <d v="2025-05-01T00:00:00"/>
    <n v="55"/>
    <n v="55"/>
    <n v="28"/>
    <n v="0"/>
    <s v="No"/>
    <n v="3"/>
    <n v="46"/>
    <n v="138"/>
    <n v="88"/>
  </r>
  <r>
    <s v="P079"/>
    <s v="White Sugar"/>
    <x v="3"/>
    <s v="Skaboo"/>
    <s v="1309 Elka Junction"/>
    <s v="Discontinued"/>
    <s v="70-005-5970"/>
    <s v="18-490-4140"/>
    <s v="5/18/2024"/>
    <d v="2024-02-10T00:00:00"/>
    <n v="47"/>
    <n v="47"/>
    <n v="46"/>
    <n v="0"/>
    <s v="No"/>
    <n v="3.5"/>
    <n v="66"/>
    <n v="231"/>
    <n v="84"/>
  </r>
  <r>
    <s v="P097"/>
    <s v="Peas"/>
    <x v="0"/>
    <s v="Rhyzio"/>
    <s v="56 Esker Park"/>
    <s v="Active"/>
    <s v="19-021-5024"/>
    <s v="75-369-5047"/>
    <s v="5/19/2024"/>
    <s v="2/13/2025"/>
    <n v="12"/>
    <n v="12"/>
    <n v="63"/>
    <n v="51"/>
    <s v="Yes"/>
    <n v="4"/>
    <n v="76"/>
    <n v="304"/>
    <n v="29"/>
  </r>
  <r>
    <s v="P096"/>
    <s v="Apple"/>
    <x v="0"/>
    <s v="Thoughtbeat"/>
    <s v="2 Hooker Terrace"/>
    <s v="Active"/>
    <s v="31-403-6234"/>
    <s v="00-258-2525"/>
    <s v="5/20/2024"/>
    <s v="11/24/2024"/>
    <n v="84"/>
    <n v="84"/>
    <n v="24"/>
    <n v="0"/>
    <s v="No"/>
    <n v="18"/>
    <n v="22"/>
    <n v="396"/>
    <n v="34"/>
  </r>
  <r>
    <s v="P103"/>
    <s v="Broccoli"/>
    <x v="0"/>
    <s v="Quire"/>
    <s v="89 Karstens Alley"/>
    <s v="Backordered"/>
    <s v="19-047-4239"/>
    <s v="11-146-9880"/>
    <s v="5/21/2024"/>
    <s v="3/30/2024"/>
    <n v="47"/>
    <n v="47"/>
    <n v="72"/>
    <n v="25"/>
    <s v="Yes"/>
    <n v="4"/>
    <n v="93"/>
    <n v="372"/>
    <n v="27"/>
  </r>
  <r>
    <s v="P063"/>
    <s v="Tuna"/>
    <x v="4"/>
    <s v="Youbridge"/>
    <s v="8 Fremont Circle"/>
    <s v="Active"/>
    <s v="29-092-3453"/>
    <s v="41-867-9911"/>
    <s v="5/22/2024"/>
    <d v="2024-07-05T00:00:00"/>
    <n v="87"/>
    <n v="87"/>
    <n v="17"/>
    <n v="0"/>
    <s v="No"/>
    <n v="2.52"/>
    <n v="31"/>
    <n v="78.12"/>
    <n v="29"/>
  </r>
  <r>
    <s v="P068"/>
    <s v="Peach"/>
    <x v="0"/>
    <s v="Thoughtblab"/>
    <s v="04 Hagan Crossing"/>
    <s v="Discontinued"/>
    <s v="28-956-1320"/>
    <s v="01-445-8931"/>
    <s v="5/23/2024"/>
    <s v="10/18/2024"/>
    <n v="47"/>
    <n v="47"/>
    <n v="2"/>
    <n v="0"/>
    <s v="No"/>
    <n v="3"/>
    <n v="50"/>
    <n v="150"/>
    <n v="11"/>
  </r>
  <r>
    <s v="P091"/>
    <s v="Spinach"/>
    <x v="0"/>
    <s v="Buzzshare"/>
    <s v="58 Corscot Terrace"/>
    <s v="Active"/>
    <s v="88-069-5486"/>
    <s v="95-878-1614"/>
    <s v="5/23/2024"/>
    <s v="7/13/2024"/>
    <n v="61"/>
    <n v="61"/>
    <n v="87"/>
    <n v="26"/>
    <s v="Yes"/>
    <n v="8"/>
    <n v="41"/>
    <n v="328"/>
    <n v="10"/>
  </r>
  <r>
    <s v="P067"/>
    <s v="Greek Yogurt"/>
    <x v="2"/>
    <s v="Tanoodle"/>
    <s v="550 Clemons Plaza"/>
    <s v="Backordered"/>
    <s v="97-710-2449"/>
    <s v="39-676-9308"/>
    <s v="5/23/2024"/>
    <s v="1/23/2025"/>
    <n v="62"/>
    <n v="62"/>
    <n v="94"/>
    <n v="32"/>
    <s v="Yes"/>
    <n v="2.8"/>
    <n v="31"/>
    <n v="86.8"/>
    <n v="1"/>
  </r>
  <r>
    <s v="P086"/>
    <s v="Cod"/>
    <x v="4"/>
    <s v="Eidel"/>
    <s v="46 Colorado Place"/>
    <s v="Backordered"/>
    <s v="84-272-0790"/>
    <s v="00-635-4638"/>
    <s v="5/23/2024"/>
    <s v="11/18/2024"/>
    <n v="31"/>
    <n v="31"/>
    <n v="86"/>
    <n v="55"/>
    <s v="Yes"/>
    <n v="10"/>
    <n v="48"/>
    <n v="480"/>
    <n v="12"/>
  </r>
  <r>
    <s v="P075"/>
    <s v="Rye Bread"/>
    <x v="5"/>
    <s v="BlogXS"/>
    <s v="6 Haas Circle"/>
    <s v="Discontinued"/>
    <s v="89-602-6755"/>
    <s v="51-054-3811"/>
    <s v="5/23/2024"/>
    <d v="2025-07-02T00:00:00"/>
    <n v="28"/>
    <n v="28"/>
    <n v="90"/>
    <n v="62"/>
    <s v="Yes"/>
    <n v="1"/>
    <n v="24"/>
    <n v="24"/>
    <n v="11"/>
  </r>
  <r>
    <s v="P118"/>
    <s v="Blueberries"/>
    <x v="0"/>
    <s v="Vimbo"/>
    <s v="88678 Bayside Park"/>
    <s v="Active"/>
    <s v="63-162-9244"/>
    <s v="58-945-2944"/>
    <s v="5/24/2024"/>
    <d v="2024-11-08T00:00:00"/>
    <n v="28"/>
    <n v="28"/>
    <n v="89"/>
    <n v="61"/>
    <s v="Yes"/>
    <n v="3"/>
    <n v="37"/>
    <n v="111"/>
    <n v="48"/>
  </r>
  <r>
    <s v="P032"/>
    <s v="Milk"/>
    <x v="2"/>
    <s v="Eadel"/>
    <s v="36483 Burning Wood Pass"/>
    <s v="Discontinued"/>
    <s v="49-579-4325"/>
    <s v="98-558-5813"/>
    <s v="5/24/2024"/>
    <s v="8/22/2024"/>
    <n v="74"/>
    <n v="74"/>
    <n v="95"/>
    <n v="21"/>
    <s v="Yes"/>
    <n v="6"/>
    <n v="55"/>
    <n v="330"/>
    <n v="1"/>
  </r>
  <r>
    <s v="P019"/>
    <s v="Eggplant"/>
    <x v="0"/>
    <s v="Twitterbridge"/>
    <s v="52 Namekagon Junction"/>
    <s v="Backordered"/>
    <s v="96-503-7712"/>
    <s v="97-325-5889"/>
    <s v="5/25/2024"/>
    <s v="7/28/2024"/>
    <n v="49"/>
    <n v="49"/>
    <n v="76"/>
    <n v="27"/>
    <s v="Yes"/>
    <n v="2.5"/>
    <n v="76"/>
    <n v="190"/>
    <n v="51"/>
  </r>
  <r>
    <s v="P018"/>
    <s v="Ricotta Cheese"/>
    <x v="2"/>
    <s v="Kwinu"/>
    <s v="10342 Division Place"/>
    <s v="Backordered"/>
    <s v="56-213-0577"/>
    <s v="72-306-8602"/>
    <s v="5/25/2024"/>
    <s v="5/23/2024"/>
    <n v="64"/>
    <n v="64"/>
    <n v="25"/>
    <n v="0"/>
    <s v="No"/>
    <n v="4.5"/>
    <n v="24"/>
    <n v="108"/>
    <n v="77"/>
  </r>
  <r>
    <s v="P112"/>
    <s v="White Bread"/>
    <x v="5"/>
    <s v="Eazzy"/>
    <s v="0 Saint Paul Center"/>
    <s v="Backordered"/>
    <s v="24-989-3302"/>
    <s v="89-159-0852"/>
    <s v="5/25/2024"/>
    <d v="2024-03-06T00:00:00"/>
    <n v="93"/>
    <n v="93"/>
    <n v="90"/>
    <n v="0"/>
    <s v="No"/>
    <n v="5"/>
    <n v="61"/>
    <n v="305"/>
    <n v="80"/>
  </r>
  <r>
    <s v="P115"/>
    <s v="Papaya"/>
    <x v="0"/>
    <s v="Chatterpoint"/>
    <s v="561 Pennsylvania Way"/>
    <s v="Active"/>
    <s v="79-920-2395"/>
    <s v="70-825-7341"/>
    <s v="5/26/2024"/>
    <d v="2024-08-05T00:00:00"/>
    <n v="24"/>
    <n v="24"/>
    <n v="23"/>
    <n v="0"/>
    <s v="No"/>
    <n v="6.25"/>
    <n v="92"/>
    <n v="575"/>
    <n v="78"/>
  </r>
  <r>
    <s v="P065"/>
    <s v="Coconut"/>
    <x v="0"/>
    <s v="Layo"/>
    <s v="78884 Union Street"/>
    <s v="Discontinued"/>
    <s v="73-118-1117"/>
    <s v="55-557-8544"/>
    <s v="5/27/2024"/>
    <d v="2024-05-05T00:00:00"/>
    <n v="85"/>
    <n v="85"/>
    <n v="88"/>
    <n v="3"/>
    <s v="Yes"/>
    <n v="6"/>
    <n v="100"/>
    <n v="600"/>
    <n v="46"/>
  </r>
  <r>
    <s v="P070"/>
    <s v="Mushrooms"/>
    <x v="0"/>
    <s v="Ntags"/>
    <s v="61 Waubesa Court"/>
    <s v="Active"/>
    <s v="65-674-6076"/>
    <s v="16-933-3355"/>
    <s v="5/27/2024"/>
    <d v="2024-06-10T00:00:00"/>
    <n v="81"/>
    <n v="81"/>
    <n v="61"/>
    <n v="0"/>
    <s v="No"/>
    <n v="0.8"/>
    <n v="49"/>
    <n v="39.200000000000003"/>
    <n v="60"/>
  </r>
  <r>
    <s v="P045"/>
    <s v="Olive Oil"/>
    <x v="1"/>
    <s v="Skipfire"/>
    <s v="65 Chinook Circle"/>
    <s v="Discontinued"/>
    <s v="66-312-5511"/>
    <s v="99-553-6838"/>
    <s v="5/27/2024"/>
    <d v="2024-10-04T00:00:00"/>
    <n v="52"/>
    <n v="52"/>
    <n v="97"/>
    <n v="45"/>
    <s v="Yes"/>
    <n v="10"/>
    <n v="80"/>
    <n v="800"/>
    <n v="33"/>
  </r>
  <r>
    <s v="P080"/>
    <s v="Egg (Quail)"/>
    <x v="2"/>
    <s v="Youbridge"/>
    <s v="895 Northland Hill"/>
    <s v="Discontinued"/>
    <s v="58-005-5343"/>
    <s v="83-401-2709"/>
    <s v="5/27/2024"/>
    <d v="2024-03-05T00:00:00"/>
    <n v="78"/>
    <n v="78"/>
    <n v="94"/>
    <n v="16"/>
    <s v="Yes"/>
    <n v="1.8"/>
    <n v="89"/>
    <n v="160.20000000000002"/>
    <n v="100"/>
  </r>
  <r>
    <s v="P008"/>
    <s v="Anchovies"/>
    <x v="4"/>
    <s v="Mydo"/>
    <s v="86 Porter Junction"/>
    <s v="Backordered"/>
    <s v="40-795-0753"/>
    <s v="47-183-4911"/>
    <s v="5/28/2024"/>
    <s v="2/22/2025"/>
    <n v="44"/>
    <n v="44"/>
    <n v="43"/>
    <n v="0"/>
    <s v="No"/>
    <n v="1.5"/>
    <n v="46"/>
    <n v="69"/>
    <n v="78"/>
  </r>
  <r>
    <s v="P031"/>
    <s v="Cucumber"/>
    <x v="0"/>
    <s v="Midel"/>
    <s v="38 Killdeer Point"/>
    <s v="Discontinued"/>
    <s v="73-401-5721"/>
    <s v="38-622-5251"/>
    <s v="5/28/2024"/>
    <s v="10/28/2024"/>
    <n v="38"/>
    <n v="38"/>
    <n v="28"/>
    <n v="0"/>
    <s v="No"/>
    <n v="9"/>
    <n v="65"/>
    <n v="585"/>
    <n v="57"/>
  </r>
  <r>
    <s v="P124"/>
    <s v="Raw Sugar"/>
    <x v="5"/>
    <s v="Demizz"/>
    <s v="66 Raven Pass"/>
    <s v="Active"/>
    <s v="53-680-5293"/>
    <s v="47-732-4446"/>
    <s v="5/28/2024"/>
    <s v="5/31/2024"/>
    <n v="31"/>
    <n v="31"/>
    <n v="74"/>
    <n v="43"/>
    <s v="Yes"/>
    <n v="9"/>
    <n v="79"/>
    <n v="711"/>
    <n v="5"/>
  </r>
  <r>
    <s v="P088"/>
    <s v="Haddock"/>
    <x v="4"/>
    <s v="Eabox"/>
    <s v="1 Monica Lane"/>
    <s v="Discontinued"/>
    <s v="02-170-5225"/>
    <s v="90-940-9550"/>
    <s v="5/28/2024"/>
    <s v="9/18/2024"/>
    <n v="46"/>
    <n v="46"/>
    <n v="75"/>
    <n v="29"/>
    <s v="Yes"/>
    <n v="1.5"/>
    <n v="80"/>
    <n v="120"/>
    <n v="57"/>
  </r>
  <r>
    <s v="P011"/>
    <s v="Cheddar Cheese"/>
    <x v="2"/>
    <s v="Jetpulse"/>
    <s v="5 Oxford Pass"/>
    <s v="Discontinued"/>
    <s v="55-680-0982"/>
    <s v="57-412-5368"/>
    <s v="5/28/2024"/>
    <s v="1/14/2025"/>
    <n v="88"/>
    <n v="88"/>
    <n v="66"/>
    <n v="0"/>
    <s v="No"/>
    <n v="8"/>
    <n v="25"/>
    <n v="200"/>
    <n v="52"/>
  </r>
  <r>
    <s v="P124"/>
    <s v="Raw Sugar"/>
    <x v="5"/>
    <s v="Skivee"/>
    <s v="66 Raven Pass"/>
    <s v="Active"/>
    <s v="48-414-6162"/>
    <s v="10-060-8515"/>
    <s v="5/29/2024"/>
    <d v="2024-08-11T00:00:00"/>
    <n v="90"/>
    <n v="90"/>
    <n v="93"/>
    <n v="3"/>
    <s v="Yes"/>
    <n v="20"/>
    <n v="46"/>
    <n v="920"/>
    <n v="84"/>
  </r>
  <r>
    <s v="P106"/>
    <s v="Green Tea"/>
    <x v="6"/>
    <s v="Feedfish"/>
    <s v="5306 Arkansas Avenue"/>
    <s v="Discontinued"/>
    <s v="71-631-5875"/>
    <s v="91-859-1733"/>
    <s v="5/29/2024"/>
    <d v="2024-09-09T00:00:00"/>
    <n v="64"/>
    <n v="64"/>
    <n v="83"/>
    <n v="19"/>
    <s v="Yes"/>
    <n v="15"/>
    <n v="61"/>
    <n v="915"/>
    <n v="59"/>
  </r>
  <r>
    <s v="P021"/>
    <s v="Arabica Coffee"/>
    <x v="6"/>
    <s v="Voonder"/>
    <s v="36 3rd Place"/>
    <s v="Backordered"/>
    <s v="34-538-1180"/>
    <s v="40-907-4937"/>
    <s v="5/29/2024"/>
    <d v="2024-03-11T00:00:00"/>
    <n v="55"/>
    <n v="55"/>
    <n v="39"/>
    <n v="0"/>
    <s v="No"/>
    <n v="4"/>
    <n v="23"/>
    <n v="92"/>
    <n v="85"/>
  </r>
  <r>
    <s v="P102"/>
    <s v="Salmon"/>
    <x v="4"/>
    <s v="Topicstorm"/>
    <s v="4353 Dixon Circle"/>
    <s v="Discontinued"/>
    <s v="48-957-6116"/>
    <s v="34-334-6888"/>
    <s v="5/30/2024"/>
    <s v="5/16/2024"/>
    <n v="88"/>
    <n v="88"/>
    <n v="44"/>
    <n v="0"/>
    <s v="No"/>
    <n v="3"/>
    <n v="46"/>
    <n v="138"/>
    <n v="9"/>
  </r>
  <r>
    <s v="P035"/>
    <s v="Sour Cream"/>
    <x v="2"/>
    <s v="Oyoyo"/>
    <s v="805 Center Parkway"/>
    <s v="Discontinued"/>
    <s v="32-261-0008"/>
    <s v="26-073-5798"/>
    <s v="5/30/2024"/>
    <s v="2/18/2025"/>
    <n v="29"/>
    <n v="29"/>
    <n v="48"/>
    <n v="19"/>
    <s v="Yes"/>
    <n v="4"/>
    <n v="21"/>
    <n v="84"/>
    <n v="90"/>
  </r>
  <r>
    <s v="P019"/>
    <s v="Eggplant"/>
    <x v="0"/>
    <s v="Leenti"/>
    <s v="52 Namekagon Junction"/>
    <s v="Discontinued"/>
    <s v="34-110-1040"/>
    <s v="14-427-6604"/>
    <s v="5/30/2024"/>
    <d v="2024-09-06T00:00:00"/>
    <n v="31"/>
    <n v="31"/>
    <n v="85"/>
    <n v="54"/>
    <s v="Yes"/>
    <n v="4.5"/>
    <n v="26"/>
    <n v="117"/>
    <n v="68"/>
  </r>
  <r>
    <s v="P117"/>
    <s v="Heavy Cream"/>
    <x v="2"/>
    <s v="Vinder"/>
    <s v="00 Luster Alley"/>
    <s v="Backordered"/>
    <s v="74-132-5528"/>
    <s v="41-713-1053"/>
    <s v="5/30/2024"/>
    <s v="3/21/2024"/>
    <n v="63"/>
    <n v="63"/>
    <n v="62"/>
    <n v="0"/>
    <s v="No"/>
    <n v="2.5"/>
    <n v="62"/>
    <n v="155"/>
    <n v="45"/>
  </r>
  <r>
    <s v="P001"/>
    <s v="Bell Pepper"/>
    <x v="0"/>
    <s v="Mudo"/>
    <s v="20 Pennsylvania Parkway"/>
    <s v="Backordered"/>
    <s v="15-797-4824"/>
    <s v="46-830-4835"/>
    <s v="5/30/2024"/>
    <s v="11/20/2024"/>
    <n v="75"/>
    <n v="79"/>
    <n v="27"/>
    <n v="0"/>
    <s v="No"/>
    <n v="5"/>
    <n v="38"/>
    <n v="190"/>
    <n v="79"/>
  </r>
  <r>
    <s v="P015"/>
    <s v="Cauliflower"/>
    <x v="0"/>
    <s v="Mydeo"/>
    <s v="01 Northfield Road"/>
    <s v="Backordered"/>
    <s v="76-854-0095"/>
    <s v="38-883-3382"/>
    <s v="5/31/2024"/>
    <d v="2025-08-02T00:00:00"/>
    <n v="63"/>
    <n v="63"/>
    <n v="61"/>
    <n v="0"/>
    <s v="No"/>
    <n v="2"/>
    <n v="29"/>
    <n v="58"/>
    <n v="11"/>
  </r>
  <r>
    <s v="P065"/>
    <s v="Coconut"/>
    <x v="0"/>
    <s v="Flashspan"/>
    <s v="78884 Union Street"/>
    <s v="Discontinued"/>
    <s v="94-092-3355"/>
    <s v="76-641-2070"/>
    <s v="6/13/2024"/>
    <d v="2024-01-12T00:00:00"/>
    <n v="32"/>
    <n v="32"/>
    <n v="43"/>
    <n v="11"/>
    <s v="Yes"/>
    <n v="2.5"/>
    <n v="87"/>
    <n v="217.5"/>
    <n v="88"/>
  </r>
  <r>
    <s v="P079"/>
    <s v="White Sugar"/>
    <x v="3"/>
    <s v="Tanoodle"/>
    <s v="1309 Elka Junction"/>
    <s v="Active"/>
    <s v="99-194-5600"/>
    <s v="70-064-6828"/>
    <s v="6/14/2024"/>
    <s v="2/25/2024"/>
    <n v="65"/>
    <n v="65"/>
    <n v="25"/>
    <n v="0"/>
    <s v="No"/>
    <n v="2.5"/>
    <n v="78"/>
    <n v="195"/>
    <n v="37"/>
  </r>
  <r>
    <s v="P015"/>
    <s v="Cauliflower"/>
    <x v="0"/>
    <s v="Innojam"/>
    <s v="01 Northfield Road"/>
    <s v="Backordered"/>
    <s v="40-205-8252"/>
    <s v="68-493-0378"/>
    <s v="6/14/2024"/>
    <d v="2024-05-10T00:00:00"/>
    <n v="57"/>
    <n v="57"/>
    <n v="37"/>
    <n v="0"/>
    <s v="No"/>
    <n v="3.5"/>
    <n v="45"/>
    <n v="157.5"/>
    <n v="88"/>
  </r>
  <r>
    <s v="P015"/>
    <s v="Cauliflower"/>
    <x v="0"/>
    <s v="Miboo"/>
    <s v="01 Northfield Road"/>
    <s v="Discontinued"/>
    <s v="69-674-5387"/>
    <s v="04-313-0298"/>
    <s v="6/15/2024"/>
    <s v="6/27/2024"/>
    <n v="57"/>
    <n v="57"/>
    <n v="27"/>
    <n v="0"/>
    <s v="No"/>
    <n v="1.75"/>
    <n v="92"/>
    <n v="161"/>
    <n v="82"/>
  </r>
  <r>
    <s v="P099"/>
    <s v="Multigrain Bread"/>
    <x v="5"/>
    <s v="Linktype"/>
    <s v="8 Mayer Trail"/>
    <s v="Active"/>
    <s v="04-293-6969"/>
    <s v="69-087-6645"/>
    <s v="6/15/2024"/>
    <d v="2024-02-09T00:00:00"/>
    <n v="38"/>
    <n v="38"/>
    <n v="38"/>
    <n v="0"/>
    <s v="Yes"/>
    <n v="4"/>
    <n v="93"/>
    <n v="372"/>
    <n v="32"/>
  </r>
  <r>
    <s v="P010"/>
    <s v="Yogurt"/>
    <x v="2"/>
    <s v="Avaveo"/>
    <s v="14042 Dottie Avenue"/>
    <s v="Active"/>
    <s v="21-890-2826"/>
    <s v="32-371-1686"/>
    <s v="6/15/2024"/>
    <d v="2024-04-05T00:00:00"/>
    <n v="59"/>
    <n v="59"/>
    <n v="12"/>
    <n v="0"/>
    <s v="No"/>
    <n v="7"/>
    <n v="59"/>
    <n v="413"/>
    <n v="23"/>
  </r>
  <r>
    <s v="P068"/>
    <s v="Peach"/>
    <x v="0"/>
    <s v="Vipe"/>
    <s v="04 Hagan Crossing"/>
    <s v="Discontinued"/>
    <s v="65-759-3721"/>
    <s v="21-634-5781"/>
    <s v="6/16/2024"/>
    <s v="5/24/2024"/>
    <n v="37"/>
    <n v="37"/>
    <n v="60"/>
    <n v="23"/>
    <s v="Yes"/>
    <n v="6"/>
    <n v="20"/>
    <n v="120"/>
    <n v="7"/>
  </r>
  <r>
    <s v="P090"/>
    <s v="Gouda Cheese"/>
    <x v="2"/>
    <s v="Centizu"/>
    <s v="6151 Forster Drive"/>
    <s v="Discontinued"/>
    <s v="36-383-3677"/>
    <s v="88-020-6814"/>
    <s v="6/16/2024"/>
    <s v="5/29/2024"/>
    <n v="48"/>
    <n v="48"/>
    <n v="38"/>
    <n v="0"/>
    <s v="No"/>
    <n v="2.5"/>
    <n v="52"/>
    <n v="130"/>
    <n v="11"/>
  </r>
  <r>
    <s v="P110"/>
    <s v="Butter Biscuit"/>
    <x v="5"/>
    <s v="Gigazoom"/>
    <s v="175 Sycamore Circle"/>
    <s v="Active"/>
    <s v="84-546-7624"/>
    <s v="34-730-9079"/>
    <s v="6/16/2024"/>
    <d v="2024-08-04T00:00:00"/>
    <n v="33"/>
    <n v="33"/>
    <n v="41"/>
    <n v="8"/>
    <s v="Yes"/>
    <n v="8"/>
    <n v="27"/>
    <n v="216"/>
    <n v="78"/>
  </r>
  <r>
    <s v="P104"/>
    <s v="Corn Oil"/>
    <x v="1"/>
    <s v="Youopia"/>
    <s v="7 Gateway Center"/>
    <s v="Active"/>
    <s v="77-827-0820"/>
    <s v="46-590-7639"/>
    <s v="6/16/2024"/>
    <d v="2024-06-11T00:00:00"/>
    <n v="32"/>
    <n v="32"/>
    <n v="20"/>
    <n v="0"/>
    <s v="No"/>
    <n v="6.5"/>
    <n v="51"/>
    <n v="331.5"/>
    <n v="51"/>
  </r>
  <r>
    <s v="P108"/>
    <s v="Cherry"/>
    <x v="0"/>
    <s v="Quamba"/>
    <s v="07 Maple Wood Drive"/>
    <s v="Backordered"/>
    <s v="57-562-2358"/>
    <s v="22-644-6447"/>
    <s v="6/17/2024"/>
    <s v="1/19/2025"/>
    <n v="43"/>
    <n v="43"/>
    <n v="94"/>
    <n v="51"/>
    <s v="Yes"/>
    <n v="15"/>
    <n v="94"/>
    <n v="1410"/>
    <n v="66"/>
  </r>
  <r>
    <s v="P040"/>
    <s v="Sesame Oil"/>
    <x v="1"/>
    <s v="Talane"/>
    <s v="0313 Rockefeller Street"/>
    <s v="Backordered"/>
    <s v="93-218-8108"/>
    <s v="05-966-6460"/>
    <s v="6/17/2024"/>
    <s v="5/22/2024"/>
    <n v="97"/>
    <n v="97"/>
    <n v="60"/>
    <n v="0"/>
    <s v="No"/>
    <n v="4"/>
    <n v="99"/>
    <n v="396"/>
    <n v="68"/>
  </r>
  <r>
    <s v="P078"/>
    <s v="Black Coffee"/>
    <x v="6"/>
    <s v="Yabox"/>
    <s v="57 Di Loreto Circle"/>
    <s v="Discontinued"/>
    <s v="81-354-4203"/>
    <s v="15-466-5131"/>
    <s v="6/18/2024"/>
    <s v="6/27/2024"/>
    <n v="37"/>
    <n v="37"/>
    <n v="57"/>
    <n v="20"/>
    <s v="Yes"/>
    <n v="9"/>
    <n v="52"/>
    <n v="468"/>
    <n v="86"/>
  </r>
  <r>
    <s v="P117"/>
    <s v="Heavy Cream"/>
    <x v="2"/>
    <s v="Thoughtblab"/>
    <s v="00 Luster Alley"/>
    <s v="Backordered"/>
    <s v="57-613-5779"/>
    <s v="29-009-9132"/>
    <s v="6/19/2024"/>
    <d v="2024-11-03T00:00:00"/>
    <n v="74"/>
    <n v="74"/>
    <n v="21"/>
    <n v="0"/>
    <s v="No"/>
    <n v="7"/>
    <n v="20"/>
    <n v="140"/>
    <n v="13"/>
  </r>
  <r>
    <s v="P088"/>
    <s v="Haddock"/>
    <x v="4"/>
    <s v="Gigabox"/>
    <s v="1 Monica Lane"/>
    <s v="Discontinued"/>
    <s v="49-919-8798"/>
    <s v="82-482-3670"/>
    <s v="6/19/2024"/>
    <d v="2024-04-08T00:00:00"/>
    <n v="76"/>
    <n v="76"/>
    <n v="31"/>
    <n v="0"/>
    <s v="No"/>
    <n v="1.9"/>
    <n v="85"/>
    <n v="161.5"/>
    <n v="42"/>
  </r>
  <r>
    <s v="P090"/>
    <s v="Gouda Cheese"/>
    <x v="2"/>
    <s v="Gigazoom"/>
    <s v="6151 Forster Drive"/>
    <s v="Active"/>
    <s v="70-542-4269"/>
    <s v="27-772-7906"/>
    <s v="6/19/2024"/>
    <s v="4/23/2024"/>
    <n v="100"/>
    <n v="100"/>
    <n v="22"/>
    <n v="0"/>
    <s v="No"/>
    <n v="7"/>
    <n v="86"/>
    <n v="602"/>
    <n v="30"/>
  </r>
  <r>
    <s v="P084"/>
    <s v="Evaporated Milk"/>
    <x v="2"/>
    <s v="Camido"/>
    <s v="55309 6th Junction"/>
    <s v="Discontinued"/>
    <s v="43-670-8544"/>
    <s v="16-656-4821"/>
    <s v="6/20/2024"/>
    <s v="5/14/2024"/>
    <n v="64"/>
    <n v="64"/>
    <n v="95"/>
    <n v="31"/>
    <s v="Yes"/>
    <n v="2.85"/>
    <n v="48"/>
    <n v="136.80000000000001"/>
    <n v="82"/>
  </r>
  <r>
    <s v="P090"/>
    <s v="Gouda Cheese"/>
    <x v="2"/>
    <s v="Quatz"/>
    <s v="6151 Forster Drive"/>
    <s v="Discontinued"/>
    <s v="29-436-6570"/>
    <s v="12-140-7809"/>
    <s v="6/20/2024"/>
    <s v="9/27/2024"/>
    <n v="41"/>
    <n v="41"/>
    <n v="8"/>
    <n v="0"/>
    <s v="No"/>
    <n v="4"/>
    <n v="73"/>
    <n v="292"/>
    <n v="64"/>
  </r>
  <r>
    <s v="P013"/>
    <s v="Orange"/>
    <x v="0"/>
    <s v="Devpulse"/>
    <s v="3 Bashford Court"/>
    <s v="Active"/>
    <s v="10-617-7581"/>
    <s v="86-995-7254"/>
    <s v="6/20/2024"/>
    <s v="3/30/2024"/>
    <n v="84"/>
    <n v="84"/>
    <n v="14"/>
    <n v="0"/>
    <s v="No"/>
    <n v="4"/>
    <n v="98"/>
    <n v="392"/>
    <n v="9"/>
  </r>
  <r>
    <s v="P014"/>
    <s v="Digestive Biscuit"/>
    <x v="5"/>
    <s v="Roomm"/>
    <s v="2 Carioca Crossing"/>
    <s v="Backordered"/>
    <s v="50-772-2613"/>
    <s v="74-619-4608"/>
    <s v="6/20/2024"/>
    <s v="5/19/2024"/>
    <n v="61"/>
    <n v="61"/>
    <n v="23"/>
    <n v="0"/>
    <s v="No"/>
    <n v="9"/>
    <n v="100"/>
    <n v="900"/>
    <n v="86"/>
  </r>
  <r>
    <s v="P044"/>
    <s v="Peanut Oil"/>
    <x v="1"/>
    <s v="Jamia"/>
    <s v="13 Westport Hill"/>
    <s v="Backordered"/>
    <s v="26-535-4727"/>
    <s v="17-939-1338"/>
    <s v="6/21/2024"/>
    <s v="8/17/2024"/>
    <n v="24"/>
    <n v="24"/>
    <n v="25"/>
    <n v="1"/>
    <s v="Yes"/>
    <n v="7"/>
    <n v="72"/>
    <n v="504"/>
    <n v="83"/>
  </r>
  <r>
    <s v="P011"/>
    <s v="Cheddar Cheese"/>
    <x v="2"/>
    <s v="Skajo"/>
    <s v="5 Oxford Pass"/>
    <s v="Backordered"/>
    <s v="88-602-8210"/>
    <s v="26-411-9126"/>
    <s v="6/22/2024"/>
    <s v="6/19/2024"/>
    <n v="86"/>
    <n v="86"/>
    <n v="96"/>
    <n v="10"/>
    <s v="Yes"/>
    <n v="10"/>
    <n v="94"/>
    <n v="940"/>
    <n v="89"/>
  </r>
  <r>
    <s v="P028"/>
    <s v="Tilapia"/>
    <x v="4"/>
    <s v="Twitterworks"/>
    <s v="57 Eastwood Junction"/>
    <s v="Backordered"/>
    <s v="83-966-3280"/>
    <s v="50-305-3936"/>
    <s v="6/22/2024"/>
    <s v="10/13/2024"/>
    <n v="93"/>
    <n v="93"/>
    <n v="29"/>
    <n v="0"/>
    <s v="No"/>
    <n v="7.5"/>
    <n v="80"/>
    <n v="600"/>
    <n v="43"/>
  </r>
  <r>
    <s v="P012"/>
    <s v="Avocado Oil"/>
    <x v="1"/>
    <s v="Shuffletag"/>
    <s v="3622 Anhalt Lane"/>
    <s v="Backordered"/>
    <s v="21-252-1360"/>
    <s v="28-314-1189"/>
    <s v="6/22/2024"/>
    <d v="2024-04-09T00:00:00"/>
    <n v="99"/>
    <n v="99"/>
    <n v="23"/>
    <n v="0"/>
    <s v="No"/>
    <n v="2.5"/>
    <n v="100"/>
    <n v="250"/>
    <n v="54"/>
  </r>
  <r>
    <s v="P121"/>
    <s v="Mackerel"/>
    <x v="4"/>
    <s v="Mudo"/>
    <s v="08545 Lillian Street"/>
    <s v="Active"/>
    <s v="89-922-4773"/>
    <s v="99-455-0707"/>
    <s v="6/22/2024"/>
    <d v="2024-02-07T00:00:00"/>
    <n v="30"/>
    <n v="30"/>
    <n v="53"/>
    <n v="23"/>
    <s v="Yes"/>
    <n v="2.75"/>
    <n v="92"/>
    <n v="253"/>
    <n v="8"/>
  </r>
  <r>
    <s v="P104"/>
    <s v="Corn Oil"/>
    <x v="1"/>
    <s v="Geba"/>
    <s v="7 Gateway Center"/>
    <s v="Discontinued"/>
    <s v="15-884-7413"/>
    <s v="39-412-7454"/>
    <s v="6/22/2024"/>
    <s v="5/23/2024"/>
    <n v="75"/>
    <n v="75"/>
    <n v="58"/>
    <n v="0"/>
    <s v="No"/>
    <n v="3.5"/>
    <n v="63"/>
    <n v="220.5"/>
    <n v="28"/>
  </r>
  <r>
    <s v="P020"/>
    <s v="Whole Wheat Flour"/>
    <x v="3"/>
    <s v="Zooxo"/>
    <s v="21343 Brentwood Circle"/>
    <s v="Discontinued"/>
    <s v="82-243-3180"/>
    <s v="18-631-1458"/>
    <s v="6/23/2024"/>
    <s v="7/31/2024"/>
    <n v="39"/>
    <n v="39"/>
    <n v="63"/>
    <n v="24"/>
    <s v="Yes"/>
    <n v="1.8"/>
    <n v="33"/>
    <n v="59.4"/>
    <n v="96"/>
  </r>
  <r>
    <s v="P096"/>
    <s v="Apple"/>
    <x v="0"/>
    <s v="Blogspan"/>
    <s v="2 Hooker Terrace"/>
    <s v="Backordered"/>
    <s v="33-807-7247"/>
    <s v="94-453-3755"/>
    <s v="6/23/2024"/>
    <d v="2024-07-07T00:00:00"/>
    <n v="77"/>
    <n v="77"/>
    <n v="17"/>
    <n v="0"/>
    <s v="No"/>
    <n v="7"/>
    <n v="62"/>
    <n v="434"/>
    <n v="89"/>
  </r>
  <r>
    <s v="P039"/>
    <s v="Palm Oil"/>
    <x v="1"/>
    <s v="Meeveo"/>
    <s v="703 Hermina Center"/>
    <s v="Active"/>
    <s v="07-858-5487"/>
    <s v="92-991-6167"/>
    <s v="6/23/2024"/>
    <s v="5/16/2024"/>
    <n v="43"/>
    <n v="43"/>
    <n v="14"/>
    <n v="0"/>
    <s v="No"/>
    <n v="8"/>
    <n v="53"/>
    <n v="424"/>
    <n v="33"/>
  </r>
  <r>
    <s v="P120"/>
    <s v="Mozzarella Cheese"/>
    <x v="2"/>
    <s v="Camido"/>
    <s v="4 Warbler Center"/>
    <s v="Active"/>
    <s v="27-387-0428"/>
    <s v="62-312-2748"/>
    <s v="6/23/2024"/>
    <s v="11/29/2024"/>
    <n v="58"/>
    <n v="58"/>
    <n v="42"/>
    <n v="0"/>
    <s v="No"/>
    <n v="20"/>
    <n v="92"/>
    <n v="1840"/>
    <n v="29"/>
  </r>
  <r>
    <s v="P107"/>
    <s v="Swiss Cheese"/>
    <x v="2"/>
    <s v="Photospace"/>
    <s v="285 1st Park"/>
    <s v="Active"/>
    <s v="79-741-0770"/>
    <s v="67-771-7656"/>
    <s v="6/24/2024"/>
    <s v="2/24/2025"/>
    <n v="64"/>
    <n v="64"/>
    <n v="87"/>
    <n v="23"/>
    <s v="Yes"/>
    <n v="6"/>
    <n v="94"/>
    <n v="564"/>
    <n v="57"/>
  </r>
  <r>
    <s v="P101"/>
    <s v="Halibut"/>
    <x v="4"/>
    <s v="Layo"/>
    <s v="7 Riverside Road"/>
    <s v="Discontinued"/>
    <s v="34-086-3222"/>
    <s v="34-017-9457"/>
    <s v="6/24/2024"/>
    <s v="12/25/2024"/>
    <n v="88"/>
    <n v="88"/>
    <n v="7"/>
    <n v="0"/>
    <s v="No"/>
    <n v="2.2999999999999998"/>
    <n v="66"/>
    <n v="151.79999999999998"/>
    <n v="4"/>
  </r>
  <r>
    <s v="P070"/>
    <s v="Mushrooms"/>
    <x v="0"/>
    <s v="Viva"/>
    <s v="61 Waubesa Court"/>
    <s v="Active"/>
    <s v="93-166-3169"/>
    <s v="21-156-0102"/>
    <s v="6/24/2024"/>
    <s v="2/13/2025"/>
    <n v="72"/>
    <n v="72"/>
    <n v="81"/>
    <n v="9"/>
    <s v="Yes"/>
    <n v="25"/>
    <n v="85"/>
    <n v="2125"/>
    <n v="78"/>
  </r>
  <r>
    <s v="P006"/>
    <s v="Lemon"/>
    <x v="0"/>
    <s v="Meevee"/>
    <s v="5141 Anniversary Crossing"/>
    <s v="Backordered"/>
    <s v="74-548-9313"/>
    <s v="69-832-7009"/>
    <s v="6/24/2024"/>
    <s v="9/20/2024"/>
    <n v="12"/>
    <n v="12"/>
    <n v="59"/>
    <n v="47"/>
    <s v="Yes"/>
    <n v="5"/>
    <n v="52"/>
    <n v="260"/>
    <n v="57"/>
  </r>
  <r>
    <s v="P072"/>
    <s v="White Tea"/>
    <x v="6"/>
    <s v="Livetube"/>
    <s v="5501 Fuller Way"/>
    <s v="Backordered"/>
    <s v="53-710-7630"/>
    <s v="46-171-9624"/>
    <s v="6/25/2024"/>
    <d v="2024-09-07T00:00:00"/>
    <n v="58"/>
    <n v="58"/>
    <n v="95"/>
    <n v="37"/>
    <s v="Yes"/>
    <n v="2"/>
    <n v="24"/>
    <n v="48"/>
    <n v="76"/>
  </r>
  <r>
    <s v="P023"/>
    <s v="Mango"/>
    <x v="0"/>
    <s v="Jaxbean"/>
    <s v="48 Vahlen Place"/>
    <s v="Backordered"/>
    <s v="64-119-7804"/>
    <s v="53-497-9614"/>
    <s v="6/25/2024"/>
    <d v="2024-06-03T00:00:00"/>
    <n v="99"/>
    <n v="99"/>
    <n v="43"/>
    <n v="0"/>
    <s v="No"/>
    <n v="4.5"/>
    <n v="86"/>
    <n v="387"/>
    <n v="62"/>
  </r>
  <r>
    <s v="P034"/>
    <s v="Rice Flour"/>
    <x v="3"/>
    <s v="Cogibox"/>
    <s v="47817 Oneill Park"/>
    <s v="Discontinued"/>
    <s v="40-810-9261"/>
    <s v="56-554-1762"/>
    <s v="6/26/2024"/>
    <d v="2024-09-12T00:00:00"/>
    <n v="25"/>
    <n v="25"/>
    <n v="47"/>
    <n v="22"/>
    <s v="Yes"/>
    <n v="12.5"/>
    <n v="33"/>
    <n v="412.5"/>
    <n v="12"/>
  </r>
  <r>
    <s v="P001"/>
    <s v="Bell Pepper"/>
    <x v="0"/>
    <s v="Demivee"/>
    <s v="20 Pennsylvania Parkway"/>
    <s v="Active"/>
    <s v="91-553-1774"/>
    <s v="74-943-4552"/>
    <s v="6/26/2024"/>
    <d v="2024-05-09T00:00:00"/>
    <n v="98"/>
    <n v="102"/>
    <n v="43"/>
    <n v="0"/>
    <s v="No"/>
    <n v="7"/>
    <n v="64"/>
    <n v="448"/>
    <n v="53"/>
  </r>
  <r>
    <s v="P027"/>
    <s v="Green Coffee"/>
    <x v="6"/>
    <s v="Dynazzy"/>
    <s v="35 Golf Course Alley"/>
    <s v="Discontinued"/>
    <s v="39-192-3521"/>
    <s v="74-062-7176"/>
    <s v="6/26/2024"/>
    <s v="2/22/2025"/>
    <n v="75"/>
    <n v="75"/>
    <n v="9"/>
    <n v="0"/>
    <s v="No"/>
    <n v="30.5"/>
    <n v="46"/>
    <n v="1403"/>
    <n v="32"/>
  </r>
  <r>
    <s v="P042"/>
    <s v="Feta Cheese"/>
    <x v="2"/>
    <s v="Vidoo"/>
    <s v="60356 Derek Lane"/>
    <s v="Discontinued"/>
    <s v="63-890-1246"/>
    <s v="29-273-1595"/>
    <s v="6/27/2024"/>
    <s v="5/16/2024"/>
    <n v="80"/>
    <n v="80"/>
    <n v="50"/>
    <n v="0"/>
    <s v="No"/>
    <n v="5"/>
    <n v="76"/>
    <n v="380"/>
    <n v="35"/>
  </r>
  <r>
    <s v="P081"/>
    <s v="Herbal Tea"/>
    <x v="6"/>
    <s v="Quatz"/>
    <s v="26175 Oxford Way"/>
    <s v="Discontinued"/>
    <s v="71-954-4501"/>
    <s v="26-135-6134"/>
    <s v="6/27/2024"/>
    <d v="2024-08-10T00:00:00"/>
    <n v="20"/>
    <n v="20"/>
    <n v="49"/>
    <n v="29"/>
    <s v="Yes"/>
    <n v="10"/>
    <n v="27"/>
    <n v="270"/>
    <n v="37"/>
  </r>
  <r>
    <s v="P094"/>
    <s v="Oatmeal Biscuit"/>
    <x v="5"/>
    <s v="Quamba"/>
    <s v="9269 Main Trail"/>
    <s v="Backordered"/>
    <s v="00-357-2313"/>
    <s v="93-619-6639"/>
    <s v="6/29/2024"/>
    <s v="11/26/2024"/>
    <n v="93"/>
    <n v="93"/>
    <n v="86"/>
    <n v="0"/>
    <s v="No"/>
    <n v="10"/>
    <n v="24"/>
    <n v="240"/>
    <n v="52"/>
  </r>
  <r>
    <s v="P008"/>
    <s v="Anchovies"/>
    <x v="4"/>
    <s v="Dabvine"/>
    <s v="86 Porter Junction"/>
    <s v="Discontinued"/>
    <s v="29-756-7042"/>
    <s v="20-426-2191"/>
    <s v="6/29/2024"/>
    <s v="4/15/2024"/>
    <n v="66"/>
    <n v="66"/>
    <n v="52"/>
    <n v="0"/>
    <s v="No"/>
    <n v="4"/>
    <n v="63"/>
    <n v="252"/>
    <n v="14"/>
  </r>
  <r>
    <s v="P012"/>
    <s v="Avocado Oil"/>
    <x v="1"/>
    <s v="Livepath"/>
    <s v="3622 Anhalt Lane"/>
    <s v="Backordered"/>
    <s v="92-551-8504"/>
    <s v="22-836-5101"/>
    <s v="6/29/2024"/>
    <s v="2/22/2025"/>
    <n v="10"/>
    <n v="10"/>
    <n v="81"/>
    <n v="71"/>
    <s v="Yes"/>
    <n v="1.5"/>
    <n v="39"/>
    <n v="58.5"/>
    <n v="85"/>
  </r>
  <r>
    <s v="P014"/>
    <s v="Digestive Biscuit"/>
    <x v="5"/>
    <s v="Skivee"/>
    <s v="2 Carioca Crossing"/>
    <s v="Discontinued"/>
    <s v="61-317-9944"/>
    <s v="03-220-5535"/>
    <s v="6/29/2024"/>
    <s v="5/17/2024"/>
    <n v="90"/>
    <n v="90"/>
    <n v="20"/>
    <n v="0"/>
    <s v="No"/>
    <n v="2.5"/>
    <n v="87"/>
    <n v="217.5"/>
    <n v="68"/>
  </r>
  <r>
    <s v="P124"/>
    <s v="Raw Sugar"/>
    <x v="5"/>
    <s v="Oyoloo"/>
    <s v="66 Raven Pass"/>
    <s v="Active"/>
    <s v="03-276-3931"/>
    <s v="42-224-8186"/>
    <s v="6/30/2024"/>
    <s v="9/18/2024"/>
    <n v="19"/>
    <n v="19"/>
    <n v="36"/>
    <n v="17"/>
    <s v="Yes"/>
    <n v="4.5"/>
    <n v="26"/>
    <n v="117"/>
    <n v="29"/>
  </r>
  <r>
    <s v="P112"/>
    <s v="White Bread"/>
    <x v="5"/>
    <s v="Edgewire"/>
    <s v="0 Saint Paul Center"/>
    <s v="Discontinued"/>
    <s v="02-275-6061"/>
    <s v="21-829-0398"/>
    <s v="6/30/2024"/>
    <s v="3/26/2024"/>
    <n v="72"/>
    <n v="72"/>
    <n v="16"/>
    <n v="0"/>
    <s v="No"/>
    <n v="1.2"/>
    <n v="64"/>
    <n v="76.8"/>
    <n v="79"/>
  </r>
  <r>
    <s v="P023"/>
    <s v="Mango"/>
    <x v="0"/>
    <s v="Divanoodle"/>
    <s v="48 Vahlen Place"/>
    <s v="Backordered"/>
    <s v="72-970-0239"/>
    <s v="64-752-3122"/>
    <s v="6/30/2024"/>
    <s v="7/24/2024"/>
    <n v="60"/>
    <n v="60"/>
    <n v="86"/>
    <n v="26"/>
    <s v="Yes"/>
    <n v="6.5"/>
    <n v="78"/>
    <n v="507"/>
    <n v="53"/>
  </r>
  <r>
    <s v="P100"/>
    <s v="Potato"/>
    <x v="0"/>
    <s v="Fatz"/>
    <s v="12710 Gulseth Circle"/>
    <s v="Backordered"/>
    <s v="36-679-4670"/>
    <s v="60-508-7567"/>
    <s v="6/30/2024"/>
    <s v="2/22/2025"/>
    <n v="26"/>
    <n v="21"/>
    <n v="22"/>
    <n v="1"/>
    <s v="No"/>
    <n v="4.5"/>
    <n v="81"/>
    <n v="364.5"/>
    <n v="88"/>
  </r>
  <r>
    <s v="P040"/>
    <s v="Sesame Oil"/>
    <x v="1"/>
    <s v="Jazzy"/>
    <s v="0313 Rockefeller Street"/>
    <s v="Discontinued"/>
    <s v="13-409-9040"/>
    <s v="34-303-5097"/>
    <s v="6/30/2024"/>
    <d v="2024-05-08T00:00:00"/>
    <n v="85"/>
    <n v="85"/>
    <n v="20"/>
    <n v="0"/>
    <s v="No"/>
    <n v="25.25"/>
    <n v="53"/>
    <n v="1338.25"/>
    <n v="56"/>
  </r>
  <r>
    <s v="P001"/>
    <s v="Bell Pepper"/>
    <x v="0"/>
    <s v="Flipopia"/>
    <s v="20 Pennsylvania Parkway"/>
    <s v="Active"/>
    <s v="88-408-0310"/>
    <s v="91-002-3027"/>
    <s v="6/30/2024"/>
    <s v="3/31/2024"/>
    <n v="90"/>
    <n v="94"/>
    <n v="40"/>
    <n v="0"/>
    <s v="No"/>
    <n v="2.5"/>
    <n v="28"/>
    <n v="70"/>
    <n v="98"/>
  </r>
  <r>
    <s v="P072"/>
    <s v="White Tea"/>
    <x v="6"/>
    <s v="Twiyo"/>
    <s v="5501 Fuller Way"/>
    <s v="Active"/>
    <s v="57-359-3397"/>
    <s v="54-659-1177"/>
    <s v="7/13/2024"/>
    <d v="2024-02-10T00:00:00"/>
    <n v="35"/>
    <n v="35"/>
    <n v="40"/>
    <n v="5"/>
    <s v="Yes"/>
    <n v="7"/>
    <n v="95"/>
    <n v="665"/>
    <n v="26"/>
  </r>
  <r>
    <s v="P104"/>
    <s v="Corn Oil"/>
    <x v="1"/>
    <s v="Gabspot"/>
    <s v="7 Gateway Center"/>
    <s v="Discontinued"/>
    <s v="01-050-2246"/>
    <s v="80-462-5807"/>
    <s v="7/13/2024"/>
    <s v="2/25/2024"/>
    <n v="50"/>
    <n v="50"/>
    <n v="68"/>
    <n v="18"/>
    <s v="Yes"/>
    <n v="5.5"/>
    <n v="59"/>
    <n v="324.5"/>
    <n v="16"/>
  </r>
  <r>
    <s v="P005"/>
    <s v="Garlic"/>
    <x v="0"/>
    <s v="Tagpad"/>
    <s v="6195 Monterey Center"/>
    <s v="Active"/>
    <s v="47-581-0363"/>
    <s v="08-359-2568"/>
    <s v="7/14/2024"/>
    <d v="2024-05-12T00:00:00"/>
    <n v="43"/>
    <n v="43"/>
    <n v="10"/>
    <n v="0"/>
    <s v="No"/>
    <n v="12"/>
    <n v="69"/>
    <n v="828"/>
    <n v="98"/>
  </r>
  <r>
    <s v="P060"/>
    <s v="Grapes"/>
    <x v="0"/>
    <s v="Wikido"/>
    <s v="183 Algoma Trail"/>
    <s v="Discontinued"/>
    <s v="33-670-6797"/>
    <s v="74-032-7560"/>
    <s v="7/14/2024"/>
    <s v="8/26/2024"/>
    <n v="99"/>
    <n v="99"/>
    <n v="56"/>
    <n v="0"/>
    <s v="No"/>
    <n v="7.5"/>
    <n v="35"/>
    <n v="262.5"/>
    <n v="82"/>
  </r>
  <r>
    <s v="P003"/>
    <s v="Parmesan Cheese"/>
    <x v="2"/>
    <s v="Flipbug"/>
    <s v="73 Graedel Street"/>
    <s v="Discontinued"/>
    <s v="69-578-7930"/>
    <s v="37-728-5274"/>
    <s v="7/14/2024"/>
    <s v="3/18/2024"/>
    <n v="99"/>
    <n v="99"/>
    <n v="67"/>
    <n v="0"/>
    <s v="No"/>
    <n v="2.5"/>
    <n v="44"/>
    <n v="110"/>
    <n v="72"/>
  </r>
  <r>
    <s v="P121"/>
    <s v="Mackerel"/>
    <x v="4"/>
    <s v="Eare"/>
    <s v="08545 Lillian Street"/>
    <s v="Backordered"/>
    <s v="75-672-4378"/>
    <s v="20-103-9525"/>
    <s v="7/15/2024"/>
    <s v="11/16/2024"/>
    <n v="45"/>
    <n v="45"/>
    <n v="40"/>
    <n v="0"/>
    <s v="No"/>
    <n v="6"/>
    <n v="45"/>
    <n v="270"/>
    <n v="86"/>
  </r>
  <r>
    <s v="P077"/>
    <s v="Brown Rice"/>
    <x v="3"/>
    <s v="Gigazoom"/>
    <s v="7403 Fuller Hill"/>
    <s v="Backordered"/>
    <s v="31-211-5803"/>
    <s v="75-503-9347"/>
    <s v="7/16/2024"/>
    <s v="8/21/2024"/>
    <n v="44"/>
    <n v="44"/>
    <n v="9"/>
    <n v="0"/>
    <s v="No"/>
    <n v="5"/>
    <n v="50"/>
    <n v="250"/>
    <n v="98"/>
  </r>
  <r>
    <s v="P056"/>
    <s v="Pomegranate"/>
    <x v="0"/>
    <s v="Skippad"/>
    <s v="31892 Pennsylvania Street"/>
    <s v="Discontinued"/>
    <s v="49-861-7823"/>
    <s v="22-152-0111"/>
    <s v="7/16/2024"/>
    <s v="7/13/2024"/>
    <n v="62"/>
    <n v="62"/>
    <n v="8"/>
    <n v="0"/>
    <s v="No"/>
    <n v="5"/>
    <n v="41"/>
    <n v="205"/>
    <n v="50"/>
  </r>
  <r>
    <s v="P094"/>
    <s v="Oatmeal Biscuit"/>
    <x v="5"/>
    <s v="Skaboo"/>
    <s v="9269 Main Trail"/>
    <s v="Backordered"/>
    <s v="84-624-0201"/>
    <s v="25-769-3792"/>
    <s v="7/17/2024"/>
    <d v="2024-09-11T00:00:00"/>
    <n v="16"/>
    <n v="16"/>
    <n v="77"/>
    <n v="61"/>
    <s v="Yes"/>
    <n v="1.5"/>
    <n v="34"/>
    <n v="51"/>
    <n v="57"/>
  </r>
  <r>
    <s v="P065"/>
    <s v="Coconut"/>
    <x v="0"/>
    <s v="Gigazoom"/>
    <s v="78884 Union Street"/>
    <s v="Backordered"/>
    <s v="66-993-4234"/>
    <s v="15-852-0491"/>
    <s v="7/18/2024"/>
    <s v="1/16/2025"/>
    <n v="99"/>
    <n v="99"/>
    <n v="60"/>
    <n v="0"/>
    <s v="No"/>
    <n v="1.8"/>
    <n v="44"/>
    <n v="79.2"/>
    <n v="32"/>
  </r>
  <r>
    <s v="P030"/>
    <s v="Bread Flour"/>
    <x v="3"/>
    <s v="Thoughtsphere"/>
    <s v="49148 Meadow Ridge Way"/>
    <s v="Discontinued"/>
    <s v="00-963-2193"/>
    <s v="39-521-8484"/>
    <s v="7/19/2024"/>
    <d v="2025-03-02T00:00:00"/>
    <n v="71"/>
    <n v="71"/>
    <n v="88"/>
    <n v="17"/>
    <s v="Yes"/>
    <n v="1"/>
    <n v="84"/>
    <n v="84"/>
    <n v="75"/>
  </r>
  <r>
    <s v="P031"/>
    <s v="Cucumber"/>
    <x v="0"/>
    <s v="Quatz"/>
    <s v="38 Killdeer Point"/>
    <s v="Active"/>
    <s v="99-420-3592"/>
    <s v="88-647-5082"/>
    <s v="7/19/2024"/>
    <s v="7/21/2024"/>
    <n v="13"/>
    <n v="13"/>
    <n v="24"/>
    <n v="11"/>
    <s v="Yes"/>
    <n v="6"/>
    <n v="47"/>
    <n v="282"/>
    <n v="71"/>
  </r>
  <r>
    <s v="P032"/>
    <s v="Milk"/>
    <x v="2"/>
    <s v="Vinte"/>
    <s v="36483 Burning Wood Pass"/>
    <s v="Discontinued"/>
    <s v="76-623-7844"/>
    <s v="84-498-3849"/>
    <s v="7/19/2024"/>
    <s v="8/23/2024"/>
    <n v="43"/>
    <n v="43"/>
    <n v="33"/>
    <n v="0"/>
    <s v="No"/>
    <n v="0.8"/>
    <n v="50"/>
    <n v="40"/>
    <n v="35"/>
  </r>
  <r>
    <s v="P110"/>
    <s v="Butter Biscuit"/>
    <x v="5"/>
    <s v="Voonte"/>
    <s v="175 Sycamore Circle"/>
    <s v="Discontinued"/>
    <s v="28-003-8065"/>
    <s v="42-579-7177"/>
    <s v="7/19/2024"/>
    <s v="2/16/2025"/>
    <n v="22"/>
    <n v="22"/>
    <n v="47"/>
    <n v="25"/>
    <s v="Yes"/>
    <n v="9.5"/>
    <n v="83"/>
    <n v="788.5"/>
    <n v="69"/>
  </r>
  <r>
    <s v="P080"/>
    <s v="Egg (Quail)"/>
    <x v="2"/>
    <s v="Buzzster"/>
    <s v="895 Northland Hill"/>
    <s v="Discontinued"/>
    <s v="28-008-2951"/>
    <s v="64-118-1480"/>
    <s v="7/20/2024"/>
    <s v="1/16/2025"/>
    <n v="29"/>
    <n v="29"/>
    <n v="29"/>
    <n v="0"/>
    <s v="Yes"/>
    <n v="4"/>
    <n v="52"/>
    <n v="208"/>
    <n v="46"/>
  </r>
  <r>
    <s v="P066"/>
    <s v="Almond Flour"/>
    <x v="3"/>
    <s v="Quinu"/>
    <s v="4627 Amoth Circle"/>
    <s v="Active"/>
    <s v="45-402-0421"/>
    <s v="87-201-6047"/>
    <s v="7/20/2024"/>
    <d v="2024-08-12T00:00:00"/>
    <n v="79"/>
    <n v="79"/>
    <n v="84"/>
    <n v="5"/>
    <s v="Yes"/>
    <n v="8"/>
    <n v="71"/>
    <n v="568"/>
    <n v="20"/>
  </r>
  <r>
    <s v="P103"/>
    <s v="Broccoli"/>
    <x v="0"/>
    <s v="Brightbean"/>
    <s v="89 Karstens Alley"/>
    <s v="Backordered"/>
    <s v="73-942-0508"/>
    <s v="37-057-3553"/>
    <s v="7/20/2024"/>
    <s v="1/14/2025"/>
    <n v="95"/>
    <n v="95"/>
    <n v="100"/>
    <n v="5"/>
    <s v="Yes"/>
    <n v="4"/>
    <n v="76"/>
    <n v="304"/>
    <n v="2"/>
  </r>
  <r>
    <s v="P107"/>
    <s v="Swiss Cheese"/>
    <x v="2"/>
    <s v="Vinder"/>
    <s v="285 1st Park"/>
    <s v="Backordered"/>
    <s v="22-266-9291"/>
    <s v="15-550-0171"/>
    <s v="7/20/2024"/>
    <s v="3/27/2024"/>
    <n v="70"/>
    <n v="70"/>
    <n v="17"/>
    <n v="0"/>
    <s v="No"/>
    <n v="6"/>
    <n v="69"/>
    <n v="414"/>
    <n v="100"/>
  </r>
  <r>
    <s v="P024"/>
    <s v="Kale"/>
    <x v="0"/>
    <s v="Twitterbeat"/>
    <s v="85 Farwell Parkway"/>
    <s v="Discontinued"/>
    <s v="06-068-6793"/>
    <s v="94-958-6101"/>
    <s v="7/20/2024"/>
    <d v="2024-06-08T00:00:00"/>
    <n v="61"/>
    <n v="61"/>
    <n v="80"/>
    <n v="19"/>
    <s v="Yes"/>
    <n v="2.5"/>
    <n v="46"/>
    <n v="115"/>
    <n v="54"/>
  </r>
  <r>
    <s v="P051"/>
    <s v="Sardines"/>
    <x v="4"/>
    <s v="Skimia"/>
    <s v="7819 Fallview Park"/>
    <s v="Discontinued"/>
    <s v="58-063-8633"/>
    <s v="21-932-5200"/>
    <s v="7/21/2024"/>
    <s v="6/30/2024"/>
    <n v="11"/>
    <n v="11"/>
    <n v="3"/>
    <n v="0"/>
    <s v="No"/>
    <n v="4.5"/>
    <n v="69"/>
    <n v="310.5"/>
    <n v="73"/>
  </r>
  <r>
    <s v="P083"/>
    <s v="Buttermilk"/>
    <x v="2"/>
    <s v="Yoveo"/>
    <s v="84336 Haas Place"/>
    <s v="Active"/>
    <s v="27-442-3654"/>
    <s v="57-544-2465"/>
    <s v="7/21/2024"/>
    <s v="8/26/2024"/>
    <n v="39"/>
    <n v="39"/>
    <n v="17"/>
    <n v="0"/>
    <s v="No"/>
    <n v="30"/>
    <n v="69"/>
    <n v="2070"/>
    <n v="82"/>
  </r>
  <r>
    <s v="P001"/>
    <s v="Bell Pepper"/>
    <x v="0"/>
    <s v="Yombu"/>
    <s v="20 Pennsylvania Parkway"/>
    <s v="Backordered"/>
    <s v="03-043-9933"/>
    <s v="48-450-4126"/>
    <s v="7/21/2024"/>
    <d v="2025-09-02T00:00:00"/>
    <n v="50"/>
    <n v="54"/>
    <n v="23"/>
    <n v="0"/>
    <s v="No"/>
    <n v="6.1"/>
    <n v="50"/>
    <n v="305"/>
    <n v="27"/>
  </r>
  <r>
    <s v="P081"/>
    <s v="Herbal Tea"/>
    <x v="6"/>
    <s v="Skyndu"/>
    <s v="26175 Oxford Way"/>
    <s v="Active"/>
    <s v="99-137-1730"/>
    <s v="65-797-3468"/>
    <s v="7/22/2024"/>
    <s v="2/28/2024"/>
    <n v="59"/>
    <n v="59"/>
    <n v="79"/>
    <n v="20"/>
    <s v="Yes"/>
    <n v="1.5"/>
    <n v="32"/>
    <n v="48"/>
    <n v="80"/>
  </r>
  <r>
    <s v="P105"/>
    <s v="Strawberries"/>
    <x v="0"/>
    <s v="Youtags"/>
    <s v="3 Buhler Place"/>
    <s v="Backordered"/>
    <s v="09-622-7119"/>
    <s v="59-781-3399"/>
    <s v="7/22/2024"/>
    <s v="1/30/2025"/>
    <n v="16"/>
    <n v="16"/>
    <n v="81"/>
    <n v="65"/>
    <s v="Yes"/>
    <n v="9"/>
    <n v="99"/>
    <n v="891"/>
    <n v="3"/>
  </r>
  <r>
    <s v="P030"/>
    <s v="Bread Flour"/>
    <x v="3"/>
    <s v="Rhynyx"/>
    <s v="49148 Meadow Ridge Way"/>
    <s v="Backordered"/>
    <s v="95-356-1566"/>
    <s v="57-204-2098"/>
    <s v="7/22/2024"/>
    <s v="2/21/2025"/>
    <n v="62"/>
    <n v="62"/>
    <n v="61"/>
    <n v="0"/>
    <s v="No"/>
    <n v="5.5"/>
    <n v="42"/>
    <n v="231"/>
    <n v="18"/>
  </r>
  <r>
    <s v="P088"/>
    <s v="Haddock"/>
    <x v="4"/>
    <s v="Skyba"/>
    <s v="1 Monica Lane"/>
    <s v="Active"/>
    <s v="22-319-1377"/>
    <s v="82-266-1796"/>
    <s v="7/23/2024"/>
    <d v="2024-03-03T00:00:00"/>
    <n v="30"/>
    <n v="30"/>
    <n v="16"/>
    <n v="0"/>
    <s v="No"/>
    <n v="2"/>
    <n v="39"/>
    <n v="78"/>
    <n v="30"/>
  </r>
  <r>
    <s v="P060"/>
    <s v="Grapes"/>
    <x v="0"/>
    <s v="Devbug"/>
    <s v="183 Algoma Trail"/>
    <s v="Discontinued"/>
    <s v="89-181-4523"/>
    <s v="54-749-3622"/>
    <s v="7/23/2024"/>
    <s v="6/23/2024"/>
    <n v="13"/>
    <n v="13"/>
    <n v="6"/>
    <n v="0"/>
    <s v="No"/>
    <n v="10"/>
    <n v="63"/>
    <n v="630"/>
    <n v="29"/>
  </r>
  <r>
    <s v="P079"/>
    <s v="White Sugar"/>
    <x v="3"/>
    <s v="Aimbu"/>
    <s v="1309 Elka Junction"/>
    <s v="Discontinued"/>
    <s v="38-555-9147"/>
    <s v="35-370-7603"/>
    <s v="7/23/2024"/>
    <s v="4/29/2024"/>
    <n v="14"/>
    <n v="14"/>
    <n v="23"/>
    <n v="9"/>
    <s v="Yes"/>
    <n v="15.5"/>
    <n v="34"/>
    <n v="527"/>
    <n v="68"/>
  </r>
  <r>
    <s v="P055"/>
    <s v="Wild Rice"/>
    <x v="3"/>
    <s v="Voolith"/>
    <s v="5 Toban Circle"/>
    <s v="Active"/>
    <s v="53-667-4109"/>
    <s v="40-800-4739"/>
    <s v="7/23/2024"/>
    <s v="3/21/2024"/>
    <n v="46"/>
    <n v="46"/>
    <n v="75"/>
    <n v="29"/>
    <s v="Yes"/>
    <n v="2"/>
    <n v="22"/>
    <n v="44"/>
    <n v="46"/>
  </r>
  <r>
    <s v="P078"/>
    <s v="Black Coffee"/>
    <x v="6"/>
    <s v="Wikibox"/>
    <s v="57 Di Loreto Circle"/>
    <s v="Discontinued"/>
    <s v="14-489-8669"/>
    <s v="28-436-5158"/>
    <s v="7/24/2024"/>
    <d v="2024-05-11T00:00:00"/>
    <n v="62"/>
    <n v="62"/>
    <n v="69"/>
    <n v="7"/>
    <s v="Yes"/>
    <n v="1.75"/>
    <n v="77"/>
    <n v="134.75"/>
    <n v="56"/>
  </r>
  <r>
    <s v="P049"/>
    <s v="Onion"/>
    <x v="0"/>
    <s v="Trudeo"/>
    <s v="74 Menomonie Point"/>
    <s v="Backordered"/>
    <s v="26-031-8070"/>
    <s v="11-096-4003"/>
    <s v="7/25/2024"/>
    <s v="5/25/2024"/>
    <n v="16"/>
    <n v="16"/>
    <n v="99"/>
    <n v="83"/>
    <s v="Yes"/>
    <n v="2"/>
    <n v="89"/>
    <n v="178"/>
    <n v="21"/>
  </r>
  <r>
    <s v="P058"/>
    <s v="All-Purpose Flour"/>
    <x v="3"/>
    <s v="Teklist"/>
    <s v="050 Mcbride Avenue"/>
    <s v="Active"/>
    <s v="47-221-2470"/>
    <s v="30-780-7583"/>
    <s v="7/25/2024"/>
    <d v="2024-03-04T00:00:00"/>
    <n v="54"/>
    <n v="54"/>
    <n v="45"/>
    <n v="0"/>
    <s v="No"/>
    <n v="6"/>
    <n v="37"/>
    <n v="222"/>
    <n v="16"/>
  </r>
  <r>
    <s v="P002"/>
    <s v="Vegetable Oil"/>
    <x v="1"/>
    <s v="Fivespan"/>
    <s v="03643 Oakridge Lane"/>
    <s v="Active"/>
    <s v="67-382-4435"/>
    <s v="49-901-0828"/>
    <s v="7/25/2024"/>
    <s v="12/21/2024"/>
    <n v="57"/>
    <n v="57"/>
    <n v="37"/>
    <n v="0"/>
    <s v="No"/>
    <n v="2.1"/>
    <n v="46"/>
    <n v="96.600000000000009"/>
    <n v="46"/>
  </r>
  <r>
    <s v="P056"/>
    <s v="Pomegranate"/>
    <x v="0"/>
    <s v="Jetpulse"/>
    <s v="31892 Pennsylvania Street"/>
    <s v="Discontinued"/>
    <s v="94-029-2717"/>
    <s v="37-878-9392"/>
    <s v="7/26/2024"/>
    <d v="2025-06-02T00:00:00"/>
    <n v="17"/>
    <n v="17"/>
    <n v="8"/>
    <n v="0"/>
    <s v="No"/>
    <n v="4"/>
    <n v="86"/>
    <n v="344"/>
    <n v="12"/>
  </r>
  <r>
    <s v="P095"/>
    <s v="Green Beans"/>
    <x v="0"/>
    <s v="Dynazzy"/>
    <s v="00 Ridgeway Plaza"/>
    <s v="Discontinued"/>
    <s v="47-866-6589"/>
    <s v="78-203-1075"/>
    <s v="7/26/2024"/>
    <d v="2025-03-02T00:00:00"/>
    <n v="99"/>
    <n v="99"/>
    <n v="61"/>
    <n v="0"/>
    <s v="No"/>
    <n v="1"/>
    <n v="30"/>
    <n v="30"/>
    <n v="100"/>
  </r>
  <r>
    <s v="P103"/>
    <s v="Broccoli"/>
    <x v="0"/>
    <s v="Jabbercube"/>
    <s v="89 Karstens Alley"/>
    <s v="Discontinued"/>
    <s v="94-355-3070"/>
    <s v="73-393-9432"/>
    <s v="7/26/2024"/>
    <s v="7/13/2024"/>
    <n v="40"/>
    <n v="40"/>
    <n v="52"/>
    <n v="12"/>
    <s v="Yes"/>
    <n v="6.8"/>
    <n v="64"/>
    <n v="435.2"/>
    <n v="17"/>
  </r>
  <r>
    <s v="P046"/>
    <s v="Egg (Duck)"/>
    <x v="2"/>
    <s v="Yozio"/>
    <s v="45190 Fordem Court"/>
    <s v="Backordered"/>
    <s v="82-342-7339"/>
    <s v="14-325-9173"/>
    <s v="7/27/2024"/>
    <s v="7/31/2024"/>
    <n v="41"/>
    <n v="41"/>
    <n v="61"/>
    <n v="20"/>
    <s v="Yes"/>
    <n v="5.5"/>
    <n v="63"/>
    <n v="346.5"/>
    <n v="75"/>
  </r>
  <r>
    <s v="P028"/>
    <s v="Tilapia"/>
    <x v="4"/>
    <s v="Rhyzio"/>
    <s v="57 Eastwood Junction"/>
    <s v="Backordered"/>
    <s v="80-459-5950"/>
    <s v="04-866-2231"/>
    <s v="7/27/2024"/>
    <d v="2024-02-10T00:00:00"/>
    <n v="14"/>
    <n v="14"/>
    <n v="10"/>
    <n v="0"/>
    <s v="No"/>
    <n v="20"/>
    <n v="100"/>
    <n v="2000"/>
    <n v="66"/>
  </r>
  <r>
    <s v="P114"/>
    <s v="Vanilla Biscuit"/>
    <x v="5"/>
    <s v="Avamm"/>
    <s v="88 Lighthouse Bay Crossing"/>
    <s v="Active"/>
    <s v="67-248-6306"/>
    <s v="86-173-6891"/>
    <s v="7/27/2024"/>
    <d v="2024-02-10T00:00:00"/>
    <n v="80"/>
    <n v="80"/>
    <n v="54"/>
    <n v="0"/>
    <s v="No"/>
    <n v="2.5"/>
    <n v="64"/>
    <n v="160"/>
    <n v="73"/>
  </r>
  <r>
    <s v="P021"/>
    <s v="Arabica Coffee"/>
    <x v="6"/>
    <s v="Yodo"/>
    <s v="36 3rd Place"/>
    <s v="Discontinued"/>
    <s v="68-973-8812"/>
    <s v="31-955-7362"/>
    <s v="7/27/2024"/>
    <s v="6/22/2024"/>
    <n v="74"/>
    <n v="74"/>
    <n v="77"/>
    <n v="3"/>
    <s v="Yes"/>
    <n v="2"/>
    <n v="89"/>
    <n v="178"/>
    <n v="64"/>
  </r>
  <r>
    <s v="P015"/>
    <s v="Cauliflower"/>
    <x v="0"/>
    <s v="Skipfire"/>
    <s v="01 Northfield Road"/>
    <s v="Discontinued"/>
    <s v="11-325-7396"/>
    <s v="98-940-7545"/>
    <s v="7/28/2024"/>
    <s v="10/18/2024"/>
    <n v="77"/>
    <n v="77"/>
    <n v="46"/>
    <n v="0"/>
    <s v="No"/>
    <n v="5"/>
    <n v="24"/>
    <n v="120"/>
    <n v="75"/>
  </r>
  <r>
    <s v="P022"/>
    <s v="Sweet Potato"/>
    <x v="0"/>
    <s v="Brainverse"/>
    <s v="7015 Ramsey Lane"/>
    <s v="Discontinued"/>
    <s v="68-761-6907"/>
    <s v="31-199-3683"/>
    <s v="7/28/2024"/>
    <s v="7/21/2024"/>
    <n v="44"/>
    <n v="44"/>
    <n v="18"/>
    <n v="0"/>
    <s v="No"/>
    <n v="2.5"/>
    <n v="57"/>
    <n v="142.5"/>
    <n v="86"/>
  </r>
  <r>
    <s v="P023"/>
    <s v="Mango"/>
    <x v="0"/>
    <s v="Brainverse"/>
    <s v="48 Vahlen Place"/>
    <s v="Backordered"/>
    <s v="62-509-0666"/>
    <s v="16-419-1419"/>
    <s v="7/28/2024"/>
    <s v="5/15/2024"/>
    <n v="92"/>
    <n v="92"/>
    <n v="88"/>
    <n v="0"/>
    <s v="No"/>
    <n v="9.5"/>
    <n v="24"/>
    <n v="228"/>
    <n v="21"/>
  </r>
  <r>
    <s v="P109"/>
    <s v="Zucchini"/>
    <x v="0"/>
    <s v="Flashspan"/>
    <s v="66330 Northridge Street"/>
    <s v="Active"/>
    <s v="44-476-0390"/>
    <s v="48-562-3582"/>
    <s v="7/28/2024"/>
    <s v="4/27/2024"/>
    <n v="26"/>
    <n v="26"/>
    <n v="92"/>
    <n v="66"/>
    <s v="Yes"/>
    <n v="2.5"/>
    <n v="71"/>
    <n v="177.5"/>
    <n v="13"/>
  </r>
  <r>
    <s v="P066"/>
    <s v="Almond Flour"/>
    <x v="3"/>
    <s v="Babblestorm"/>
    <s v="4627 Amoth Circle"/>
    <s v="Active"/>
    <s v="08-213-2058"/>
    <s v="13-179-9553"/>
    <s v="7/28/2024"/>
    <d v="2024-07-09T00:00:00"/>
    <n v="13"/>
    <n v="13"/>
    <n v="73"/>
    <n v="60"/>
    <s v="Yes"/>
    <n v="4"/>
    <n v="59"/>
    <n v="236"/>
    <n v="65"/>
  </r>
  <r>
    <s v="P006"/>
    <s v="Lemon"/>
    <x v="0"/>
    <s v="Jabbersphere"/>
    <s v="5141 Anniversary Crossing"/>
    <s v="Discontinued"/>
    <s v="35-529-2933"/>
    <s v="57-591-6452"/>
    <s v="7/28/2024"/>
    <s v="10/23/2024"/>
    <n v="90"/>
    <n v="90"/>
    <n v="54"/>
    <n v="0"/>
    <s v="No"/>
    <n v="4"/>
    <n v="85"/>
    <n v="340"/>
    <n v="44"/>
  </r>
  <r>
    <s v="P035"/>
    <s v="Sour Cream"/>
    <x v="2"/>
    <s v="Topiclounge"/>
    <s v="805 Center Parkway"/>
    <s v="Discontinued"/>
    <s v="24-364-3341"/>
    <s v="13-290-8513"/>
    <s v="7/29/2024"/>
    <d v="2024-11-04T00:00:00"/>
    <n v="43"/>
    <n v="43"/>
    <n v="84"/>
    <n v="41"/>
    <s v="Yes"/>
    <n v="2.5"/>
    <n v="51"/>
    <n v="127.5"/>
    <n v="67"/>
  </r>
  <r>
    <s v="P103"/>
    <s v="Broccoli"/>
    <x v="0"/>
    <s v="Lazz"/>
    <s v="89 Karstens Alley"/>
    <s v="Active"/>
    <s v="65-644-1394"/>
    <s v="23-280-1300"/>
    <s v="7/29/2024"/>
    <d v="2025-06-01T00:00:00"/>
    <n v="85"/>
    <n v="85"/>
    <n v="95"/>
    <n v="10"/>
    <s v="Yes"/>
    <n v="4.5"/>
    <n v="92"/>
    <n v="414"/>
    <n v="14"/>
  </r>
  <r>
    <s v="P017"/>
    <s v="Egg (Turkey)"/>
    <x v="2"/>
    <s v="Jabberstorm"/>
    <s v="94862 Beilfuss Terrace"/>
    <s v="Discontinued"/>
    <s v="88-401-3700"/>
    <s v="39-299-6093"/>
    <s v="7/29/2024"/>
    <d v="2025-04-02T00:00:00"/>
    <n v="44"/>
    <n v="44"/>
    <n v="66"/>
    <n v="22"/>
    <s v="Yes"/>
    <n v="2.5"/>
    <n v="30"/>
    <n v="75"/>
    <n v="6"/>
  </r>
  <r>
    <s v="P016"/>
    <s v="Pear"/>
    <x v="0"/>
    <s v="Vimbo"/>
    <s v="2004 Cody Plaza"/>
    <s v="Discontinued"/>
    <s v="47-441-7682"/>
    <s v="90-998-1236"/>
    <s v="7/29/2024"/>
    <d v="2024-12-12T00:00:00"/>
    <n v="26"/>
    <n v="26"/>
    <n v="91"/>
    <n v="65"/>
    <s v="Yes"/>
    <n v="4"/>
    <n v="28"/>
    <n v="112"/>
    <n v="47"/>
  </r>
  <r>
    <s v="P015"/>
    <s v="Cauliflower"/>
    <x v="0"/>
    <s v="Skinix"/>
    <s v="01 Northfield Road"/>
    <s v="Backordered"/>
    <s v="68-977-2498"/>
    <s v="26-222-1156"/>
    <s v="7/30/2024"/>
    <s v="5/20/2024"/>
    <n v="86"/>
    <n v="86"/>
    <n v="99"/>
    <n v="13"/>
    <s v="Yes"/>
    <n v="5.5"/>
    <n v="93"/>
    <n v="511.5"/>
    <n v="99"/>
  </r>
  <r>
    <s v="P014"/>
    <s v="Digestive Biscuit"/>
    <x v="5"/>
    <s v="Trilia"/>
    <s v="2 Carioca Crossing"/>
    <s v="Backordered"/>
    <s v="37-567-3218"/>
    <s v="03-257-4437"/>
    <s v="7/30/2024"/>
    <s v="10/31/2024"/>
    <n v="40"/>
    <n v="40"/>
    <n v="47"/>
    <n v="7"/>
    <s v="Yes"/>
    <n v="9.5"/>
    <n v="38"/>
    <n v="361"/>
    <n v="89"/>
  </r>
  <r>
    <s v="P060"/>
    <s v="Grapes"/>
    <x v="0"/>
    <s v="Twitterbeat"/>
    <s v="183 Algoma Trail"/>
    <s v="Active"/>
    <s v="87-903-3486"/>
    <s v="90-378-8463"/>
    <s v="7/30/2024"/>
    <d v="2024-10-09T00:00:00"/>
    <n v="88"/>
    <n v="88"/>
    <n v="25"/>
    <n v="0"/>
    <s v="No"/>
    <n v="4"/>
    <n v="79"/>
    <n v="316"/>
    <n v="30"/>
  </r>
  <r>
    <s v="P066"/>
    <s v="Almond Flour"/>
    <x v="3"/>
    <s v="Linklinks"/>
    <s v="4627 Amoth Circle"/>
    <s v="Discontinued"/>
    <s v="96-316-7600"/>
    <s v="76-671-7104"/>
    <s v="7/31/2024"/>
    <s v="7/27/2024"/>
    <n v="37"/>
    <n v="37"/>
    <n v="31"/>
    <n v="0"/>
    <s v="No"/>
    <n v="4.5"/>
    <n v="23"/>
    <n v="103.5"/>
    <n v="80"/>
  </r>
  <r>
    <s v="P044"/>
    <s v="Peanut Oil"/>
    <x v="1"/>
    <s v="Oba"/>
    <s v="13 Westport Hill"/>
    <s v="Backordered"/>
    <s v="00-842-9790"/>
    <s v="37-079-2530"/>
    <s v="7/31/2024"/>
    <s v="1/30/2025"/>
    <n v="21"/>
    <n v="21"/>
    <n v="94"/>
    <n v="73"/>
    <s v="Yes"/>
    <n v="2.5"/>
    <n v="66"/>
    <n v="165"/>
    <n v="36"/>
  </r>
  <r>
    <s v="P001"/>
    <s v="Bell Pepper"/>
    <x v="0"/>
    <s v="Browsezoom"/>
    <s v="20 Pennsylvania Parkway"/>
    <s v="Discontinued"/>
    <s v="96-164-0607"/>
    <s v="15-655-3923"/>
    <s v="7/31/2024"/>
    <s v="12/20/2024"/>
    <n v="70"/>
    <n v="74"/>
    <n v="79"/>
    <n v="5"/>
    <s v="Yes"/>
    <n v="5"/>
    <n v="91"/>
    <n v="455"/>
    <n v="31"/>
  </r>
  <r>
    <s v="P076"/>
    <s v="Egg (Goose)"/>
    <x v="2"/>
    <s v="Kamba"/>
    <s v="292 Utah Street"/>
    <s v="Discontinued"/>
    <s v="04-240-2226"/>
    <s v="65-842-6819"/>
    <s v="8/13/2024"/>
    <s v="6/28/2024"/>
    <n v="65"/>
    <n v="65"/>
    <n v="48"/>
    <n v="0"/>
    <s v="No"/>
    <n v="6"/>
    <n v="42"/>
    <n v="252"/>
    <n v="51"/>
  </r>
  <r>
    <s v="P082"/>
    <s v="Coconut Oil"/>
    <x v="1"/>
    <s v="Rooxo"/>
    <s v="95 Packers Lane"/>
    <s v="Discontinued"/>
    <s v="97-772-2336"/>
    <s v="19-704-4404"/>
    <s v="8/13/2024"/>
    <d v="2025-03-02T00:00:00"/>
    <n v="89"/>
    <n v="89"/>
    <n v="30"/>
    <n v="0"/>
    <s v="No"/>
    <n v="3.5"/>
    <n v="44"/>
    <n v="154"/>
    <n v="42"/>
  </r>
  <r>
    <s v="P045"/>
    <s v="Olive Oil"/>
    <x v="1"/>
    <s v="Kamba"/>
    <s v="65 Chinook Circle"/>
    <s v="Backordered"/>
    <s v="63-822-5278"/>
    <s v="27-636-1606"/>
    <s v="8/13/2024"/>
    <s v="12/13/2024"/>
    <n v="47"/>
    <n v="47"/>
    <n v="66"/>
    <n v="19"/>
    <s v="Yes"/>
    <n v="6"/>
    <n v="86"/>
    <n v="516"/>
    <n v="15"/>
  </r>
  <r>
    <s v="P047"/>
    <s v="Pineapple"/>
    <x v="0"/>
    <s v="Yombu"/>
    <s v="0 Delladonna Place"/>
    <s v="Discontinued"/>
    <s v="19-967-0632"/>
    <s v="90-445-1753"/>
    <s v="8/14/2024"/>
    <d v="2025-04-02T00:00:00"/>
    <n v="70"/>
    <n v="70"/>
    <n v="86"/>
    <n v="16"/>
    <s v="Yes"/>
    <n v="3"/>
    <n v="44"/>
    <n v="132"/>
    <n v="3"/>
  </r>
  <r>
    <s v="P056"/>
    <s v="Pomegranate"/>
    <x v="0"/>
    <s v="Kwideo"/>
    <s v="31892 Pennsylvania Street"/>
    <s v="Active"/>
    <s v="28-986-8001"/>
    <s v="37-281-2537"/>
    <s v="8/14/2024"/>
    <s v="6/15/2024"/>
    <n v="14"/>
    <n v="14"/>
    <n v="69"/>
    <n v="55"/>
    <s v="Yes"/>
    <n v="6"/>
    <n v="80"/>
    <n v="480"/>
    <n v="26"/>
  </r>
  <r>
    <s v="P062"/>
    <s v="Short Grain Rice"/>
    <x v="3"/>
    <s v="Katz"/>
    <s v="805 Nancy Crossing"/>
    <s v="Backordered"/>
    <s v="44-128-2185"/>
    <s v="79-091-7381"/>
    <s v="8/14/2024"/>
    <d v="2024-10-07T00:00:00"/>
    <n v="53"/>
    <n v="53"/>
    <n v="20"/>
    <n v="0"/>
    <s v="No"/>
    <n v="4.75"/>
    <n v="51"/>
    <n v="242.25"/>
    <n v="23"/>
  </r>
  <r>
    <s v="P056"/>
    <s v="Pomegranate"/>
    <x v="0"/>
    <s v="Bubblemix"/>
    <s v="31892 Pennsylvania Street"/>
    <s v="Discontinued"/>
    <s v="84-327-7787"/>
    <s v="97-571-0561"/>
    <s v="8/14/2024"/>
    <s v="8/26/2024"/>
    <n v="65"/>
    <n v="65"/>
    <n v="35"/>
    <n v="0"/>
    <s v="No"/>
    <n v="0.2"/>
    <n v="94"/>
    <n v="18.8"/>
    <n v="68"/>
  </r>
  <r>
    <s v="P025"/>
    <s v="Jasmine Rice"/>
    <x v="3"/>
    <s v="Mydo"/>
    <s v="07 Pankratz Point"/>
    <s v="Active"/>
    <s v="50-364-5828"/>
    <s v="17-239-6309"/>
    <s v="8/15/2024"/>
    <s v="6/14/2024"/>
    <n v="98"/>
    <n v="98"/>
    <n v="57"/>
    <n v="0"/>
    <s v="No"/>
    <n v="5"/>
    <n v="38"/>
    <n v="190"/>
    <n v="16"/>
  </r>
  <r>
    <s v="P111"/>
    <s v="Egg (Chicken)"/>
    <x v="2"/>
    <s v="Browsedrive"/>
    <s v="553 Hooker Trail"/>
    <s v="Active"/>
    <s v="65-368-2479"/>
    <s v="99-570-8162"/>
    <s v="8/15/2024"/>
    <d v="2024-10-03T00:00:00"/>
    <n v="83"/>
    <n v="83"/>
    <n v="21"/>
    <n v="0"/>
    <s v="No"/>
    <n v="2.4"/>
    <n v="81"/>
    <n v="194.4"/>
    <n v="8"/>
  </r>
  <r>
    <s v="P065"/>
    <s v="Coconut"/>
    <x v="0"/>
    <s v="Shufflester"/>
    <s v="78884 Union Street"/>
    <s v="Backordered"/>
    <s v="17-253-5688"/>
    <s v="42-638-2086"/>
    <s v="8/15/2024"/>
    <d v="2024-07-07T00:00:00"/>
    <n v="89"/>
    <n v="89"/>
    <n v="55"/>
    <n v="0"/>
    <s v="No"/>
    <n v="3"/>
    <n v="47"/>
    <n v="141"/>
    <n v="59"/>
  </r>
  <r>
    <s v="P017"/>
    <s v="Egg (Turkey)"/>
    <x v="2"/>
    <s v="Jaxnation"/>
    <s v="94862 Beilfuss Terrace"/>
    <s v="Discontinued"/>
    <s v="29-205-1132"/>
    <s v="38-037-1699"/>
    <s v="8/16/2024"/>
    <s v="6/29/2024"/>
    <n v="23"/>
    <n v="23"/>
    <n v="72"/>
    <n v="49"/>
    <s v="Yes"/>
    <n v="4.5"/>
    <n v="32"/>
    <n v="144"/>
    <n v="19"/>
  </r>
  <r>
    <s v="P067"/>
    <s v="Greek Yogurt"/>
    <x v="2"/>
    <s v="Pixoboo"/>
    <s v="550 Clemons Plaza"/>
    <s v="Discontinued"/>
    <s v="64-854-8664"/>
    <s v="19-893-7698"/>
    <s v="8/16/2024"/>
    <s v="1/25/2025"/>
    <n v="39"/>
    <n v="39"/>
    <n v="3"/>
    <n v="0"/>
    <s v="No"/>
    <n v="4"/>
    <n v="46"/>
    <n v="184"/>
    <n v="29"/>
  </r>
  <r>
    <s v="P053"/>
    <s v="Sushi Rice"/>
    <x v="3"/>
    <s v="Jabbertype"/>
    <s v="5743 Superior Place"/>
    <s v="Active"/>
    <s v="66-627-9752"/>
    <s v="87-839-6400"/>
    <s v="8/17/2024"/>
    <d v="2024-01-10T00:00:00"/>
    <n v="22"/>
    <n v="22"/>
    <n v="73"/>
    <n v="51"/>
    <s v="Yes"/>
    <n v="12"/>
    <n v="52"/>
    <n v="624"/>
    <n v="62"/>
  </r>
  <r>
    <s v="P044"/>
    <s v="Peanut Oil"/>
    <x v="1"/>
    <s v="Buzzshare"/>
    <s v="13 Westport Hill"/>
    <s v="Backordered"/>
    <s v="62-795-7801"/>
    <s v="08-312-0872"/>
    <s v="8/17/2024"/>
    <s v="7/28/2024"/>
    <n v="79"/>
    <n v="79"/>
    <n v="41"/>
    <n v="0"/>
    <s v="No"/>
    <n v="1.8"/>
    <n v="62"/>
    <n v="111.60000000000001"/>
    <n v="14"/>
  </r>
  <r>
    <s v="P048"/>
    <s v="Trout"/>
    <x v="4"/>
    <s v="Topicshots"/>
    <s v="4508 Shopko Trail"/>
    <s v="Active"/>
    <s v="40-683-0283"/>
    <s v="27-060-9944"/>
    <s v="8/17/2024"/>
    <d v="2024-04-05T00:00:00"/>
    <n v="49"/>
    <n v="49"/>
    <n v="64"/>
    <n v="15"/>
    <s v="Yes"/>
    <n v="2"/>
    <n v="57"/>
    <n v="114"/>
    <n v="4"/>
  </r>
  <r>
    <s v="P039"/>
    <s v="Palm Oil"/>
    <x v="1"/>
    <s v="Mybuzz"/>
    <s v="703 Hermina Center"/>
    <s v="Discontinued"/>
    <s v="87-423-8486"/>
    <s v="12-947-4739"/>
    <s v="8/17/2024"/>
    <s v="3/21/2024"/>
    <n v="35"/>
    <n v="35"/>
    <n v="4"/>
    <n v="0"/>
    <s v="No"/>
    <n v="2.5"/>
    <n v="40"/>
    <n v="100"/>
    <n v="69"/>
  </r>
  <r>
    <s v="P079"/>
    <s v="White Sugar"/>
    <x v="3"/>
    <s v="Centizu"/>
    <s v="1309 Elka Junction"/>
    <s v="Discontinued"/>
    <s v="16-499-5059"/>
    <s v="09-090-6360"/>
    <s v="8/18/2024"/>
    <s v="11/19/2024"/>
    <n v="27"/>
    <n v="27"/>
    <n v="20"/>
    <n v="0"/>
    <s v="No"/>
    <n v="4.5"/>
    <n v="61"/>
    <n v="274.5"/>
    <n v="62"/>
  </r>
  <r>
    <s v="P085"/>
    <s v="Powdered Sugar"/>
    <x v="3"/>
    <s v="Browsezoom"/>
    <s v="502 Sachs Circle"/>
    <s v="Discontinued"/>
    <s v="05-334-2923"/>
    <s v="41-772-6271"/>
    <s v="8/18/2024"/>
    <s v="11/22/2024"/>
    <n v="63"/>
    <n v="63"/>
    <n v="74"/>
    <n v="11"/>
    <s v="Yes"/>
    <n v="1.5"/>
    <n v="37"/>
    <n v="55.5"/>
    <n v="22"/>
  </r>
  <r>
    <s v="P016"/>
    <s v="Pear"/>
    <x v="0"/>
    <s v="Oyoyo"/>
    <s v="2004 Cody Plaza"/>
    <s v="Active"/>
    <s v="74-845-3299"/>
    <s v="21-792-1000"/>
    <s v="8/18/2024"/>
    <d v="2025-12-02T00:00:00"/>
    <n v="77"/>
    <n v="77"/>
    <n v="92"/>
    <n v="15"/>
    <s v="Yes"/>
    <n v="8"/>
    <n v="93"/>
    <n v="744"/>
    <n v="99"/>
  </r>
  <r>
    <s v="P030"/>
    <s v="Bread Flour"/>
    <x v="3"/>
    <s v="Voomm"/>
    <s v="49148 Meadow Ridge Way"/>
    <s v="Backordered"/>
    <s v="10-249-7928"/>
    <s v="69-861-0313"/>
    <s v="8/18/2024"/>
    <d v="2024-03-04T00:00:00"/>
    <n v="14"/>
    <n v="14"/>
    <n v="4"/>
    <n v="0"/>
    <s v="No"/>
    <n v="6.5"/>
    <n v="95"/>
    <n v="617.5"/>
    <n v="70"/>
  </r>
  <r>
    <s v="P106"/>
    <s v="Green Tea"/>
    <x v="6"/>
    <s v="Flipopia"/>
    <s v="5306 Arkansas Avenue"/>
    <s v="Active"/>
    <s v="08-725-8156"/>
    <s v="32-196-4714"/>
    <s v="8/18/2024"/>
    <d v="2024-10-11T00:00:00"/>
    <n v="63"/>
    <n v="63"/>
    <n v="59"/>
    <n v="0"/>
    <s v="No"/>
    <n v="7"/>
    <n v="57"/>
    <n v="399"/>
    <n v="50"/>
  </r>
  <r>
    <s v="P054"/>
    <s v="Black Rice"/>
    <x v="3"/>
    <s v="Snaptags"/>
    <s v="3296 Walton Court"/>
    <s v="Discontinued"/>
    <s v="41-240-8856"/>
    <s v="28-162-7486"/>
    <s v="8/18/2024"/>
    <s v="5/29/2024"/>
    <n v="85"/>
    <n v="85"/>
    <n v="53"/>
    <n v="0"/>
    <s v="No"/>
    <n v="9"/>
    <n v="45"/>
    <n v="405"/>
    <n v="95"/>
  </r>
  <r>
    <s v="P028"/>
    <s v="Tilapia"/>
    <x v="4"/>
    <s v="Photospace"/>
    <s v="57 Eastwood Junction"/>
    <s v="Backordered"/>
    <s v="35-257-9312"/>
    <s v="35-927-4986"/>
    <s v="8/18/2024"/>
    <d v="2024-12-10T00:00:00"/>
    <n v="59"/>
    <n v="59"/>
    <n v="100"/>
    <n v="41"/>
    <s v="Yes"/>
    <n v="12"/>
    <n v="100"/>
    <n v="1200"/>
    <n v="28"/>
  </r>
  <r>
    <s v="P088"/>
    <s v="Haddock"/>
    <x v="4"/>
    <s v="Photospace"/>
    <s v="1 Monica Lane"/>
    <s v="Backordered"/>
    <s v="13-980-8804"/>
    <s v="20-608-1290"/>
    <s v="8/19/2024"/>
    <d v="2024-01-10T00:00:00"/>
    <n v="79"/>
    <n v="79"/>
    <n v="3"/>
    <n v="0"/>
    <s v="No"/>
    <n v="2"/>
    <n v="98"/>
    <n v="196"/>
    <n v="91"/>
  </r>
  <r>
    <s v="P003"/>
    <s v="Parmesan Cheese"/>
    <x v="2"/>
    <s v="Blognation"/>
    <s v="73 Graedel Street"/>
    <s v="Backordered"/>
    <s v="68-977-6854"/>
    <s v="73-830-9633"/>
    <s v="8/19/2024"/>
    <s v="7/29/2024"/>
    <n v="80"/>
    <n v="80"/>
    <n v="30"/>
    <n v="0"/>
    <s v="No"/>
    <n v="5"/>
    <n v="76"/>
    <n v="380"/>
    <n v="69"/>
  </r>
  <r>
    <s v="P022"/>
    <s v="Sweet Potato"/>
    <x v="0"/>
    <s v="Npath"/>
    <s v="7015 Ramsey Lane"/>
    <s v="Active"/>
    <s v="90-773-9557"/>
    <s v="02-165-5779"/>
    <s v="8/20/2024"/>
    <s v="6/30/2024"/>
    <n v="100"/>
    <n v="100"/>
    <n v="28"/>
    <n v="0"/>
    <s v="No"/>
    <n v="3"/>
    <n v="45"/>
    <n v="135"/>
    <n v="89"/>
  </r>
  <r>
    <s v="P043"/>
    <s v="Apricot"/>
    <x v="0"/>
    <s v="Jazzy"/>
    <s v="36687 Maple Avenue"/>
    <s v="Active"/>
    <s v="89-328-9019"/>
    <s v="63-057-0462"/>
    <s v="8/20/2024"/>
    <s v="4/20/2024"/>
    <n v="90"/>
    <n v="90"/>
    <n v="43"/>
    <n v="0"/>
    <s v="No"/>
    <n v="1.5"/>
    <n v="55"/>
    <n v="82.5"/>
    <n v="72"/>
  </r>
  <r>
    <s v="P116"/>
    <s v="Butter"/>
    <x v="2"/>
    <s v="Dynava"/>
    <s v="285 East Plaza"/>
    <s v="Discontinued"/>
    <s v="59-075-2457"/>
    <s v="18-733-2453"/>
    <s v="8/21/2024"/>
    <d v="2025-03-02T00:00:00"/>
    <n v="85"/>
    <n v="85"/>
    <n v="26"/>
    <n v="0"/>
    <s v="No"/>
    <n v="2.5"/>
    <n v="33"/>
    <n v="82.5"/>
    <n v="58"/>
  </r>
  <r>
    <s v="P030"/>
    <s v="Bread Flour"/>
    <x v="3"/>
    <s v="Ozu"/>
    <s v="49148 Meadow Ridge Way"/>
    <s v="Backordered"/>
    <s v="31-627-6025"/>
    <s v="17-084-8551"/>
    <s v="8/22/2024"/>
    <d v="2024-03-09T00:00:00"/>
    <n v="63"/>
    <n v="63"/>
    <n v="62"/>
    <n v="0"/>
    <s v="No"/>
    <n v="2.5"/>
    <n v="56"/>
    <n v="140"/>
    <n v="73"/>
  </r>
  <r>
    <s v="P076"/>
    <s v="Egg (Goose)"/>
    <x v="2"/>
    <s v="Flipbug"/>
    <s v="292 Utah Street"/>
    <s v="Discontinued"/>
    <s v="28-824-9017"/>
    <s v="93-712-3934"/>
    <s v="8/22/2024"/>
    <d v="2024-08-06T00:00:00"/>
    <n v="97"/>
    <n v="97"/>
    <n v="94"/>
    <n v="0"/>
    <s v="No"/>
    <n v="11.5"/>
    <n v="96"/>
    <n v="1104"/>
    <n v="74"/>
  </r>
  <r>
    <s v="P112"/>
    <s v="White Bread"/>
    <x v="5"/>
    <s v="Miboo"/>
    <s v="0 Saint Paul Center"/>
    <s v="Discontinued"/>
    <s v="06-858-5680"/>
    <s v="63-231-2829"/>
    <s v="8/22/2024"/>
    <d v="2025-12-01T00:00:00"/>
    <n v="56"/>
    <n v="56"/>
    <n v="34"/>
    <n v="0"/>
    <s v="No"/>
    <n v="6.5"/>
    <n v="49"/>
    <n v="318.5"/>
    <n v="96"/>
  </r>
  <r>
    <s v="P048"/>
    <s v="Trout"/>
    <x v="4"/>
    <s v="Photojam"/>
    <s v="4508 Shopko Trail"/>
    <s v="Backordered"/>
    <s v="38-732-7667"/>
    <s v="88-663-3393"/>
    <s v="8/23/2024"/>
    <s v="10/13/2024"/>
    <n v="19"/>
    <n v="19"/>
    <n v="52"/>
    <n v="33"/>
    <s v="Yes"/>
    <n v="3.5"/>
    <n v="42"/>
    <n v="147"/>
    <n v="32"/>
  </r>
  <r>
    <s v="P040"/>
    <s v="Sesame Oil"/>
    <x v="1"/>
    <s v="Thoughtsphere"/>
    <s v="0313 Rockefeller Street"/>
    <s v="Discontinued"/>
    <s v="85-237-3505"/>
    <s v="92-296-1266"/>
    <s v="8/23/2024"/>
    <s v="11/13/2024"/>
    <n v="15"/>
    <n v="15"/>
    <n v="50"/>
    <n v="35"/>
    <s v="Yes"/>
    <n v="8"/>
    <n v="78"/>
    <n v="624"/>
    <n v="28"/>
  </r>
  <r>
    <s v="P047"/>
    <s v="Pineapple"/>
    <x v="0"/>
    <s v="Skipfire"/>
    <s v="0 Delladonna Place"/>
    <s v="Discontinued"/>
    <s v="73-117-6105"/>
    <s v="74-729-7466"/>
    <s v="8/23/2024"/>
    <s v="9/17/2024"/>
    <n v="18"/>
    <n v="18"/>
    <n v="48"/>
    <n v="30"/>
    <s v="Yes"/>
    <n v="2.5"/>
    <n v="67"/>
    <n v="167.5"/>
    <n v="79"/>
  </r>
  <r>
    <s v="P106"/>
    <s v="Green Tea"/>
    <x v="6"/>
    <s v="Fiveclub"/>
    <s v="5306 Arkansas Avenue"/>
    <s v="Active"/>
    <s v="46-436-5351"/>
    <s v="07-471-0050"/>
    <s v="8/24/2024"/>
    <s v="9/30/2024"/>
    <n v="88"/>
    <n v="88"/>
    <n v="54"/>
    <n v="0"/>
    <s v="No"/>
    <n v="8.5"/>
    <n v="81"/>
    <n v="688.5"/>
    <n v="37"/>
  </r>
  <r>
    <s v="P077"/>
    <s v="Brown Rice"/>
    <x v="3"/>
    <s v="Babbleopia"/>
    <s v="7403 Fuller Hill"/>
    <s v="Active"/>
    <s v="56-303-5256"/>
    <s v="29-821-5359"/>
    <s v="8/24/2024"/>
    <s v="11/17/2024"/>
    <n v="44"/>
    <n v="44"/>
    <n v="24"/>
    <n v="0"/>
    <s v="No"/>
    <n v="10"/>
    <n v="75"/>
    <n v="750"/>
    <n v="26"/>
  </r>
  <r>
    <s v="P106"/>
    <s v="Green Tea"/>
    <x v="6"/>
    <s v="Roomm"/>
    <s v="5306 Arkansas Avenue"/>
    <s v="Discontinued"/>
    <s v="57-394-1587"/>
    <s v="59-595-7531"/>
    <s v="8/25/2024"/>
    <s v="2/17/2025"/>
    <n v="80"/>
    <n v="80"/>
    <n v="63"/>
    <n v="0"/>
    <s v="No"/>
    <n v="1.5"/>
    <n v="53"/>
    <n v="79.5"/>
    <n v="94"/>
  </r>
  <r>
    <s v="P055"/>
    <s v="Wild Rice"/>
    <x v="3"/>
    <s v="Linklinks"/>
    <s v="5 Toban Circle"/>
    <s v="Active"/>
    <s v="51-934-9117"/>
    <s v="34-389-9922"/>
    <s v="8/25/2024"/>
    <s v="7/28/2024"/>
    <n v="58"/>
    <n v="58"/>
    <n v="55"/>
    <n v="0"/>
    <s v="No"/>
    <n v="6"/>
    <n v="56"/>
    <n v="336"/>
    <n v="31"/>
  </r>
  <r>
    <s v="P030"/>
    <s v="Bread Flour"/>
    <x v="3"/>
    <s v="Thoughtblab"/>
    <s v="49148 Meadow Ridge Way"/>
    <s v="Active"/>
    <s v="77-377-1659"/>
    <s v="64-674-3902"/>
    <s v="8/25/2024"/>
    <s v="1/22/2025"/>
    <n v="57"/>
    <n v="57"/>
    <n v="22"/>
    <n v="0"/>
    <s v="No"/>
    <n v="9.5"/>
    <n v="24"/>
    <n v="228"/>
    <n v="12"/>
  </r>
  <r>
    <s v="P051"/>
    <s v="Sardines"/>
    <x v="4"/>
    <s v="Skidoo"/>
    <s v="7819 Fallview Park"/>
    <s v="Active"/>
    <s v="27-262-2437"/>
    <s v="05-181-2682"/>
    <s v="8/26/2024"/>
    <s v="11/20/2024"/>
    <n v="30"/>
    <n v="30"/>
    <n v="9"/>
    <n v="0"/>
    <s v="No"/>
    <n v="8.1"/>
    <n v="54"/>
    <n v="437.4"/>
    <n v="62"/>
  </r>
  <r>
    <s v="P066"/>
    <s v="Almond Flour"/>
    <x v="3"/>
    <s v="Eire"/>
    <s v="4627 Amoth Circle"/>
    <s v="Active"/>
    <s v="71-085-4290"/>
    <s v="26-593-3478"/>
    <s v="8/26/2024"/>
    <d v="2024-07-10T00:00:00"/>
    <n v="74"/>
    <n v="74"/>
    <n v="98"/>
    <n v="24"/>
    <s v="Yes"/>
    <n v="1.8"/>
    <n v="91"/>
    <n v="163.80000000000001"/>
    <n v="29"/>
  </r>
  <r>
    <s v="P107"/>
    <s v="Swiss Cheese"/>
    <x v="2"/>
    <s v="Skalith"/>
    <s v="285 1st Park"/>
    <s v="Discontinued"/>
    <s v="87-675-1506"/>
    <s v="21-697-8128"/>
    <s v="8/26/2024"/>
    <d v="2024-07-12T00:00:00"/>
    <n v="80"/>
    <n v="80"/>
    <n v="89"/>
    <n v="9"/>
    <s v="Yes"/>
    <n v="5.9"/>
    <n v="46"/>
    <n v="271.40000000000003"/>
    <n v="54"/>
  </r>
  <r>
    <s v="P031"/>
    <s v="Cucumber"/>
    <x v="0"/>
    <s v="Eimbee"/>
    <s v="38 Killdeer Point"/>
    <s v="Backordered"/>
    <s v="77-224-2227"/>
    <s v="89-226-5813"/>
    <s v="8/26/2024"/>
    <s v="9/30/2024"/>
    <n v="31"/>
    <n v="31"/>
    <n v="46"/>
    <n v="15"/>
    <s v="Yes"/>
    <n v="9.5"/>
    <n v="43"/>
    <n v="408.5"/>
    <n v="77"/>
  </r>
  <r>
    <s v="P105"/>
    <s v="Strawberries"/>
    <x v="0"/>
    <s v="Skibox"/>
    <s v="3 Buhler Place"/>
    <s v="Backordered"/>
    <s v="94-658-4945"/>
    <s v="09-153-0763"/>
    <s v="8/27/2024"/>
    <d v="2025-12-02T00:00:00"/>
    <n v="31"/>
    <n v="31"/>
    <n v="10"/>
    <n v="0"/>
    <s v="No"/>
    <n v="2"/>
    <n v="71"/>
    <n v="142"/>
    <n v="61"/>
  </r>
  <r>
    <s v="P066"/>
    <s v="Almond Flour"/>
    <x v="3"/>
    <s v="Yakitri"/>
    <s v="4627 Amoth Circle"/>
    <s v="Discontinued"/>
    <s v="15-562-3712"/>
    <s v="53-243-7800"/>
    <s v="8/27/2024"/>
    <s v="6/20/2024"/>
    <n v="75"/>
    <n v="75"/>
    <n v="89"/>
    <n v="14"/>
    <s v="Yes"/>
    <n v="2.5"/>
    <n v="90"/>
    <n v="225"/>
    <n v="52"/>
  </r>
  <r>
    <s v="P022"/>
    <s v="Sweet Potato"/>
    <x v="0"/>
    <s v="Thoughtworks"/>
    <s v="7015 Ramsey Lane"/>
    <s v="Backordered"/>
    <s v="98-546-7398"/>
    <s v="37-921-2953"/>
    <s v="8/27/2024"/>
    <d v="2024-03-05T00:00:00"/>
    <n v="65"/>
    <n v="65"/>
    <n v="69"/>
    <n v="4"/>
    <s v="Yes"/>
    <n v="1.75"/>
    <n v="41"/>
    <n v="71.75"/>
    <n v="43"/>
  </r>
  <r>
    <s v="P015"/>
    <s v="Cauliflower"/>
    <x v="0"/>
    <s v="Oyondu"/>
    <s v="01 Northfield Road"/>
    <s v="Discontinued"/>
    <s v="36-177-0573"/>
    <s v="62-687-0951"/>
    <s v="8/27/2024"/>
    <d v="2024-02-10T00:00:00"/>
    <n v="33"/>
    <n v="33"/>
    <n v="1"/>
    <n v="0"/>
    <s v="No"/>
    <n v="2.5"/>
    <n v="78"/>
    <n v="195"/>
    <n v="36"/>
  </r>
  <r>
    <s v="P010"/>
    <s v="Yogurt"/>
    <x v="2"/>
    <s v="Yamia"/>
    <s v="14042 Dottie Avenue"/>
    <s v="Discontinued"/>
    <s v="39-358-3340"/>
    <s v="86-841-4440"/>
    <s v="8/27/2024"/>
    <s v="3/25/2024"/>
    <n v="80"/>
    <n v="80"/>
    <n v="60"/>
    <n v="0"/>
    <s v="No"/>
    <n v="4.5"/>
    <n v="60"/>
    <n v="270"/>
    <n v="63"/>
  </r>
  <r>
    <s v="P017"/>
    <s v="Egg (Turkey)"/>
    <x v="2"/>
    <s v="Mynte"/>
    <s v="94862 Beilfuss Terrace"/>
    <s v="Backordered"/>
    <s v="11-733-1756"/>
    <s v="27-970-8649"/>
    <s v="8/28/2024"/>
    <s v="11/27/2024"/>
    <n v="92"/>
    <n v="92"/>
    <n v="81"/>
    <n v="0"/>
    <s v="No"/>
    <n v="2"/>
    <n v="95"/>
    <n v="190"/>
    <n v="88"/>
  </r>
  <r>
    <s v="P093"/>
    <s v="Basmati Rice"/>
    <x v="3"/>
    <s v="Buzzbean"/>
    <s v="6500 Raven Drive"/>
    <s v="Discontinued"/>
    <s v="01-026-2772"/>
    <s v="20-532-0144"/>
    <s v="8/28/2024"/>
    <d v="2024-11-06T00:00:00"/>
    <n v="71"/>
    <n v="71"/>
    <n v="61"/>
    <n v="0"/>
    <s v="No"/>
    <n v="10"/>
    <n v="76"/>
    <n v="760"/>
    <n v="10"/>
  </r>
  <r>
    <s v="P034"/>
    <s v="Rice Flour"/>
    <x v="3"/>
    <s v="Eidel"/>
    <s v="47817 Oneill Park"/>
    <s v="Active"/>
    <s v="84-198-7276"/>
    <s v="34-158-6684"/>
    <s v="8/29/2024"/>
    <s v="1/16/2025"/>
    <n v="52"/>
    <n v="52"/>
    <n v="88"/>
    <n v="36"/>
    <s v="Yes"/>
    <n v="4"/>
    <n v="94"/>
    <n v="376"/>
    <n v="15"/>
  </r>
  <r>
    <s v="P118"/>
    <s v="Blueberries"/>
    <x v="0"/>
    <s v="Janyx"/>
    <s v="88678 Bayside Park"/>
    <s v="Backordered"/>
    <s v="56-810-0550"/>
    <s v="94-145-9423"/>
    <s v="8/29/2024"/>
    <d v="2024-02-12T00:00:00"/>
    <n v="40"/>
    <n v="40"/>
    <n v="7"/>
    <n v="0"/>
    <s v="No"/>
    <n v="7.5"/>
    <n v="52"/>
    <n v="390"/>
    <n v="68"/>
  </r>
  <r>
    <s v="P044"/>
    <s v="Peanut Oil"/>
    <x v="1"/>
    <s v="Yamia"/>
    <s v="13 Westport Hill"/>
    <s v="Discontinued"/>
    <s v="40-751-8635"/>
    <s v="48-878-3021"/>
    <s v="8/30/2024"/>
    <s v="10/17/2024"/>
    <n v="60"/>
    <n v="60"/>
    <n v="80"/>
    <n v="20"/>
    <s v="Yes"/>
    <n v="3.4"/>
    <n v="96"/>
    <n v="326.39999999999998"/>
    <n v="68"/>
  </r>
  <r>
    <s v="P121"/>
    <s v="Mackerel"/>
    <x v="4"/>
    <s v="Dabshots"/>
    <s v="08545 Lillian Street"/>
    <s v="Active"/>
    <s v="14-305-9690"/>
    <s v="13-457-9946"/>
    <s v="8/30/2024"/>
    <s v="6/29/2024"/>
    <n v="71"/>
    <n v="71"/>
    <n v="17"/>
    <n v="0"/>
    <s v="No"/>
    <n v="4.3"/>
    <n v="58"/>
    <n v="249.39999999999998"/>
    <n v="23"/>
  </r>
  <r>
    <s v="P047"/>
    <s v="Pineapple"/>
    <x v="0"/>
    <s v="Yodo"/>
    <s v="0 Delladonna Place"/>
    <s v="Active"/>
    <s v="83-727-0814"/>
    <s v="79-656-1990"/>
    <s v="8/30/2024"/>
    <d v="2024-08-06T00:00:00"/>
    <n v="44"/>
    <n v="44"/>
    <n v="87"/>
    <n v="43"/>
    <s v="Yes"/>
    <n v="4.5"/>
    <n v="29"/>
    <n v="130.5"/>
    <n v="6"/>
  </r>
  <r>
    <s v="P053"/>
    <s v="Sushi Rice"/>
    <x v="3"/>
    <s v="Tagopia"/>
    <s v="5743 Superior Place"/>
    <s v="Active"/>
    <s v="71-015-9181"/>
    <s v="56-196-9896"/>
    <s v="8/30/2024"/>
    <s v="8/27/2024"/>
    <n v="19"/>
    <n v="19"/>
    <n v="35"/>
    <n v="16"/>
    <s v="Yes"/>
    <n v="6"/>
    <n v="41"/>
    <n v="246"/>
    <n v="27"/>
  </r>
  <r>
    <s v="P093"/>
    <s v="Basmati Rice"/>
    <x v="3"/>
    <s v="Kanoodle"/>
    <s v="6500 Raven Drive"/>
    <s v="Discontinued"/>
    <s v="51-572-5497"/>
    <s v="43-035-3382"/>
    <s v="8/31/2024"/>
    <s v="2/13/2025"/>
    <n v="11"/>
    <n v="11"/>
    <n v="44"/>
    <n v="33"/>
    <s v="Yes"/>
    <n v="3"/>
    <n v="56"/>
    <n v="168"/>
    <n v="12"/>
  </r>
  <r>
    <s v="P056"/>
    <s v="Pomegranate"/>
    <x v="0"/>
    <s v="Innojam"/>
    <s v="31892 Pennsylvania Street"/>
    <s v="Active"/>
    <s v="06-797-4963"/>
    <s v="41-821-0197"/>
    <s v="8/31/2024"/>
    <s v="8/15/2024"/>
    <n v="22"/>
    <n v="22"/>
    <n v="8"/>
    <n v="0"/>
    <s v="No"/>
    <n v="6"/>
    <n v="38"/>
    <n v="228"/>
    <n v="81"/>
  </r>
  <r>
    <s v="P013"/>
    <s v="Orange"/>
    <x v="0"/>
    <s v="Mydeo"/>
    <s v="3 Bashford Court"/>
    <s v="Backordered"/>
    <s v="42-141-5718"/>
    <s v="67-662-3444"/>
    <s v="9/13/2024"/>
    <d v="2025-06-01T00:00:00"/>
    <n v="15"/>
    <n v="15"/>
    <n v="31"/>
    <n v="16"/>
    <s v="Yes"/>
    <n v="9"/>
    <n v="88"/>
    <n v="792"/>
    <n v="52"/>
  </r>
  <r>
    <s v="P056"/>
    <s v="Pomegranate"/>
    <x v="0"/>
    <s v="Jabbercube"/>
    <s v="31892 Pennsylvania Street"/>
    <s v="Active"/>
    <s v="37-606-0510"/>
    <s v="09-489-6314"/>
    <s v="9/13/2024"/>
    <d v="2024-09-06T00:00:00"/>
    <n v="52"/>
    <n v="52"/>
    <n v="64"/>
    <n v="12"/>
    <s v="Yes"/>
    <n v="1"/>
    <n v="73"/>
    <n v="73"/>
    <n v="38"/>
  </r>
  <r>
    <s v="P009"/>
    <s v="Cheese"/>
    <x v="2"/>
    <s v="Aibox"/>
    <s v="05518 Saint Paul Street"/>
    <s v="Active"/>
    <s v="44-480-9446"/>
    <s v="35-000-6015"/>
    <s v="9/13/2024"/>
    <s v="2/19/2025"/>
    <n v="100"/>
    <n v="100"/>
    <n v="13"/>
    <n v="0"/>
    <s v="No"/>
    <n v="2.5"/>
    <n v="84"/>
    <n v="210"/>
    <n v="93"/>
  </r>
  <r>
    <s v="P032"/>
    <s v="Milk"/>
    <x v="2"/>
    <s v="Brainbox"/>
    <s v="36483 Burning Wood Pass"/>
    <s v="Active"/>
    <s v="78-237-0277"/>
    <s v="50-314-5433"/>
    <s v="9/15/2024"/>
    <s v="9/23/2024"/>
    <n v="18"/>
    <n v="18"/>
    <n v="27"/>
    <n v="9"/>
    <s v="Yes"/>
    <n v="5"/>
    <n v="64"/>
    <n v="320"/>
    <n v="96"/>
  </r>
  <r>
    <s v="P061"/>
    <s v="Sunflower Oil"/>
    <x v="1"/>
    <s v="Topicblab"/>
    <s v="7 Rutledge Pass"/>
    <s v="Discontinued"/>
    <s v="87-997-0228"/>
    <s v="55-156-6528"/>
    <s v="9/15/2024"/>
    <s v="10/24/2024"/>
    <n v="39"/>
    <n v="39"/>
    <n v="4"/>
    <n v="0"/>
    <s v="No"/>
    <n v="3"/>
    <n v="81"/>
    <n v="243"/>
    <n v="25"/>
  </r>
  <r>
    <s v="P071"/>
    <s v="Black Tea"/>
    <x v="6"/>
    <s v="Pixonyx"/>
    <s v="24 South Trail"/>
    <s v="Backordered"/>
    <s v="42-674-3917"/>
    <s v="26-080-4944"/>
    <s v="9/15/2024"/>
    <s v="4/20/2024"/>
    <n v="46"/>
    <n v="46"/>
    <n v="76"/>
    <n v="30"/>
    <s v="Yes"/>
    <n v="2.65"/>
    <n v="50"/>
    <n v="132.5"/>
    <n v="50"/>
  </r>
  <r>
    <s v="P113"/>
    <s v="Watermelon"/>
    <x v="0"/>
    <s v="Yozio"/>
    <s v="0039 Shelley Place"/>
    <s v="Active"/>
    <s v="28-185-7303"/>
    <s v="97-143-0641"/>
    <s v="9/15/2024"/>
    <s v="1/21/2025"/>
    <n v="71"/>
    <n v="71"/>
    <n v="31"/>
    <n v="0"/>
    <s v="No"/>
    <n v="10"/>
    <n v="48"/>
    <n v="480"/>
    <n v="51"/>
  </r>
  <r>
    <s v="P020"/>
    <s v="Whole Wheat Flour"/>
    <x v="3"/>
    <s v="Fanoodle"/>
    <s v="21343 Brentwood Circle"/>
    <s v="Active"/>
    <s v="45-852-2446"/>
    <s v="37-567-5710"/>
    <s v="9/15/2024"/>
    <d v="2024-08-06T00:00:00"/>
    <n v="41"/>
    <n v="41"/>
    <n v="12"/>
    <n v="0"/>
    <s v="No"/>
    <n v="15"/>
    <n v="89"/>
    <n v="1335"/>
    <n v="92"/>
  </r>
  <r>
    <s v="P037"/>
    <s v="Robusta Coffee"/>
    <x v="6"/>
    <s v="Innojam"/>
    <s v="2374 Chive Court"/>
    <s v="Active"/>
    <s v="56-831-6199"/>
    <s v="99-680-2351"/>
    <s v="9/16/2024"/>
    <s v="2/25/2024"/>
    <n v="59"/>
    <n v="59"/>
    <n v="48"/>
    <n v="0"/>
    <s v="No"/>
    <n v="15"/>
    <n v="96"/>
    <n v="1440"/>
    <n v="37"/>
  </r>
  <r>
    <s v="P102"/>
    <s v="Salmon"/>
    <x v="4"/>
    <s v="Twitternation"/>
    <s v="4353 Dixon Circle"/>
    <s v="Backordered"/>
    <s v="82-538-4809"/>
    <s v="74-357-2990"/>
    <s v="9/16/2024"/>
    <d v="2024-05-11T00:00:00"/>
    <n v="73"/>
    <n v="73"/>
    <n v="61"/>
    <n v="0"/>
    <s v="No"/>
    <n v="1"/>
    <n v="35"/>
    <n v="35"/>
    <n v="7"/>
  </r>
  <r>
    <s v="P102"/>
    <s v="Salmon"/>
    <x v="4"/>
    <s v="Vinder"/>
    <s v="4353 Dixon Circle"/>
    <s v="Active"/>
    <s v="87-698-0944"/>
    <s v="73-717-0190"/>
    <s v="9/17/2024"/>
    <s v="8/27/2024"/>
    <n v="49"/>
    <n v="49"/>
    <n v="12"/>
    <n v="0"/>
    <s v="No"/>
    <n v="98.43"/>
    <n v="35"/>
    <n v="3445.05"/>
    <n v="16"/>
  </r>
  <r>
    <s v="P057"/>
    <s v="Cabbage"/>
    <x v="0"/>
    <s v="Edgeclub"/>
    <s v="081 Jana Lane"/>
    <s v="Active"/>
    <s v="30-964-2694"/>
    <s v="42-976-2737"/>
    <s v="9/18/2024"/>
    <d v="2024-12-05T00:00:00"/>
    <n v="83"/>
    <n v="83"/>
    <n v="72"/>
    <n v="0"/>
    <s v="No"/>
    <n v="3"/>
    <n v="51"/>
    <n v="153"/>
    <n v="41"/>
  </r>
  <r>
    <s v="P064"/>
    <s v="Banana"/>
    <x v="0"/>
    <s v="Topicshots"/>
    <s v="3825 Raven Avenue"/>
    <s v="Active"/>
    <s v="09-335-7793"/>
    <s v="96-918-7047"/>
    <s v="9/18/2024"/>
    <d v="2024-07-09T00:00:00"/>
    <n v="56"/>
    <n v="56"/>
    <n v="19"/>
    <n v="0"/>
    <s v="No"/>
    <n v="2.4"/>
    <n v="30"/>
    <n v="72"/>
    <n v="49"/>
  </r>
  <r>
    <s v="P097"/>
    <s v="Peas"/>
    <x v="0"/>
    <s v="Zava"/>
    <s v="56 Esker Park"/>
    <s v="Active"/>
    <s v="99-033-5661"/>
    <s v="32-458-6452"/>
    <s v="9/19/2024"/>
    <s v="1/27/2025"/>
    <n v="48"/>
    <n v="48"/>
    <n v="3"/>
    <n v="0"/>
    <s v="No"/>
    <n v="2"/>
    <n v="35"/>
    <n v="70"/>
    <n v="22"/>
  </r>
  <r>
    <s v="P085"/>
    <s v="Powdered Sugar"/>
    <x v="3"/>
    <s v="Shuffletag"/>
    <s v="502 Sachs Circle"/>
    <s v="Backordered"/>
    <s v="90-128-7973"/>
    <s v="91-417-6283"/>
    <s v="9/19/2024"/>
    <s v="10/31/2024"/>
    <n v="66"/>
    <n v="66"/>
    <n v="3"/>
    <n v="0"/>
    <s v="No"/>
    <n v="6.25"/>
    <n v="75"/>
    <n v="468.75"/>
    <n v="46"/>
  </r>
  <r>
    <s v="P034"/>
    <s v="Rice Flour"/>
    <x v="3"/>
    <s v="Plajo"/>
    <s v="47817 Oneill Park"/>
    <s v="Discontinued"/>
    <s v="52-797-6961"/>
    <s v="75-793-8978"/>
    <s v="9/19/2024"/>
    <d v="2024-07-06T00:00:00"/>
    <n v="42"/>
    <n v="42"/>
    <n v="80"/>
    <n v="38"/>
    <s v="Yes"/>
    <n v="7"/>
    <n v="62"/>
    <n v="434"/>
    <n v="22"/>
  </r>
  <r>
    <s v="P054"/>
    <s v="Black Rice"/>
    <x v="3"/>
    <s v="Feedmix"/>
    <s v="3296 Walton Court"/>
    <s v="Discontinued"/>
    <s v="39-232-5341"/>
    <s v="23-319-2681"/>
    <s v="9/21/2024"/>
    <s v="10/24/2024"/>
    <n v="49"/>
    <n v="49"/>
    <n v="34"/>
    <n v="0"/>
    <s v="No"/>
    <n v="4.5"/>
    <n v="50"/>
    <n v="225"/>
    <n v="83"/>
  </r>
  <r>
    <s v="P028"/>
    <s v="Tilapia"/>
    <x v="4"/>
    <s v="Meevee"/>
    <s v="57 Eastwood Junction"/>
    <s v="Discontinued"/>
    <s v="46-931-6897"/>
    <s v="22-946-8052"/>
    <s v="9/21/2024"/>
    <s v="6/15/2024"/>
    <n v="46"/>
    <n v="46"/>
    <n v="32"/>
    <n v="0"/>
    <s v="No"/>
    <n v="2.5"/>
    <n v="64"/>
    <n v="160"/>
    <n v="85"/>
  </r>
  <r>
    <s v="P029"/>
    <s v="Arborio Rice"/>
    <x v="3"/>
    <s v="Trilith"/>
    <s v="31 Sullivan Hill"/>
    <s v="Discontinued"/>
    <s v="56-937-8675"/>
    <s v="37-996-3243"/>
    <s v="9/21/2024"/>
    <s v="5/31/2024"/>
    <n v="20"/>
    <n v="20"/>
    <n v="91"/>
    <n v="71"/>
    <s v="Yes"/>
    <n v="2.5"/>
    <n v="41"/>
    <n v="102.5"/>
    <n v="77"/>
  </r>
  <r>
    <s v="P050"/>
    <s v="Cream"/>
    <x v="2"/>
    <s v="Dynava"/>
    <s v="74997 Katie Terrace"/>
    <s v="Backordered"/>
    <s v="54-830-6971"/>
    <s v="94-006-6480"/>
    <s v="9/21/2024"/>
    <s v="12/25/2024"/>
    <n v="29"/>
    <n v="29"/>
    <n v="61"/>
    <n v="32"/>
    <s v="Yes"/>
    <n v="7"/>
    <n v="85"/>
    <n v="595"/>
    <n v="79"/>
  </r>
  <r>
    <s v="P050"/>
    <s v="Cream"/>
    <x v="2"/>
    <s v="Kazu"/>
    <s v="74997 Katie Terrace"/>
    <s v="Discontinued"/>
    <s v="90-865-9150"/>
    <s v="58-053-4926"/>
    <s v="9/22/2024"/>
    <d v="2024-12-05T00:00:00"/>
    <n v="62"/>
    <n v="62"/>
    <n v="24"/>
    <n v="0"/>
    <s v="No"/>
    <n v="2.5"/>
    <n v="82"/>
    <n v="205"/>
    <n v="5"/>
  </r>
  <r>
    <s v="P028"/>
    <s v="Tilapia"/>
    <x v="4"/>
    <s v="Geba"/>
    <s v="57 Eastwood Junction"/>
    <s v="Active"/>
    <s v="42-887-6557"/>
    <s v="49-092-2735"/>
    <s v="9/23/2024"/>
    <d v="2024-10-07T00:00:00"/>
    <n v="100"/>
    <n v="100"/>
    <n v="82"/>
    <n v="0"/>
    <s v="No"/>
    <n v="1.5"/>
    <n v="76"/>
    <n v="114"/>
    <n v="88"/>
  </r>
  <r>
    <s v="P085"/>
    <s v="Powdered Sugar"/>
    <x v="3"/>
    <s v="Quinu"/>
    <s v="502 Sachs Circle"/>
    <s v="Discontinued"/>
    <s v="94-190-5193"/>
    <s v="95-778-2888"/>
    <s v="9/23/2024"/>
    <s v="11/21/2024"/>
    <n v="28"/>
    <n v="28"/>
    <n v="68"/>
    <n v="40"/>
    <s v="Yes"/>
    <n v="1.5"/>
    <n v="67"/>
    <n v="100.5"/>
    <n v="82"/>
  </r>
  <r>
    <s v="P074"/>
    <s v="Long Grain Rice"/>
    <x v="3"/>
    <s v="Kamba"/>
    <s v="49263 Graceland Pass"/>
    <s v="Active"/>
    <s v="00-440-9568"/>
    <s v="43-605-2448"/>
    <s v="9/23/2024"/>
    <d v="2024-04-09T00:00:00"/>
    <n v="26"/>
    <n v="26"/>
    <n v="98"/>
    <n v="72"/>
    <s v="Yes"/>
    <n v="10"/>
    <n v="55"/>
    <n v="550"/>
    <n v="51"/>
  </r>
  <r>
    <s v="P004"/>
    <s v="Carrot"/>
    <x v="0"/>
    <s v="Babblestorm"/>
    <s v="44801 Myrtle Center"/>
    <s v="Discontinued"/>
    <s v="74-294-3760"/>
    <s v="81-233-6894"/>
    <s v="9/23/2024"/>
    <s v="11/30/2024"/>
    <n v="67"/>
    <n v="67"/>
    <n v="17"/>
    <n v="0"/>
    <s v="No"/>
    <n v="4"/>
    <n v="45"/>
    <n v="180"/>
    <n v="96"/>
  </r>
  <r>
    <s v="P118"/>
    <s v="Blueberries"/>
    <x v="0"/>
    <s v="Devpulse"/>
    <s v="88678 Bayside Park"/>
    <s v="Backordered"/>
    <s v="66-806-6051"/>
    <s v="19-875-5642"/>
    <s v="9/23/2024"/>
    <d v="2024-01-07T00:00:00"/>
    <n v="53"/>
    <n v="53"/>
    <n v="12"/>
    <n v="0"/>
    <s v="No"/>
    <n v="1.7"/>
    <n v="56"/>
    <n v="95.2"/>
    <n v="31"/>
  </r>
  <r>
    <s v="P044"/>
    <s v="Peanut Oil"/>
    <x v="1"/>
    <s v="Realblab"/>
    <s v="13 Westport Hill"/>
    <s v="Discontinued"/>
    <s v="81-844-2979"/>
    <s v="02-575-7332"/>
    <s v="9/24/2024"/>
    <s v="1/15/2025"/>
    <n v="49"/>
    <n v="49"/>
    <n v="87"/>
    <n v="38"/>
    <s v="Yes"/>
    <n v="4"/>
    <n v="47"/>
    <n v="188"/>
    <n v="67"/>
  </r>
  <r>
    <s v="P010"/>
    <s v="Yogurt"/>
    <x v="2"/>
    <s v="Viva"/>
    <s v="14042 Dottie Avenue"/>
    <s v="Discontinued"/>
    <s v="80-072-8774"/>
    <s v="61-222-8413"/>
    <s v="9/24/2024"/>
    <d v="2024-06-07T00:00:00"/>
    <n v="63"/>
    <n v="63"/>
    <n v="95"/>
    <n v="32"/>
    <s v="Yes"/>
    <n v="18"/>
    <n v="76"/>
    <n v="1368"/>
    <n v="96"/>
  </r>
  <r>
    <s v="P103"/>
    <s v="Broccoli"/>
    <x v="0"/>
    <s v="Skimia"/>
    <s v="89 Karstens Alley"/>
    <s v="Discontinued"/>
    <s v="80-039-1261"/>
    <s v="37-994-7932"/>
    <s v="9/25/2024"/>
    <s v="11/28/2024"/>
    <n v="73"/>
    <n v="73"/>
    <n v="97"/>
    <n v="24"/>
    <s v="Yes"/>
    <n v="6"/>
    <n v="94"/>
    <n v="564"/>
    <n v="58"/>
  </r>
  <r>
    <s v="P063"/>
    <s v="Tuna"/>
    <x v="4"/>
    <s v="Twitterwire"/>
    <s v="8 Fremont Circle"/>
    <s v="Discontinued"/>
    <s v="58-219-0241"/>
    <s v="42-523-1857"/>
    <s v="9/26/2024"/>
    <d v="2024-12-05T00:00:00"/>
    <n v="89"/>
    <n v="89"/>
    <n v="36"/>
    <n v="0"/>
    <s v="No"/>
    <n v="10"/>
    <n v="27"/>
    <n v="270"/>
    <n v="6"/>
  </r>
  <r>
    <s v="P105"/>
    <s v="Strawberries"/>
    <x v="0"/>
    <s v="Zoovu"/>
    <s v="3 Buhler Place"/>
    <s v="Active"/>
    <s v="94-528-8088"/>
    <s v="68-885-5553"/>
    <s v="9/26/2024"/>
    <s v="7/24/2024"/>
    <n v="26"/>
    <n v="26"/>
    <n v="7"/>
    <n v="0"/>
    <s v="No"/>
    <n v="9"/>
    <n v="66"/>
    <n v="594"/>
    <n v="71"/>
  </r>
  <r>
    <s v="P012"/>
    <s v="Avocado Oil"/>
    <x v="1"/>
    <s v="Avaveo"/>
    <s v="3622 Anhalt Lane"/>
    <s v="Active"/>
    <s v="95-349-0828"/>
    <s v="43-977-2343"/>
    <s v="9/27/2024"/>
    <s v="8/29/2024"/>
    <n v="50"/>
    <n v="50"/>
    <n v="57"/>
    <n v="7"/>
    <s v="Yes"/>
    <n v="7"/>
    <n v="95"/>
    <n v="665"/>
    <n v="28"/>
  </r>
  <r>
    <s v="P088"/>
    <s v="Haddock"/>
    <x v="4"/>
    <s v="Izio"/>
    <s v="1 Monica Lane"/>
    <s v="Active"/>
    <s v="03-061-1344"/>
    <s v="85-211-5357"/>
    <s v="9/27/2024"/>
    <s v="7/19/2024"/>
    <n v="43"/>
    <n v="43"/>
    <n v="65"/>
    <n v="22"/>
    <s v="Yes"/>
    <n v="12"/>
    <n v="62"/>
    <n v="744"/>
    <n v="47"/>
  </r>
  <r>
    <s v="P042"/>
    <s v="Feta Cheese"/>
    <x v="2"/>
    <s v="Flipopia"/>
    <s v="60356 Derek Lane"/>
    <s v="Active"/>
    <s v="44-782-1395"/>
    <s v="54-132-9762"/>
    <s v="9/29/2024"/>
    <s v="6/26/2024"/>
    <n v="97"/>
    <n v="97"/>
    <n v="72"/>
    <n v="0"/>
    <s v="No"/>
    <n v="1.5"/>
    <n v="39"/>
    <n v="58.5"/>
    <n v="78"/>
  </r>
  <r>
    <s v="P048"/>
    <s v="Trout"/>
    <x v="4"/>
    <s v="Topdrive"/>
    <s v="4508 Shopko Trail"/>
    <s v="Discontinued"/>
    <s v="75-927-9108"/>
    <s v="27-406-7972"/>
    <s v="9/29/2024"/>
    <s v="6/17/2024"/>
    <n v="98"/>
    <n v="98"/>
    <n v="32"/>
    <n v="0"/>
    <s v="No"/>
    <n v="1"/>
    <n v="55"/>
    <n v="55"/>
    <n v="72"/>
  </r>
  <r>
    <s v="P003"/>
    <s v="Parmesan Cheese"/>
    <x v="2"/>
    <s v="Gigazoom"/>
    <s v="73 Graedel Street"/>
    <s v="Discontinued"/>
    <s v="78-614-4402"/>
    <s v="51-014-4287"/>
    <s v="9/30/2024"/>
    <s v="2/14/2025"/>
    <n v="52"/>
    <n v="52"/>
    <n v="99"/>
    <n v="47"/>
    <s v="Yes"/>
    <n v="2"/>
    <n v="20"/>
    <n v="40"/>
    <n v="85"/>
  </r>
  <r>
    <s v="P124"/>
    <s v="Raw Sugar"/>
    <x v="5"/>
    <s v="Lazz"/>
    <s v="66 Raven Pass"/>
    <s v="Discontinued"/>
    <s v="01-903-5373"/>
    <s v="37-902-0286"/>
    <s v="9/30/2024"/>
    <s v="6/20/2024"/>
    <n v="72"/>
    <n v="72"/>
    <n v="77"/>
    <n v="5"/>
    <s v="Yes"/>
    <n v="6"/>
    <n v="40"/>
    <n v="240"/>
    <n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36AE96-AB18-4A1D-A8EA-8B2B202FC263}" name="PT_PRO_SA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3:B175" firstHeaderRow="1" firstDataRow="1" firstDataCol="1"/>
  <pivotFields count="18">
    <pivotField showAll="0">
      <items count="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t="default"/>
      </items>
    </pivotField>
    <pivotField axis="axisRow" showAll="0" sortType="descending">
      <items count="122">
        <item x="57"/>
        <item x="65"/>
        <item x="7"/>
        <item x="95"/>
        <item x="42"/>
        <item x="20"/>
        <item x="28"/>
        <item x="68"/>
        <item x="11"/>
        <item x="63"/>
        <item x="92"/>
        <item x="0"/>
        <item x="77"/>
        <item x="53"/>
        <item x="70"/>
        <item x="117"/>
        <item x="29"/>
        <item x="102"/>
        <item x="76"/>
        <item x="115"/>
        <item x="109"/>
        <item x="82"/>
        <item x="56"/>
        <item x="91"/>
        <item x="3"/>
        <item x="14"/>
        <item x="10"/>
        <item x="8"/>
        <item x="107"/>
        <item x="37"/>
        <item x="64"/>
        <item x="81"/>
        <item x="6"/>
        <item x="85"/>
        <item x="103"/>
        <item x="97"/>
        <item x="49"/>
        <item x="30"/>
        <item x="13"/>
        <item x="110"/>
        <item x="45"/>
        <item x="75"/>
        <item x="79"/>
        <item x="16"/>
        <item x="18"/>
        <item x="83"/>
        <item x="41"/>
        <item x="4"/>
        <item x="89"/>
        <item x="59"/>
        <item x="66"/>
        <item x="94"/>
        <item x="26"/>
        <item x="105"/>
        <item x="87"/>
        <item x="100"/>
        <item x="116"/>
        <item x="80"/>
        <item x="24"/>
        <item x="23"/>
        <item x="86"/>
        <item x="5"/>
        <item x="40"/>
        <item x="32"/>
        <item x="73"/>
        <item x="119"/>
        <item x="22"/>
        <item x="31"/>
        <item x="118"/>
        <item x="98"/>
        <item x="69"/>
        <item x="93"/>
        <item x="44"/>
        <item x="48"/>
        <item x="12"/>
        <item x="38"/>
        <item x="114"/>
        <item x="2"/>
        <item x="67"/>
        <item x="43"/>
        <item x="15"/>
        <item x="96"/>
        <item x="46"/>
        <item x="51"/>
        <item x="55"/>
        <item x="99"/>
        <item x="84"/>
        <item x="120"/>
        <item x="33"/>
        <item x="17"/>
        <item x="36"/>
        <item x="74"/>
        <item x="101"/>
        <item x="50"/>
        <item x="39"/>
        <item x="61"/>
        <item x="34"/>
        <item x="25"/>
        <item x="90"/>
        <item x="104"/>
        <item x="60"/>
        <item x="52"/>
        <item x="21"/>
        <item x="106"/>
        <item x="27"/>
        <item x="88"/>
        <item x="47"/>
        <item x="62"/>
        <item x="113"/>
        <item x="1"/>
        <item x="112"/>
        <item x="58"/>
        <item x="111"/>
        <item x="72"/>
        <item x="78"/>
        <item x="71"/>
        <item x="35"/>
        <item x="19"/>
        <item x="54"/>
        <item x="9"/>
        <item x="10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1"/>
  </rowFields>
  <rowItems count="122">
    <i>
      <x v="16"/>
    </i>
    <i>
      <x v="84"/>
    </i>
    <i>
      <x v="5"/>
    </i>
    <i>
      <x v="54"/>
    </i>
    <i>
      <x v="25"/>
    </i>
    <i>
      <x v="94"/>
    </i>
    <i>
      <x v="74"/>
    </i>
    <i>
      <x v="17"/>
    </i>
    <i>
      <x v="41"/>
    </i>
    <i>
      <x v="104"/>
    </i>
    <i>
      <x v="49"/>
    </i>
    <i>
      <x v="58"/>
    </i>
    <i>
      <x v="114"/>
    </i>
    <i>
      <x v="11"/>
    </i>
    <i>
      <x v="2"/>
    </i>
    <i>
      <x v="73"/>
    </i>
    <i>
      <x v="97"/>
    </i>
    <i>
      <x v="53"/>
    </i>
    <i>
      <x v="13"/>
    </i>
    <i>
      <x v="115"/>
    </i>
    <i>
      <x v="112"/>
    </i>
    <i>
      <x v="23"/>
    </i>
    <i>
      <x v="44"/>
    </i>
    <i>
      <x v="103"/>
    </i>
    <i>
      <x v="26"/>
    </i>
    <i>
      <x v="83"/>
    </i>
    <i>
      <x v="1"/>
    </i>
    <i>
      <x v="38"/>
    </i>
    <i>
      <x v="43"/>
    </i>
    <i>
      <x v="82"/>
    </i>
    <i>
      <x v="66"/>
    </i>
    <i>
      <x v="40"/>
    </i>
    <i>
      <x v="29"/>
    </i>
    <i>
      <x v="110"/>
    </i>
    <i>
      <x v="86"/>
    </i>
    <i>
      <x v="101"/>
    </i>
    <i>
      <x v="12"/>
    </i>
    <i>
      <x v="119"/>
    </i>
    <i>
      <x v="79"/>
    </i>
    <i>
      <x v="37"/>
    </i>
    <i>
      <x v="77"/>
    </i>
    <i>
      <x v="70"/>
    </i>
    <i>
      <x v="64"/>
    </i>
    <i>
      <x v="69"/>
    </i>
    <i>
      <x v="106"/>
    </i>
    <i>
      <x v="118"/>
    </i>
    <i>
      <x v="89"/>
    </i>
    <i>
      <x v="90"/>
    </i>
    <i>
      <x v="18"/>
    </i>
    <i>
      <x v="61"/>
    </i>
    <i>
      <x v="100"/>
    </i>
    <i>
      <x v="68"/>
    </i>
    <i>
      <x v="42"/>
    </i>
    <i>
      <x v="8"/>
    </i>
    <i>
      <x v="107"/>
    </i>
    <i>
      <x v="78"/>
    </i>
    <i>
      <x v="117"/>
    </i>
    <i>
      <x v="33"/>
    </i>
    <i>
      <x v="7"/>
    </i>
    <i>
      <x v="75"/>
    </i>
    <i>
      <x v="36"/>
    </i>
    <i>
      <x v="45"/>
    </i>
    <i>
      <x v="34"/>
    </i>
    <i>
      <x v="91"/>
    </i>
    <i>
      <x v="15"/>
    </i>
    <i>
      <x v="14"/>
    </i>
    <i>
      <x v="55"/>
    </i>
    <i>
      <x v="52"/>
    </i>
    <i>
      <x v="93"/>
    </i>
    <i>
      <x v="76"/>
    </i>
    <i>
      <x v="88"/>
    </i>
    <i>
      <x v="63"/>
    </i>
    <i>
      <x v="48"/>
    </i>
    <i>
      <x v="56"/>
    </i>
    <i>
      <x v="72"/>
    </i>
    <i>
      <x v="120"/>
    </i>
    <i>
      <x v="111"/>
    </i>
    <i>
      <x v="27"/>
    </i>
    <i>
      <x v="22"/>
    </i>
    <i>
      <x v="102"/>
    </i>
    <i>
      <x v="85"/>
    </i>
    <i>
      <x v="80"/>
    </i>
    <i>
      <x v="95"/>
    </i>
    <i>
      <x v="99"/>
    </i>
    <i>
      <x v="51"/>
    </i>
    <i>
      <x v="10"/>
    </i>
    <i>
      <x v="30"/>
    </i>
    <i>
      <x v="81"/>
    </i>
    <i>
      <x v="50"/>
    </i>
    <i>
      <x v="65"/>
    </i>
    <i>
      <x v="4"/>
    </i>
    <i>
      <x v="39"/>
    </i>
    <i>
      <x v="24"/>
    </i>
    <i>
      <x v="20"/>
    </i>
    <i>
      <x v="109"/>
    </i>
    <i>
      <x v="6"/>
    </i>
    <i>
      <x v="98"/>
    </i>
    <i>
      <x v="116"/>
    </i>
    <i>
      <x v="21"/>
    </i>
    <i>
      <x v="3"/>
    </i>
    <i>
      <x v="92"/>
    </i>
    <i>
      <x v="105"/>
    </i>
    <i>
      <x v="32"/>
    </i>
    <i>
      <x v="113"/>
    </i>
    <i>
      <x v="57"/>
    </i>
    <i>
      <x v="46"/>
    </i>
    <i>
      <x v="35"/>
    </i>
    <i>
      <x v="9"/>
    </i>
    <i>
      <x v="71"/>
    </i>
    <i>
      <x v="96"/>
    </i>
    <i>
      <x v="47"/>
    </i>
    <i>
      <x v="60"/>
    </i>
    <i>
      <x v="28"/>
    </i>
    <i>
      <x v="59"/>
    </i>
    <i>
      <x v="87"/>
    </i>
    <i>
      <x v="67"/>
    </i>
    <i>
      <x v="19"/>
    </i>
    <i>
      <x v="62"/>
    </i>
    <i>
      <x v="108"/>
    </i>
    <i>
      <x v="31"/>
    </i>
    <i>
      <x/>
    </i>
    <i t="grand">
      <x/>
    </i>
  </rowItems>
  <colItems count="1">
    <i/>
  </colItems>
  <dataFields count="1">
    <dataField name="Sum of Sales_Volume" fld="16" baseField="0" baseItem="0"/>
  </dataFields>
  <chartFormats count="4">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EF544B-02FF-4E70-B61A-C405BF2D1135}" name="PT_CAT_LIVE_REODER"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K20:M28" firstHeaderRow="0" firstDataRow="1" firstDataCol="1"/>
  <pivotFields count="5">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dataFields count="2">
    <dataField name="Sum of Live_Stock_Quantity" fld="2" baseField="0" baseItem="0"/>
    <dataField name="Sum of Reorder_Level" fld="1"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F1A8186-CEFC-4FF0-89DD-0A878757D560}"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K53:L61" firstHeaderRow="1" firstDataRow="1" firstDataCol="1"/>
  <pivotFields count="19">
    <pivotField showAll="0"/>
    <pivotField showAll="0"/>
    <pivotField axis="axisRow" showAll="0">
      <items count="8">
        <item x="5"/>
        <item x="6"/>
        <item x="2"/>
        <item x="0"/>
        <item x="3"/>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165" showAll="0"/>
    <pivotField showAll="0"/>
    <pivotField dataField="1" numFmtId="165" showAll="0"/>
    <pivotField showAll="0"/>
  </pivotFields>
  <rowFields count="1">
    <field x="2"/>
  </rowFields>
  <rowItems count="8">
    <i>
      <x/>
    </i>
    <i>
      <x v="1"/>
    </i>
    <i>
      <x v="2"/>
    </i>
    <i>
      <x v="3"/>
    </i>
    <i>
      <x v="4"/>
    </i>
    <i>
      <x v="5"/>
    </i>
    <i>
      <x v="6"/>
    </i>
    <i t="grand">
      <x/>
    </i>
  </rowItems>
  <colItems count="1">
    <i/>
  </colItems>
  <dataFields count="1">
    <dataField name="Sum of Revenue" fld="17"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7404CD2-7199-4818-9B0A-E20DDB67B480}" name="PT_Status_pro"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K4:L8"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Product_id" fld="1" subtotal="count" baseField="0" baseItem="0"/>
  </dataFields>
  <chartFormats count="16">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2" format="4">
      <pivotArea type="data" outline="0" fieldPosition="0">
        <references count="2">
          <reference field="4294967294" count="1" selected="0">
            <x v="0"/>
          </reference>
          <reference field="0" count="1" selected="0">
            <x v="2"/>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0" count="1" selected="0">
            <x v="0"/>
          </reference>
        </references>
      </pivotArea>
    </chartFormat>
    <chartFormat chart="3" format="7">
      <pivotArea type="data" outline="0" fieldPosition="0">
        <references count="2">
          <reference field="4294967294" count="1" selected="0">
            <x v="0"/>
          </reference>
          <reference field="0" count="1" selected="0">
            <x v="1"/>
          </reference>
        </references>
      </pivotArea>
    </chartFormat>
    <chartFormat chart="3" format="8">
      <pivotArea type="data" outline="0" fieldPosition="0">
        <references count="2">
          <reference field="4294967294" count="1" selected="0">
            <x v="0"/>
          </reference>
          <reference field="0" count="1" selected="0">
            <x v="2"/>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0" count="1" selected="0">
            <x v="0"/>
          </reference>
        </references>
      </pivotArea>
    </chartFormat>
    <chartFormat chart="4" format="15">
      <pivotArea type="data" outline="0" fieldPosition="0">
        <references count="2">
          <reference field="4294967294" count="1" selected="0">
            <x v="0"/>
          </reference>
          <reference field="0" count="1" selected="0">
            <x v="1"/>
          </reference>
        </references>
      </pivotArea>
    </chartFormat>
    <chartFormat chart="4" format="16">
      <pivotArea type="data" outline="0" fieldPosition="0">
        <references count="2">
          <reference field="4294967294" count="1" selected="0">
            <x v="0"/>
          </reference>
          <reference field="0" count="1" selected="0">
            <x v="2"/>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2A8B5B-1184-48FE-97FB-55DC478C03AE}" name="PT_CAT_SAL"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4:B12" firstHeaderRow="1"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Sales_Volume" fld="1" baseField="0" baseItem="0"/>
  </dataFields>
  <chartFormats count="2">
    <chartFormat chart="0"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040D910-558C-449A-8B2C-246456912614}" name="PT_CAT_INVENT"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37:B45" firstHeaderRow="1"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Revenue" fld="1" baseField="0" baseItem="0"/>
  </dataFields>
  <chartFormats count="2">
    <chartFormat chart="4"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45017C9-AAB7-4B1A-B3E3-7B57042B2AB9}" name="PT_CAT_SUPPLIER"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K35:L43" firstHeaderRow="1"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Suppli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6C545D-4E22-4554-8ED1-ED77D87B61D9}" name="dont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B9" firstHeaderRow="1" firstDataRow="1" firstDataCol="1"/>
  <pivotFields count="18">
    <pivotField showAll="0"/>
    <pivotField showAll="0"/>
    <pivotField axis="axisRow" showAll="0" sortType="descending">
      <items count="8">
        <item x="5"/>
        <item x="6"/>
        <item x="2"/>
        <item x="0"/>
        <item x="3"/>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2"/>
  </rowFields>
  <rowItems count="8">
    <i>
      <x v="3"/>
    </i>
    <i>
      <x v="2"/>
    </i>
    <i>
      <x v="4"/>
    </i>
    <i>
      <x v="6"/>
    </i>
    <i>
      <x v="5"/>
    </i>
    <i>
      <x/>
    </i>
    <i>
      <x v="1"/>
    </i>
    <i t="grand">
      <x/>
    </i>
  </rowItems>
  <colItems count="1">
    <i/>
  </colItems>
  <dataFields count="1">
    <dataField name="Sum of Sales_Volume" fld="1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5AD15C-713C-40A5-8A28-D161A3A57344}" name="dont2"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1:E123" firstHeaderRow="1" firstDataRow="1" firstDataCol="1"/>
  <pivotFields count="2">
    <pivotField axis="axisRow" allDrilled="1" subtotalTop="0" showAll="0" sortType="descending" defaultSubtotal="0" defaultAttributeDrillState="1">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22">
    <i>
      <x v="16"/>
    </i>
    <i>
      <x v="84"/>
    </i>
    <i>
      <x v="5"/>
    </i>
    <i>
      <x v="54"/>
    </i>
    <i>
      <x v="25"/>
    </i>
    <i>
      <x v="94"/>
    </i>
    <i>
      <x v="74"/>
    </i>
    <i>
      <x v="17"/>
    </i>
    <i>
      <x v="41"/>
    </i>
    <i>
      <x v="104"/>
    </i>
    <i>
      <x v="49"/>
    </i>
    <i>
      <x v="58"/>
    </i>
    <i>
      <x v="114"/>
    </i>
    <i>
      <x v="11"/>
    </i>
    <i>
      <x v="2"/>
    </i>
    <i>
      <x v="73"/>
    </i>
    <i>
      <x v="97"/>
    </i>
    <i>
      <x v="53"/>
    </i>
    <i>
      <x v="13"/>
    </i>
    <i>
      <x v="115"/>
    </i>
    <i>
      <x v="112"/>
    </i>
    <i>
      <x v="23"/>
    </i>
    <i>
      <x v="44"/>
    </i>
    <i>
      <x v="103"/>
    </i>
    <i>
      <x v="26"/>
    </i>
    <i>
      <x v="83"/>
    </i>
    <i>
      <x v="1"/>
    </i>
    <i>
      <x v="38"/>
    </i>
    <i>
      <x v="43"/>
    </i>
    <i>
      <x v="82"/>
    </i>
    <i>
      <x v="66"/>
    </i>
    <i>
      <x v="40"/>
    </i>
    <i>
      <x v="29"/>
    </i>
    <i>
      <x v="110"/>
    </i>
    <i>
      <x v="86"/>
    </i>
    <i>
      <x v="101"/>
    </i>
    <i>
      <x v="12"/>
    </i>
    <i>
      <x v="119"/>
    </i>
    <i>
      <x v="79"/>
    </i>
    <i>
      <x v="37"/>
    </i>
    <i>
      <x v="77"/>
    </i>
    <i>
      <x v="70"/>
    </i>
    <i>
      <x v="64"/>
    </i>
    <i>
      <x v="69"/>
    </i>
    <i>
      <x v="106"/>
    </i>
    <i>
      <x v="118"/>
    </i>
    <i>
      <x v="89"/>
    </i>
    <i>
      <x v="90"/>
    </i>
    <i>
      <x v="18"/>
    </i>
    <i>
      <x v="61"/>
    </i>
    <i>
      <x v="100"/>
    </i>
    <i>
      <x v="68"/>
    </i>
    <i>
      <x v="42"/>
    </i>
    <i>
      <x v="8"/>
    </i>
    <i>
      <x v="107"/>
    </i>
    <i>
      <x v="78"/>
    </i>
    <i>
      <x v="117"/>
    </i>
    <i>
      <x v="33"/>
    </i>
    <i>
      <x v="7"/>
    </i>
    <i>
      <x v="75"/>
    </i>
    <i>
      <x v="36"/>
    </i>
    <i>
      <x v="45"/>
    </i>
    <i>
      <x v="34"/>
    </i>
    <i>
      <x v="91"/>
    </i>
    <i>
      <x v="15"/>
    </i>
    <i>
      <x v="14"/>
    </i>
    <i>
      <x v="55"/>
    </i>
    <i>
      <x v="52"/>
    </i>
    <i>
      <x v="93"/>
    </i>
    <i>
      <x v="76"/>
    </i>
    <i>
      <x v="88"/>
    </i>
    <i>
      <x v="63"/>
    </i>
    <i>
      <x v="48"/>
    </i>
    <i>
      <x v="56"/>
    </i>
    <i>
      <x v="72"/>
    </i>
    <i>
      <x v="120"/>
    </i>
    <i>
      <x v="111"/>
    </i>
    <i>
      <x v="27"/>
    </i>
    <i>
      <x v="22"/>
    </i>
    <i>
      <x v="102"/>
    </i>
    <i>
      <x v="85"/>
    </i>
    <i>
      <x v="80"/>
    </i>
    <i>
      <x v="95"/>
    </i>
    <i>
      <x v="99"/>
    </i>
    <i>
      <x v="51"/>
    </i>
    <i>
      <x v="10"/>
    </i>
    <i>
      <x v="30"/>
    </i>
    <i>
      <x v="81"/>
    </i>
    <i>
      <x v="50"/>
    </i>
    <i>
      <x v="65"/>
    </i>
    <i>
      <x v="4"/>
    </i>
    <i>
      <x v="39"/>
    </i>
    <i>
      <x v="24"/>
    </i>
    <i>
      <x v="20"/>
    </i>
    <i>
      <x v="109"/>
    </i>
    <i>
      <x v="6"/>
    </i>
    <i>
      <x v="98"/>
    </i>
    <i>
      <x v="116"/>
    </i>
    <i>
      <x v="21"/>
    </i>
    <i>
      <x v="3"/>
    </i>
    <i>
      <x v="92"/>
    </i>
    <i>
      <x v="105"/>
    </i>
    <i>
      <x v="32"/>
    </i>
    <i>
      <x v="113"/>
    </i>
    <i>
      <x v="57"/>
    </i>
    <i>
      <x v="46"/>
    </i>
    <i>
      <x v="35"/>
    </i>
    <i>
      <x v="9"/>
    </i>
    <i>
      <x v="71"/>
    </i>
    <i>
      <x v="96"/>
    </i>
    <i>
      <x v="47"/>
    </i>
    <i>
      <x v="60"/>
    </i>
    <i>
      <x v="28"/>
    </i>
    <i>
      <x v="59"/>
    </i>
    <i>
      <x v="87"/>
    </i>
    <i>
      <x v="67"/>
    </i>
    <i>
      <x v="19"/>
    </i>
    <i>
      <x v="62"/>
    </i>
    <i>
      <x v="108"/>
    </i>
    <i>
      <x v="31"/>
    </i>
    <i>
      <x/>
    </i>
    <i t="grand">
      <x/>
    </i>
  </rowItems>
  <colItems count="1">
    <i/>
  </colItems>
  <dataFields count="1">
    <dataField name="Sum of Sales_Volume" fld="1" baseField="0" baseItem="0"/>
  </dataField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325A5BA-96F2-4288-BFB5-79853749D22F}"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H9" firstHeaderRow="1" firstDataRow="1" firstDataCol="1"/>
  <pivotFields count="19">
    <pivotField showAll="0"/>
    <pivotField dataField="1" showAll="0"/>
    <pivotField axis="axisRow" showAll="0" sortType="descending">
      <items count="8">
        <item x="5"/>
        <item x="6"/>
        <item x="2"/>
        <item x="0"/>
        <item x="3"/>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numFmtId="165" showAll="0"/>
    <pivotField showAll="0"/>
    <pivotField numFmtId="165" showAll="0"/>
    <pivotField showAll="0"/>
  </pivotFields>
  <rowFields count="1">
    <field x="2"/>
  </rowFields>
  <rowItems count="8">
    <i>
      <x v="3"/>
    </i>
    <i>
      <x v="2"/>
    </i>
    <i>
      <x v="4"/>
    </i>
    <i>
      <x v="6"/>
    </i>
    <i>
      <x/>
    </i>
    <i>
      <x v="5"/>
    </i>
    <i>
      <x v="1"/>
    </i>
    <i t="grand">
      <x/>
    </i>
  </rowItems>
  <colItems count="1">
    <i/>
  </colItems>
  <dataFields count="1">
    <dataField name="Count of Product_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026B84E-5EE4-4C1C-BE89-81E5B35F08B4}" sourceName="[Clean_Data].[Category]">
  <pivotTables>
    <pivotTable tabId="27" name="PT_CAT_SAL"/>
    <pivotTable tabId="27" name="PT_CAT_LIVE_REODER"/>
    <pivotTable tabId="27" name="PT_CAT_INVENT"/>
    <pivotTable tabId="27" name="PT_CAT_SUPPLIER"/>
    <pivotTable tabId="27" name="PT_Status_pro"/>
  </pivotTables>
  <data>
    <olap pivotCacheId="1231564358">
      <levels count="2">
        <level uniqueName="[Clean_Data].[Category].[(All)]" sourceCaption="(All)" count="0"/>
        <level uniqueName="[Clean_Data].[Category].[Category]" sourceCaption="Category" count="7">
          <ranges>
            <range startItem="0">
              <i n="[Clean_Data].[Category].&amp;[Bakery]" c="Bakery"/>
              <i n="[Clean_Data].[Category].&amp;[Beverages]" c="Beverages"/>
              <i n="[Clean_Data].[Category].&amp;[Dairy]" c="Dairy"/>
              <i n="[Clean_Data].[Category].&amp;[Fruits &amp; Vegetables]" c="Fruits &amp; Vegetables"/>
              <i n="[Clean_Data].[Category].&amp;[Grains &amp; Pulses]" c="Grains &amp; Pulses"/>
              <i n="[Clean_Data].[Category].&amp;[Oils &amp; Fats]" c="Oils &amp; Fats"/>
              <i n="[Clean_Data].[Category].&amp;[Seafood]" c="Seafood"/>
            </range>
          </ranges>
        </level>
      </levels>
      <selections count="1">
        <selection n="[Clean_Data].[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CC8664E9-9BF5-40CE-9FFA-09D887927EE2}" sourceName="[Clean_Data].[Product_Name]">
  <pivotTables>
    <pivotTable tabId="27" name="PT_CAT_LIVE_REODER"/>
    <pivotTable tabId="27" name="PT_CAT_INVENT"/>
    <pivotTable tabId="27" name="PT_CAT_SUPPLIER"/>
    <pivotTable tabId="27" name="PT_CAT_SAL"/>
    <pivotTable tabId="27" name="PT_Status_pro"/>
  </pivotTables>
  <data>
    <olap pivotCacheId="1231564358">
      <levels count="2">
        <level uniqueName="[Clean_Data].[Product_Name].[(All)]" sourceCaption="(All)" count="0"/>
        <level uniqueName="[Clean_Data].[Product_Name].[Product_Name]" sourceCaption="Product_Name" count="121">
          <ranges>
            <range startItem="0">
              <i n="[Clean_Data].[Product_Name].&amp;[All-Purpose Flour]" c="All-Purpose Flour"/>
              <i n="[Clean_Data].[Product_Name].&amp;[Almond Flour]" c="Almond Flour"/>
              <i n="[Clean_Data].[Product_Name].&amp;[Anchovies]" c="Anchovies"/>
              <i n="[Clean_Data].[Product_Name].&amp;[Apple]" c="Apple"/>
              <i n="[Clean_Data].[Product_Name].&amp;[Apricot]" c="Apricot"/>
              <i n="[Clean_Data].[Product_Name].&amp;[Arabica Coffee]" c="Arabica Coffee"/>
              <i n="[Clean_Data].[Product_Name].&amp;[Arborio Rice]" c="Arborio Rice"/>
              <i n="[Clean_Data].[Product_Name].&amp;[Asparagus]" c="Asparagus"/>
              <i n="[Clean_Data].[Product_Name].&amp;[Avocado Oil]" c="Avocado Oil"/>
              <i n="[Clean_Data].[Product_Name].&amp;[Banana]" c="Banana"/>
              <i n="[Clean_Data].[Product_Name].&amp;[Basmati Rice]" c="Basmati Rice"/>
              <i n="[Clean_Data].[Product_Name].&amp;[Bell Pepper]" c="Bell Pepper"/>
              <i n="[Clean_Data].[Product_Name].&amp;[Black Coffee]" c="Black Coffee"/>
              <i n="[Clean_Data].[Product_Name].&amp;[Black Rice]" c="Black Rice"/>
              <i n="[Clean_Data].[Product_Name].&amp;[Black Tea]" c="Black Tea"/>
              <i n="[Clean_Data].[Product_Name].&amp;[Blueberries]" c="Blueberries"/>
              <i n="[Clean_Data].[Product_Name].&amp;[Bread Flour]" c="Bread Flour"/>
              <i n="[Clean_Data].[Product_Name].&amp;[Broccoli]" c="Broccoli"/>
              <i n="[Clean_Data].[Product_Name].&amp;[Brown Rice]" c="Brown Rice"/>
              <i n="[Clean_Data].[Product_Name].&amp;[Butter]" c="Butter"/>
              <i n="[Clean_Data].[Product_Name].&amp;[Butter Biscuit]" c="Butter Biscuit"/>
              <i n="[Clean_Data].[Product_Name].&amp;[Buttermilk]" c="Buttermilk"/>
              <i n="[Clean_Data].[Product_Name].&amp;[Cabbage]" c="Cabbage"/>
              <i n="[Clean_Data].[Product_Name].&amp;[Canola Oil]" c="Canola Oil"/>
              <i n="[Clean_Data].[Product_Name].&amp;[Carrot]" c="Carrot"/>
              <i n="[Clean_Data].[Product_Name].&amp;[Cauliflower]" c="Cauliflower"/>
              <i n="[Clean_Data].[Product_Name].&amp;[Cheddar Cheese]" c="Cheddar Cheese"/>
              <i n="[Clean_Data].[Product_Name].&amp;[Cheese]" c="Cheese"/>
              <i n="[Clean_Data].[Product_Name].&amp;[Cherry]" c="Cherry"/>
              <i n="[Clean_Data].[Product_Name].&amp;[Chocolate Biscuit]" c="Chocolate Biscuit"/>
              <i n="[Clean_Data].[Product_Name].&amp;[Coconut]" c="Coconut"/>
              <i n="[Clean_Data].[Product_Name].&amp;[Coconut Oil]" c="Coconut Oil"/>
              <i n="[Clean_Data].[Product_Name].&amp;[Coconut Sugar]" c="Coconut Sugar"/>
              <i n="[Clean_Data].[Product_Name].&amp;[Cod]" c="Cod"/>
              <i n="[Clean_Data].[Product_Name].&amp;[Corn Oil]" c="Corn Oil"/>
              <i n="[Clean_Data].[Product_Name].&amp;[Cottage Cheese]" c="Cottage Cheese"/>
              <i n="[Clean_Data].[Product_Name].&amp;[Cream]" c="Cream"/>
              <i n="[Clean_Data].[Product_Name].&amp;[Cucumber]" c="Cucumber"/>
              <i n="[Clean_Data].[Product_Name].&amp;[Digestive Biscuit]" c="Digestive Biscuit"/>
              <i n="[Clean_Data].[Product_Name].&amp;[Egg (Chicken)]" c="Egg (Chicken)"/>
              <i n="[Clean_Data].[Product_Name].&amp;[Egg (Duck)]" c="Egg (Duck)"/>
              <i n="[Clean_Data].[Product_Name].&amp;[Egg (Goose)]" c="Egg (Goose)"/>
              <i n="[Clean_Data].[Product_Name].&amp;[Egg (Quail)]" c="Egg (Quail)"/>
              <i n="[Clean_Data].[Product_Name].&amp;[Egg (Turkey)]" c="Egg (Turkey)"/>
              <i n="[Clean_Data].[Product_Name].&amp;[Eggplant]" c="Eggplant"/>
              <i n="[Clean_Data].[Product_Name].&amp;[Evaporated Milk]" c="Evaporated Milk"/>
              <i n="[Clean_Data].[Product_Name].&amp;[Feta Cheese]" c="Feta Cheese"/>
              <i n="[Clean_Data].[Product_Name].&amp;[Garlic]" c="Garlic"/>
              <i n="[Clean_Data].[Product_Name].&amp;[Gouda Cheese]" c="Gouda Cheese"/>
              <i n="[Clean_Data].[Product_Name].&amp;[Grapes]" c="Grapes"/>
              <i n="[Clean_Data].[Product_Name].&amp;[Greek Yogurt]" c="Greek Yogurt"/>
              <i n="[Clean_Data].[Product_Name].&amp;[Green Beans]" c="Green Beans"/>
              <i n="[Clean_Data].[Product_Name].&amp;[Green Coffee]" c="Green Coffee"/>
              <i n="[Clean_Data].[Product_Name].&amp;[Green Tea]" c="Green Tea"/>
              <i n="[Clean_Data].[Product_Name].&amp;[Haddock]" c="Haddock"/>
              <i n="[Clean_Data].[Product_Name].&amp;[Halibut]" c="Halibut"/>
              <i n="[Clean_Data].[Product_Name].&amp;[Heavy Cream]" c="Heavy Cream"/>
              <i n="[Clean_Data].[Product_Name].&amp;[Herbal Tea]" c="Herbal Tea"/>
              <i n="[Clean_Data].[Product_Name].&amp;[Jasmine Rice]" c="Jasmine Rice"/>
              <i n="[Clean_Data].[Product_Name].&amp;[Kale]" c="Kale"/>
              <i n="[Clean_Data].[Product_Name].&amp;[Kiwi]" c="Kiwi"/>
              <i n="[Clean_Data].[Product_Name].&amp;[Lemon]" c="Lemon"/>
              <i n="[Clean_Data].[Product_Name].&amp;[Lettuce]" c="Lettuce"/>
              <i n="[Clean_Data].[Product_Name].&amp;[Lime]" c="Lime"/>
              <i n="[Clean_Data].[Product_Name].&amp;[Long Grain Rice]" c="Long Grain Rice"/>
              <i n="[Clean_Data].[Product_Name].&amp;[Mackerel]" c="Mackerel"/>
              <i n="[Clean_Data].[Product_Name].&amp;[Mango]" c="Mango"/>
              <i n="[Clean_Data].[Product_Name].&amp;[Milk]" c="Milk"/>
              <i n="[Clean_Data].[Product_Name].&amp;[Mozzarella Cheese]" c="Mozzarella Cheese"/>
              <i n="[Clean_Data].[Product_Name].&amp;[Multigrain Bread]" c="Multigrain Bread"/>
              <i n="[Clean_Data].[Product_Name].&amp;[Mushrooms]" c="Mushrooms"/>
              <i n="[Clean_Data].[Product_Name].&amp;[Oatmeal Biscuit]" c="Oatmeal Biscuit"/>
              <i n="[Clean_Data].[Product_Name].&amp;[Olive Oil]" c="Olive Oil"/>
              <i n="[Clean_Data].[Product_Name].&amp;[Onion]" c="Onion"/>
              <i n="[Clean_Data].[Product_Name].&amp;[Orange]" c="Orange"/>
              <i n="[Clean_Data].[Product_Name].&amp;[Palm Oil]" c="Palm Oil"/>
              <i n="[Clean_Data].[Product_Name].&amp;[Papaya]" c="Papaya"/>
              <i n="[Clean_Data].[Product_Name].&amp;[Parmesan Cheese]" c="Parmesan Cheese"/>
              <i n="[Clean_Data].[Product_Name].&amp;[Peach]" c="Peach"/>
              <i n="[Clean_Data].[Product_Name].&amp;[Peanut Oil]" c="Peanut Oil"/>
              <i n="[Clean_Data].[Product_Name].&amp;[Pear]" c="Pear"/>
              <i n="[Clean_Data].[Product_Name].&amp;[Peas]" c="Peas"/>
              <i n="[Clean_Data].[Product_Name].&amp;[Pineapple]" c="Pineapple"/>
              <i n="[Clean_Data].[Product_Name].&amp;[Plum]" c="Plum"/>
              <i n="[Clean_Data].[Product_Name].&amp;[Pomegranate]" c="Pomegranate"/>
              <i n="[Clean_Data].[Product_Name].&amp;[Potato]" c="Potato"/>
              <i n="[Clean_Data].[Product_Name].&amp;[Powdered Sugar]" c="Powdered Sugar"/>
              <i n="[Clean_Data].[Product_Name].&amp;[Raw Sugar]" c="Raw Sugar"/>
              <i n="[Clean_Data].[Product_Name].&amp;[Rice Flour]" c="Rice Flour"/>
              <i n="[Clean_Data].[Product_Name].&amp;[Ricotta Cheese]" c="Ricotta Cheese"/>
              <i n="[Clean_Data].[Product_Name].&amp;[Robusta Coffee]" c="Robusta Coffee"/>
              <i n="[Clean_Data].[Product_Name].&amp;[Rye Bread]" c="Rye Bread"/>
              <i n="[Clean_Data].[Product_Name].&amp;[Salmon]" c="Salmon"/>
              <i n="[Clean_Data].[Product_Name].&amp;[Sardines]" c="Sardines"/>
              <i n="[Clean_Data].[Product_Name].&amp;[Sesame Oil]" c="Sesame Oil"/>
              <i n="[Clean_Data].[Product_Name].&amp;[Short Grain Rice]" c="Short Grain Rice"/>
              <i n="[Clean_Data].[Product_Name].&amp;[Sour Cream]" c="Sour Cream"/>
              <i n="[Clean_Data].[Product_Name].&amp;[Sourdough Bread]" c="Sourdough Bread"/>
              <i n="[Clean_Data].[Product_Name].&amp;[Spinach]" c="Spinach"/>
              <i n="[Clean_Data].[Product_Name].&amp;[Strawberries]" c="Strawberries"/>
              <i n="[Clean_Data].[Product_Name].&amp;[Sunflower Oil]" c="Sunflower Oil"/>
              <i n="[Clean_Data].[Product_Name].&amp;[Sushi Rice]" c="Sushi Rice"/>
              <i n="[Clean_Data].[Product_Name].&amp;[Sweet Potato]" c="Sweet Potato"/>
              <i n="[Clean_Data].[Product_Name].&amp;[Swiss Cheese]" c="Swiss Cheese"/>
              <i n="[Clean_Data].[Product_Name].&amp;[Tilapia]" c="Tilapia"/>
              <i n="[Clean_Data].[Product_Name].&amp;[Tomato]" c="Tomato"/>
              <i n="[Clean_Data].[Product_Name].&amp;[Trout]" c="Trout"/>
              <i n="[Clean_Data].[Product_Name].&amp;[Tuna]" c="Tuna"/>
              <i n="[Clean_Data].[Product_Name].&amp;[Vanilla Biscuit]" c="Vanilla Biscuit"/>
              <i n="[Clean_Data].[Product_Name].&amp;[Vegetable Oil]" c="Vegetable Oil"/>
              <i n="[Clean_Data].[Product_Name].&amp;[Watermelon]" c="Watermelon"/>
              <i n="[Clean_Data].[Product_Name].&amp;[Whipped Cream]" c="Whipped Cream"/>
              <i n="[Clean_Data].[Product_Name].&amp;[White Bread]" c="White Bread"/>
              <i n="[Clean_Data].[Product_Name].&amp;[White Rice]" c="White Rice"/>
              <i n="[Clean_Data].[Product_Name].&amp;[White Sugar]" c="White Sugar"/>
              <i n="[Clean_Data].[Product_Name].&amp;[White Tea]" c="White Tea"/>
              <i n="[Clean_Data].[Product_Name].&amp;[Whole Wheat Bread]" c="Whole Wheat Bread"/>
              <i n="[Clean_Data].[Product_Name].&amp;[Whole Wheat Flour]" c="Whole Wheat Flour"/>
              <i n="[Clean_Data].[Product_Name].&amp;[Wild Rice]" c="Wild Rice"/>
              <i n="[Clean_Data].[Product_Name].&amp;[Yogurt]" c="Yogurt"/>
              <i n="[Clean_Data].[Product_Name].&amp;[Zucchini]" c="Zucchini"/>
            </range>
          </ranges>
        </level>
      </levels>
      <selections count="1">
        <selection n="[Clean_Data].[Product_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3251B66-3D17-4EF4-9617-5981691EFE8D}" sourceName="[Clean_Data].[Status]">
  <pivotTables>
    <pivotTable tabId="27" name="PT_Status_pro"/>
    <pivotTable tabId="27" name="PT_CAT_LIVE_REODER"/>
    <pivotTable tabId="27" name="PT_CAT_INVENT"/>
    <pivotTable tabId="27" name="PT_CAT_SUPPLIER"/>
    <pivotTable tabId="27" name="PT_CAT_SAL"/>
  </pivotTables>
  <data>
    <olap pivotCacheId="1231564358">
      <levels count="2">
        <level uniqueName="[Clean_Data].[Status].[(All)]" sourceCaption="(All)" count="0"/>
        <level uniqueName="[Clean_Data].[Status].[Status]" sourceCaption="Status" count="3">
          <ranges>
            <range startItem="0">
              <i n="[Clean_Data].[Status].&amp;[Active]" c="Active"/>
              <i n="[Clean_Data].[Status].&amp;[Backordered]" c="Backordered"/>
              <i n="[Clean_Data].[Status].&amp;[Discontinued]" c="Discontinued"/>
            </range>
          </ranges>
        </level>
      </levels>
      <selections count="1">
        <selection n="[Clean_Data].[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1455398-65CF-46A2-9102-670EA2BAEFCB}" cache="Slicer_Category" caption="Category" level="1" style="Slicer Style 2" rowHeight="257175"/>
  <slicer name="Product_Name" xr10:uid="{ECEC173A-144F-46CD-BBA6-657F7A8C4864}" cache="Slicer_Product_Name" caption="Product_Name" startItem="16" columnCount="4" level="1" style="Slicer Style 2" rowHeight="257175"/>
  <slicer name="Status" xr10:uid="{AC226667-F9F3-43E1-B23E-C31BB1E6583C}" cache="Slicer_Status" caption="Status" level="1" style="Slicer Style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1" displayName="Table1" ref="J4:L11" totalsRowShown="0" dataDxfId="43">
  <autoFilter ref="J4:L11" xr:uid="{00000000-0009-0000-0100-000004000000}">
    <filterColumn colId="0" hiddenButton="1"/>
    <filterColumn colId="1" hiddenButton="1"/>
    <filterColumn colId="2" hiddenButton="1"/>
  </autoFilter>
  <tableColumns count="3">
    <tableColumn id="1" xr3:uid="{00000000-0010-0000-0000-000001000000}" name="Target Issue" dataDxfId="42"/>
    <tableColumn id="2" xr3:uid="{00000000-0010-0000-0000-000002000000}" name="Applied Optimization method" dataDxfId="41"/>
    <tableColumn id="3" xr3:uid="{00000000-0010-0000-0000-000003000000}" name="Core Function used" dataDxfId="4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Raw_data" displayName="Raw_data" ref="A3:Q997" totalsRowShown="0" headerRowDxfId="39" headerRowBorderDxfId="38">
  <autoFilter ref="A3:Q997" xr:uid="{00000000-0009-0000-0100-000007000000}"/>
  <tableColumns count="17">
    <tableColumn id="1" xr3:uid="{00000000-0010-0000-0100-000001000000}" name="Product_Name"/>
    <tableColumn id="2" xr3:uid="{00000000-0010-0000-0100-000002000000}" name="Catagory"/>
    <tableColumn id="3" xr3:uid="{00000000-0010-0000-0100-000003000000}" name="Supplier_Name"/>
    <tableColumn id="4" xr3:uid="{00000000-0010-0000-0100-000004000000}" name="Warehouse_Location"/>
    <tableColumn id="5" xr3:uid="{00000000-0010-0000-0100-000005000000}" name="Status"/>
    <tableColumn id="6" xr3:uid="{00000000-0010-0000-0100-000006000000}" name="Product_ID"/>
    <tableColumn id="7" xr3:uid="{00000000-0010-0000-0100-000007000000}" name="Supplier_ID"/>
    <tableColumn id="8" xr3:uid="{00000000-0010-0000-0100-000008000000}" name="Date_Received"/>
    <tableColumn id="9" xr3:uid="{00000000-0010-0000-0100-000009000000}" name="Last_Order_Date"/>
    <tableColumn id="10" xr3:uid="{00000000-0010-0000-0100-00000A000000}" name="Expiration_Date"/>
    <tableColumn id="11" xr3:uid="{00000000-0010-0000-0100-00000B000000}" name="Stock_Quantity"/>
    <tableColumn id="12" xr3:uid="{00000000-0010-0000-0100-00000C000000}" name="Reorder_Level"/>
    <tableColumn id="13" xr3:uid="{00000000-0010-0000-0100-00000D000000}" name="Reorder_Quantity"/>
    <tableColumn id="14" xr3:uid="{00000000-0010-0000-0100-00000E000000}" name="Unit_Price"/>
    <tableColumn id="15" xr3:uid="{00000000-0010-0000-0100-00000F000000}" name="Sales_Volume"/>
    <tableColumn id="16" xr3:uid="{00000000-0010-0000-0100-000010000000}" name="Inventory_Turnover_Rate"/>
    <tableColumn id="17" xr3:uid="{00000000-0010-0000-0100-000011000000}" name="percentage"/>
  </tableColumns>
  <tableStyleInfo name="TableStyleMedium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6E74B6E-570C-42E0-986F-E541744171D9}" name="Clean_Data" displayName="Clean_Data" ref="A3:S994" totalsRowShown="0" headerRowDxfId="37" dataDxfId="36" tableBorderDxfId="35">
  <autoFilter ref="A3:S994" xr:uid="{46E74B6E-570C-42E0-986F-E541744171D9}"/>
  <tableColumns count="19">
    <tableColumn id="1" xr3:uid="{49A56C1F-A4B3-4965-88D1-97DB3E92F2AA}" name="Product_id" dataDxfId="34">
      <calculatedColumnFormula>IFERROR(INDEX(Products!A:A, MATCH(B4, Products!B:B, 0)), "Not Found")</calculatedColumnFormula>
    </tableColumn>
    <tableColumn id="2" xr3:uid="{EB05C2C5-92F2-4FA2-9E19-ADC776265DD6}" name="Product_Name" dataDxfId="33">
      <calculatedColumnFormula>PROPER(TRIM('Raw_Data'!A4))</calculatedColumnFormula>
    </tableColumn>
    <tableColumn id="3" xr3:uid="{A48B5A3C-40E5-47EE-BAD9-39507E0DCABE}" name="Category" dataDxfId="32"/>
    <tableColumn id="4" xr3:uid="{C723DFFD-AA9E-4C04-A228-869BAF22EF78}" name="Supplier_Name" dataDxfId="31"/>
    <tableColumn id="5" xr3:uid="{4BE29619-616B-4F75-9D23-B1787998ECA8}" name="Warehouse_Location" dataDxfId="30"/>
    <tableColumn id="6" xr3:uid="{5A7C12A1-324C-4D99-A8E6-461714C0DE75}" name="Status" dataDxfId="29"/>
    <tableColumn id="7" xr3:uid="{0EB860D0-F2DD-4659-80C3-54E7BBB5DAA5}" name="Order_ID" dataDxfId="28"/>
    <tableColumn id="8" xr3:uid="{C3550962-3995-4A71-AEE7-13C67E73AA22}" name="Supplier_ID" dataDxfId="27"/>
    <tableColumn id="9" xr3:uid="{BBD092B8-6075-49BF-9B60-82484ACD244D}" name="Date_Received" dataDxfId="26"/>
    <tableColumn id="10" xr3:uid="{4983E7E0-795F-4DF8-9CD9-317344F8F48E}" name="Last_Order_Date" dataDxfId="25"/>
    <tableColumn id="11" xr3:uid="{25F0141C-7826-4EBC-9006-80936F3638F9}" name="Stock_Quantity" dataDxfId="24">
      <calculatedColumnFormula>ABS('Raw_Data'!K4)</calculatedColumnFormula>
    </tableColumn>
    <tableColumn id="12" xr3:uid="{7D107B00-D26E-4881-811F-FB50207F4B31}" name="Live_Stock_Quantity" dataDxfId="23">
      <calculatedColumnFormula>K4 + SUMIF(Stock_In!A:A, A4, Stock_In!D:D) - SUMIF(Stock_Out!A:A, A4, Stock_Out!D:D)</calculatedColumnFormula>
    </tableColumn>
    <tableColumn id="13" xr3:uid="{62AC83AC-B04B-41DF-BA02-54DE0366CF98}" name="Reorder_Level" dataDxfId="22"/>
    <tableColumn id="14" xr3:uid="{C64CA307-A0FC-4593-B825-28C14E1D5363}" name="Reorder_Quantity" dataDxfId="21">
      <calculatedColumnFormula>IF(M4&gt;L4,M4-L4,0)</calculatedColumnFormula>
    </tableColumn>
    <tableColumn id="15" xr3:uid="{F3DAF17D-CB99-426C-B3DF-1B060C69FB96}" name="Reorder Status" dataDxfId="20">
      <calculatedColumnFormula>IF(K4 &lt;= M4, "Yes", "No")</calculatedColumnFormula>
    </tableColumn>
    <tableColumn id="16" xr3:uid="{D9C6D371-2A37-4808-9A75-3C14B88C5143}" name="Unit_Price" dataDxfId="19"/>
    <tableColumn id="17" xr3:uid="{90C2576B-13C9-4BCD-A180-082D5D00C4F9}" name="Sales_Volume" dataDxfId="18"/>
    <tableColumn id="18" xr3:uid="{89D77E83-02B0-46A6-98C3-47254250E0B3}" name="Revenue" dataDxfId="17">
      <calculatedColumnFormula>P4*Q4</calculatedColumnFormula>
    </tableColumn>
    <tableColumn id="19" xr3:uid="{9C8913B9-F659-4D86-ABBC-F33E4D5D25ED}" name="Inventory_Turnover_Rate" dataDxfId="16"/>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Stock_in" displayName="Stock_in" ref="A4:E6" totalsRowShown="0" headerRowDxfId="15" dataDxfId="13" headerRowBorderDxfId="14">
  <autoFilter ref="A4:E6" xr:uid="{00000000-0009-0000-0100-000001000000}"/>
  <tableColumns count="5">
    <tableColumn id="1" xr3:uid="{00000000-0010-0000-0500-000001000000}" name="Product ID" dataDxfId="12"/>
    <tableColumn id="2" xr3:uid="{00000000-0010-0000-0500-000002000000}" name="Product Name" dataDxfId="11"/>
    <tableColumn id="3" xr3:uid="{00000000-0010-0000-0500-000003000000}" name="Supplier" dataDxfId="10"/>
    <tableColumn id="4" xr3:uid="{00000000-0010-0000-0500-000004000000}" name="Quantity Added" dataDxfId="9"/>
    <tableColumn id="5" xr3:uid="{00000000-0010-0000-0500-000005000000}" name="Warehouse" dataDxfId="8"/>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2" displayName="Table2" ref="A4:E11" totalsRowShown="0" headerRowDxfId="7" dataDxfId="5" headerRowBorderDxfId="6">
  <autoFilter ref="A4:E11" xr:uid="{00000000-0009-0000-0100-000002000000}"/>
  <tableColumns count="5">
    <tableColumn id="1" xr3:uid="{00000000-0010-0000-0600-000001000000}" name="Product ID" dataDxfId="4"/>
    <tableColumn id="2" xr3:uid="{00000000-0010-0000-0600-000002000000}" name="Product Name" dataDxfId="3"/>
    <tableColumn id="3" xr3:uid="{00000000-0010-0000-0600-000003000000}" name="Supplier" dataDxfId="2"/>
    <tableColumn id="4" xr3:uid="{00000000-0010-0000-0600-000004000000}" name="Quantity Sold" dataDxfId="1"/>
    <tableColumn id="5" xr3:uid="{00000000-0010-0000-0600-000005000000}" name="Warehouse"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C1:V3"/>
  <sheetViews>
    <sheetView showGridLines="0" zoomScaleNormal="100" workbookViewId="0">
      <selection activeCell="D23" sqref="D23"/>
    </sheetView>
  </sheetViews>
  <sheetFormatPr defaultColWidth="7.85546875" defaultRowHeight="15" x14ac:dyDescent="0.25"/>
  <sheetData>
    <row r="1" spans="3:22" ht="15" customHeight="1" x14ac:dyDescent="0.25">
      <c r="C1" s="56" t="s">
        <v>0</v>
      </c>
      <c r="D1" s="56"/>
      <c r="E1" s="56"/>
      <c r="F1" s="56"/>
      <c r="G1" s="56"/>
      <c r="H1" s="56"/>
      <c r="I1" s="56"/>
      <c r="J1" s="56"/>
      <c r="K1" s="56"/>
      <c r="L1" s="56"/>
      <c r="M1" s="56"/>
      <c r="N1" s="56"/>
      <c r="O1" s="56"/>
      <c r="P1" s="56"/>
      <c r="Q1" s="56"/>
      <c r="R1" s="56"/>
      <c r="S1" s="56"/>
      <c r="T1" s="56"/>
      <c r="U1" s="56"/>
      <c r="V1" s="56"/>
    </row>
    <row r="2" spans="3:22" ht="15" customHeight="1" x14ac:dyDescent="0.25">
      <c r="C2" s="56"/>
      <c r="D2" s="56"/>
      <c r="E2" s="56"/>
      <c r="F2" s="56"/>
      <c r="G2" s="56"/>
      <c r="H2" s="56"/>
      <c r="I2" s="56"/>
      <c r="J2" s="56"/>
      <c r="K2" s="56"/>
      <c r="L2" s="56"/>
      <c r="M2" s="56"/>
      <c r="N2" s="56"/>
      <c r="O2" s="56"/>
      <c r="P2" s="56"/>
      <c r="Q2" s="56"/>
      <c r="R2" s="56"/>
      <c r="S2" s="56"/>
      <c r="T2" s="56"/>
      <c r="U2" s="56"/>
      <c r="V2" s="56"/>
    </row>
    <row r="3" spans="3:22" ht="15" customHeight="1" x14ac:dyDescent="0.25">
      <c r="C3" s="56"/>
      <c r="D3" s="56"/>
      <c r="E3" s="56"/>
      <c r="F3" s="56"/>
      <c r="G3" s="56"/>
      <c r="H3" s="56"/>
      <c r="I3" s="56"/>
      <c r="J3" s="56"/>
      <c r="K3" s="56"/>
      <c r="L3" s="56"/>
      <c r="M3" s="56"/>
      <c r="N3" s="56"/>
      <c r="O3" s="56"/>
      <c r="P3" s="56"/>
      <c r="Q3" s="56"/>
      <c r="R3" s="56"/>
      <c r="S3" s="56"/>
      <c r="T3" s="56"/>
      <c r="U3" s="56"/>
      <c r="V3" s="56"/>
    </row>
  </sheetData>
  <mergeCells count="1">
    <mergeCell ref="C1:V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U2"/>
  <sheetViews>
    <sheetView showGridLines="0" zoomScaleNormal="100" workbookViewId="0">
      <selection sqref="A1:U2"/>
    </sheetView>
  </sheetViews>
  <sheetFormatPr defaultColWidth="7.85546875" defaultRowHeight="15" x14ac:dyDescent="0.25"/>
  <sheetData>
    <row r="1" spans="1:21" ht="18" customHeight="1" x14ac:dyDescent="0.25">
      <c r="A1" s="57" t="s">
        <v>1</v>
      </c>
      <c r="B1" s="57"/>
      <c r="C1" s="57"/>
      <c r="D1" s="57"/>
      <c r="E1" s="57"/>
      <c r="F1" s="57"/>
      <c r="G1" s="57"/>
      <c r="H1" s="57"/>
      <c r="I1" s="57"/>
      <c r="J1" s="57"/>
      <c r="K1" s="57"/>
      <c r="L1" s="57"/>
      <c r="M1" s="57"/>
      <c r="N1" s="57"/>
      <c r="O1" s="57"/>
      <c r="P1" s="57"/>
      <c r="Q1" s="57"/>
      <c r="R1" s="57"/>
      <c r="S1" s="57"/>
      <c r="T1" s="57"/>
      <c r="U1" s="57"/>
    </row>
    <row r="2" spans="1:21" ht="16.5" customHeight="1" x14ac:dyDescent="0.25">
      <c r="A2" s="57"/>
      <c r="B2" s="57"/>
      <c r="C2" s="57"/>
      <c r="D2" s="57"/>
      <c r="E2" s="57"/>
      <c r="F2" s="57"/>
      <c r="G2" s="57"/>
      <c r="H2" s="57"/>
      <c r="I2" s="57"/>
      <c r="J2" s="57"/>
      <c r="K2" s="57"/>
      <c r="L2" s="57"/>
      <c r="M2" s="57"/>
      <c r="N2" s="57"/>
      <c r="O2" s="57"/>
      <c r="P2" s="57"/>
      <c r="Q2" s="57"/>
      <c r="R2" s="57"/>
      <c r="S2" s="57"/>
      <c r="T2" s="57"/>
      <c r="U2" s="57"/>
    </row>
  </sheetData>
  <mergeCells count="1">
    <mergeCell ref="A1:U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5"/>
  <sheetViews>
    <sheetView showGridLines="0" zoomScaleNormal="100" workbookViewId="0">
      <selection sqref="A1:U2"/>
    </sheetView>
  </sheetViews>
  <sheetFormatPr defaultColWidth="9" defaultRowHeight="15" x14ac:dyDescent="0.25"/>
  <cols>
    <col min="1" max="1" width="4.7109375" customWidth="1"/>
  </cols>
  <sheetData>
    <row r="1" spans="1:21" ht="15" customHeight="1" x14ac:dyDescent="0.25">
      <c r="A1" s="57" t="s">
        <v>2</v>
      </c>
      <c r="B1" s="57"/>
      <c r="C1" s="57"/>
      <c r="D1" s="57"/>
      <c r="E1" s="57"/>
      <c r="F1" s="57"/>
      <c r="G1" s="57"/>
      <c r="H1" s="57"/>
      <c r="I1" s="57"/>
      <c r="J1" s="57"/>
      <c r="K1" s="57"/>
      <c r="L1" s="57"/>
      <c r="M1" s="57"/>
      <c r="N1" s="57"/>
      <c r="O1" s="57"/>
      <c r="P1" s="57"/>
      <c r="Q1" s="57"/>
      <c r="R1" s="57"/>
      <c r="S1" s="57"/>
      <c r="T1" s="57"/>
      <c r="U1" s="57"/>
    </row>
    <row r="2" spans="1:21" ht="15" customHeight="1" x14ac:dyDescent="0.25">
      <c r="A2" s="57"/>
      <c r="B2" s="57"/>
      <c r="C2" s="57"/>
      <c r="D2" s="57"/>
      <c r="E2" s="57"/>
      <c r="F2" s="57"/>
      <c r="G2" s="57"/>
      <c r="H2" s="57"/>
      <c r="I2" s="57"/>
      <c r="J2" s="57"/>
      <c r="K2" s="57"/>
      <c r="L2" s="57"/>
      <c r="M2" s="57"/>
      <c r="N2" s="57"/>
      <c r="O2" s="57"/>
      <c r="P2" s="57"/>
      <c r="Q2" s="57"/>
      <c r="R2" s="57"/>
      <c r="S2" s="57"/>
      <c r="T2" s="57"/>
      <c r="U2" s="57"/>
    </row>
    <row r="3" spans="1:21" ht="15" customHeight="1" x14ac:dyDescent="0.25"/>
    <row r="4" spans="1:21" ht="15" customHeight="1" x14ac:dyDescent="0.25">
      <c r="B4" s="53" t="s">
        <v>3</v>
      </c>
    </row>
    <row r="5" spans="1:21" ht="15" customHeight="1" x14ac:dyDescent="0.25">
      <c r="B5" t="s">
        <v>4</v>
      </c>
    </row>
    <row r="6" spans="1:21" ht="15" customHeight="1" x14ac:dyDescent="0.25">
      <c r="B6" t="s">
        <v>5</v>
      </c>
    </row>
    <row r="7" spans="1:21" ht="15" customHeight="1" x14ac:dyDescent="0.25">
      <c r="B7" t="s">
        <v>6</v>
      </c>
    </row>
    <row r="8" spans="1:21" ht="15" customHeight="1" x14ac:dyDescent="0.25"/>
    <row r="9" spans="1:21" ht="15" customHeight="1" x14ac:dyDescent="0.25"/>
    <row r="10" spans="1:21" ht="15" customHeight="1" x14ac:dyDescent="0.25"/>
    <row r="11" spans="1:21" ht="15" customHeight="1" x14ac:dyDescent="0.25">
      <c r="B11" s="53" t="s">
        <v>7</v>
      </c>
    </row>
    <row r="12" spans="1:21" ht="15.75" x14ac:dyDescent="0.25">
      <c r="B12" t="s">
        <v>8</v>
      </c>
    </row>
    <row r="13" spans="1:21" ht="15.75" x14ac:dyDescent="0.25">
      <c r="B13" t="s">
        <v>9</v>
      </c>
    </row>
    <row r="14" spans="1:21" ht="15.75" x14ac:dyDescent="0.25">
      <c r="B14" t="s">
        <v>10</v>
      </c>
    </row>
    <row r="15" spans="1:21" ht="15.75" x14ac:dyDescent="0.25">
      <c r="B15" t="s">
        <v>11</v>
      </c>
    </row>
  </sheetData>
  <mergeCells count="1">
    <mergeCell ref="A1:U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11"/>
  <sheetViews>
    <sheetView showGridLines="0" zoomScale="120" zoomScaleNormal="120" workbookViewId="0">
      <selection sqref="A1:L2"/>
    </sheetView>
  </sheetViews>
  <sheetFormatPr defaultColWidth="9" defaultRowHeight="15" x14ac:dyDescent="0.25"/>
  <cols>
    <col min="1" max="1" width="3.140625" customWidth="1"/>
    <col min="10" max="10" width="27.85546875" customWidth="1"/>
    <col min="11" max="11" width="39" customWidth="1"/>
    <col min="12" max="12" width="23.140625" customWidth="1"/>
    <col min="13" max="13" width="14" bestFit="1" customWidth="1"/>
  </cols>
  <sheetData>
    <row r="1" spans="1:12" ht="15" customHeight="1" x14ac:dyDescent="0.25">
      <c r="A1" s="56" t="s">
        <v>12</v>
      </c>
      <c r="B1" s="56"/>
      <c r="C1" s="56"/>
      <c r="D1" s="56"/>
      <c r="E1" s="56"/>
      <c r="F1" s="56"/>
      <c r="G1" s="56"/>
      <c r="H1" s="56"/>
      <c r="I1" s="56"/>
      <c r="J1" s="56"/>
      <c r="K1" s="56"/>
      <c r="L1" s="56"/>
    </row>
    <row r="2" spans="1:12" ht="15" customHeight="1" x14ac:dyDescent="0.25">
      <c r="A2" s="56"/>
      <c r="B2" s="56"/>
      <c r="C2" s="56"/>
      <c r="D2" s="56"/>
      <c r="E2" s="56"/>
      <c r="F2" s="56"/>
      <c r="G2" s="56"/>
      <c r="H2" s="56"/>
      <c r="I2" s="56"/>
      <c r="J2" s="56"/>
      <c r="K2" s="56"/>
      <c r="L2" s="56"/>
    </row>
    <row r="3" spans="1:12" ht="15" customHeight="1" x14ac:dyDescent="0.25"/>
    <row r="4" spans="1:12" x14ac:dyDescent="0.25">
      <c r="J4" t="s">
        <v>13</v>
      </c>
      <c r="K4" s="1" t="s">
        <v>14</v>
      </c>
      <c r="L4" t="s">
        <v>15</v>
      </c>
    </row>
    <row r="5" spans="1:12" ht="30" x14ac:dyDescent="0.25">
      <c r="J5" s="2" t="s">
        <v>16</v>
      </c>
      <c r="K5" s="3" t="s">
        <v>17</v>
      </c>
      <c r="L5" s="2" t="s">
        <v>18</v>
      </c>
    </row>
    <row r="6" spans="1:12" ht="30" x14ac:dyDescent="0.25">
      <c r="J6" s="2" t="s">
        <v>19</v>
      </c>
      <c r="K6" s="3" t="s">
        <v>20</v>
      </c>
      <c r="L6" s="2" t="s">
        <v>21</v>
      </c>
    </row>
    <row r="7" spans="1:12" ht="30" x14ac:dyDescent="0.25">
      <c r="J7" s="2" t="s">
        <v>22</v>
      </c>
      <c r="K7" s="3" t="s">
        <v>23</v>
      </c>
      <c r="L7" s="2" t="s">
        <v>24</v>
      </c>
    </row>
    <row r="8" spans="1:12" ht="30" x14ac:dyDescent="0.25">
      <c r="J8" s="2" t="s">
        <v>25</v>
      </c>
      <c r="K8" s="3" t="s">
        <v>26</v>
      </c>
      <c r="L8" s="2" t="s">
        <v>27</v>
      </c>
    </row>
    <row r="9" spans="1:12" ht="30" x14ac:dyDescent="0.25">
      <c r="J9" s="2" t="s">
        <v>28</v>
      </c>
      <c r="K9" s="3" t="s">
        <v>29</v>
      </c>
      <c r="L9" s="2" t="s">
        <v>30</v>
      </c>
    </row>
    <row r="10" spans="1:12" ht="30" x14ac:dyDescent="0.25">
      <c r="J10" s="2" t="s">
        <v>31</v>
      </c>
      <c r="K10" s="3" t="s">
        <v>32</v>
      </c>
      <c r="L10" s="2" t="s">
        <v>33</v>
      </c>
    </row>
    <row r="11" spans="1:12" ht="30" x14ac:dyDescent="0.25">
      <c r="J11" s="2" t="s">
        <v>34</v>
      </c>
      <c r="K11" s="3" t="s">
        <v>35</v>
      </c>
      <c r="L11" s="2" t="s">
        <v>36</v>
      </c>
    </row>
  </sheetData>
  <mergeCells count="1">
    <mergeCell ref="A1:L2"/>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Q997"/>
  <sheetViews>
    <sheetView showGridLines="0" topLeftCell="H1" zoomScale="96" zoomScaleNormal="96" workbookViewId="0">
      <selection sqref="A1:Q2"/>
    </sheetView>
  </sheetViews>
  <sheetFormatPr defaultColWidth="9.140625" defaultRowHeight="15" x14ac:dyDescent="0.25"/>
  <cols>
    <col min="1" max="1" width="17.7109375" bestFit="1" customWidth="1"/>
    <col min="2" max="2" width="25" customWidth="1"/>
    <col min="3" max="3" width="20.7109375" customWidth="1"/>
    <col min="4" max="4" width="32.140625" customWidth="1"/>
    <col min="5" max="5" width="18" customWidth="1"/>
    <col min="6" max="6" width="16" customWidth="1"/>
    <col min="7" max="7" width="19.28515625" customWidth="1"/>
    <col min="8" max="8" width="21" customWidth="1"/>
    <col min="9" max="9" width="21.28515625" customWidth="1"/>
    <col min="10" max="10" width="18.7109375" customWidth="1"/>
    <col min="11" max="11" width="17.7109375" customWidth="1"/>
    <col min="12" max="12" width="17" customWidth="1"/>
    <col min="13" max="13" width="19" customWidth="1"/>
    <col min="14" max="14" width="16.28515625" customWidth="1"/>
    <col min="15" max="15" width="15.85546875" customWidth="1"/>
    <col min="16" max="16" width="25.7109375" customWidth="1"/>
    <col min="17" max="17" width="13.28515625" customWidth="1"/>
  </cols>
  <sheetData>
    <row r="1" spans="1:17" ht="15" customHeight="1" x14ac:dyDescent="0.25">
      <c r="A1" s="58" t="s">
        <v>37</v>
      </c>
      <c r="B1" s="58"/>
      <c r="C1" s="58"/>
      <c r="D1" s="58"/>
      <c r="E1" s="58"/>
      <c r="F1" s="58"/>
      <c r="G1" s="58"/>
      <c r="H1" s="58"/>
      <c r="I1" s="58"/>
      <c r="J1" s="58"/>
      <c r="K1" s="58"/>
      <c r="L1" s="58"/>
      <c r="M1" s="58"/>
      <c r="N1" s="58"/>
      <c r="O1" s="58"/>
      <c r="P1" s="58"/>
      <c r="Q1" s="58"/>
    </row>
    <row r="2" spans="1:17" ht="15" customHeight="1" x14ac:dyDescent="0.25">
      <c r="A2" s="58"/>
      <c r="B2" s="58"/>
      <c r="C2" s="58"/>
      <c r="D2" s="58"/>
      <c r="E2" s="58"/>
      <c r="F2" s="58"/>
      <c r="G2" s="58"/>
      <c r="H2" s="58"/>
      <c r="I2" s="58"/>
      <c r="J2" s="58"/>
      <c r="K2" s="58"/>
      <c r="L2" s="58"/>
      <c r="M2" s="58"/>
      <c r="N2" s="58"/>
      <c r="O2" s="58"/>
      <c r="P2" s="58"/>
      <c r="Q2" s="58"/>
    </row>
    <row r="3" spans="1:17" x14ac:dyDescent="0.25">
      <c r="A3" s="4" t="s">
        <v>38</v>
      </c>
      <c r="B3" s="4" t="s">
        <v>39</v>
      </c>
      <c r="C3" s="4" t="s">
        <v>40</v>
      </c>
      <c r="D3" s="4" t="s">
        <v>41</v>
      </c>
      <c r="E3" s="4" t="s">
        <v>42</v>
      </c>
      <c r="F3" s="4" t="s">
        <v>43</v>
      </c>
      <c r="G3" s="4" t="s">
        <v>44</v>
      </c>
      <c r="H3" s="4" t="s">
        <v>45</v>
      </c>
      <c r="I3" s="4" t="s">
        <v>46</v>
      </c>
      <c r="J3" s="4" t="s">
        <v>47</v>
      </c>
      <c r="K3" s="4" t="s">
        <v>48</v>
      </c>
      <c r="L3" s="4" t="s">
        <v>49</v>
      </c>
      <c r="M3" s="4" t="s">
        <v>50</v>
      </c>
      <c r="N3" s="4" t="s">
        <v>51</v>
      </c>
      <c r="O3" s="4" t="s">
        <v>52</v>
      </c>
      <c r="P3" s="4" t="s">
        <v>53</v>
      </c>
      <c r="Q3" s="4" t="s">
        <v>54</v>
      </c>
    </row>
    <row r="4" spans="1:17" x14ac:dyDescent="0.25">
      <c r="A4" t="s">
        <v>55</v>
      </c>
      <c r="B4" t="s">
        <v>56</v>
      </c>
      <c r="C4" t="s">
        <v>57</v>
      </c>
      <c r="D4" t="s">
        <v>58</v>
      </c>
      <c r="E4" t="s">
        <v>59</v>
      </c>
      <c r="F4" t="s">
        <v>60</v>
      </c>
      <c r="G4" t="s">
        <v>61</v>
      </c>
      <c r="H4">
        <v>45294</v>
      </c>
      <c r="I4">
        <v>45809</v>
      </c>
      <c r="J4" t="s">
        <v>62</v>
      </c>
      <c r="K4">
        <v>-46</v>
      </c>
      <c r="L4">
        <v>64</v>
      </c>
      <c r="M4">
        <v>17</v>
      </c>
      <c r="N4" t="s">
        <v>63</v>
      </c>
      <c r="O4">
        <v>96</v>
      </c>
      <c r="P4">
        <v>55</v>
      </c>
      <c r="Q4">
        <v>1.9599999999999999E-2</v>
      </c>
    </row>
    <row r="5" spans="1:17" x14ac:dyDescent="0.25">
      <c r="A5" t="s">
        <v>64</v>
      </c>
      <c r="B5" t="s">
        <v>65</v>
      </c>
      <c r="C5" t="s">
        <v>66</v>
      </c>
      <c r="D5" t="s">
        <v>67</v>
      </c>
      <c r="E5" t="s">
        <v>68</v>
      </c>
      <c r="F5" t="s">
        <v>69</v>
      </c>
      <c r="G5" t="s">
        <v>70</v>
      </c>
      <c r="H5">
        <v>45295</v>
      </c>
      <c r="I5" t="s">
        <v>71</v>
      </c>
      <c r="J5">
        <v>45602</v>
      </c>
      <c r="K5">
        <v>51</v>
      </c>
      <c r="L5">
        <v>87</v>
      </c>
      <c r="M5">
        <v>86</v>
      </c>
      <c r="N5" t="s">
        <v>72</v>
      </c>
      <c r="O5">
        <v>24</v>
      </c>
      <c r="P5">
        <v>83</v>
      </c>
      <c r="Q5">
        <v>9.1000000000000004E-3</v>
      </c>
    </row>
    <row r="6" spans="1:17" x14ac:dyDescent="0.25">
      <c r="A6" t="s">
        <v>73</v>
      </c>
      <c r="B6" t="s">
        <v>74</v>
      </c>
      <c r="C6" t="s">
        <v>75</v>
      </c>
      <c r="D6" t="s">
        <v>76</v>
      </c>
      <c r="E6" t="s">
        <v>59</v>
      </c>
      <c r="F6" t="s">
        <v>77</v>
      </c>
      <c r="G6" t="s">
        <v>78</v>
      </c>
      <c r="H6">
        <v>45295</v>
      </c>
      <c r="I6" t="s">
        <v>79</v>
      </c>
      <c r="J6">
        <v>45508</v>
      </c>
      <c r="K6">
        <v>38</v>
      </c>
      <c r="L6">
        <v>67</v>
      </c>
      <c r="M6">
        <v>66</v>
      </c>
      <c r="N6" t="s">
        <v>80</v>
      </c>
      <c r="O6">
        <v>35</v>
      </c>
      <c r="P6">
        <v>24</v>
      </c>
      <c r="Q6">
        <v>1.3599999999999999E-2</v>
      </c>
    </row>
    <row r="7" spans="1:17" x14ac:dyDescent="0.25">
      <c r="A7" t="s">
        <v>81</v>
      </c>
      <c r="B7" t="s">
        <v>56</v>
      </c>
      <c r="C7" t="s">
        <v>82</v>
      </c>
      <c r="D7" t="s">
        <v>83</v>
      </c>
      <c r="E7" t="s">
        <v>59</v>
      </c>
      <c r="F7" t="s">
        <v>84</v>
      </c>
      <c r="G7" t="s">
        <v>85</v>
      </c>
      <c r="H7">
        <v>45296</v>
      </c>
      <c r="I7">
        <v>45638</v>
      </c>
      <c r="J7" t="s">
        <v>86</v>
      </c>
      <c r="K7">
        <v>51</v>
      </c>
      <c r="L7">
        <v>60</v>
      </c>
      <c r="M7">
        <v>98</v>
      </c>
      <c r="N7" t="s">
        <v>87</v>
      </c>
      <c r="O7">
        <v>44</v>
      </c>
      <c r="P7">
        <v>95</v>
      </c>
      <c r="Q7">
        <v>1.3599999999999999E-2</v>
      </c>
    </row>
    <row r="8" spans="1:17" x14ac:dyDescent="0.25">
      <c r="A8" t="s">
        <v>88</v>
      </c>
      <c r="B8" t="s">
        <v>56</v>
      </c>
      <c r="C8" t="s">
        <v>89</v>
      </c>
      <c r="D8" t="s">
        <v>90</v>
      </c>
      <c r="E8" t="s">
        <v>59</v>
      </c>
      <c r="F8" t="s">
        <v>91</v>
      </c>
      <c r="G8" t="s">
        <v>92</v>
      </c>
      <c r="H8">
        <v>45296</v>
      </c>
      <c r="I8" t="s">
        <v>93</v>
      </c>
      <c r="J8" t="s">
        <v>94</v>
      </c>
      <c r="K8">
        <v>27</v>
      </c>
      <c r="L8">
        <v>22</v>
      </c>
      <c r="M8">
        <v>89</v>
      </c>
      <c r="N8" t="s">
        <v>95</v>
      </c>
      <c r="O8">
        <v>91</v>
      </c>
      <c r="P8">
        <v>77</v>
      </c>
      <c r="Q8">
        <v>2.1700000000000001E-2</v>
      </c>
    </row>
    <row r="9" spans="1:17" x14ac:dyDescent="0.25">
      <c r="A9" t="s">
        <v>96</v>
      </c>
      <c r="B9" t="s">
        <v>56</v>
      </c>
      <c r="C9" t="s">
        <v>97</v>
      </c>
      <c r="D9" t="s">
        <v>98</v>
      </c>
      <c r="E9" t="s">
        <v>68</v>
      </c>
      <c r="F9" t="s">
        <v>99</v>
      </c>
      <c r="G9" t="s">
        <v>100</v>
      </c>
      <c r="H9">
        <v>45296</v>
      </c>
      <c r="I9">
        <v>45481</v>
      </c>
      <c r="J9">
        <v>45451</v>
      </c>
      <c r="K9">
        <v>91</v>
      </c>
      <c r="L9">
        <v>6</v>
      </c>
      <c r="M9">
        <v>37</v>
      </c>
      <c r="N9" t="s">
        <v>101</v>
      </c>
      <c r="O9">
        <v>38</v>
      </c>
      <c r="P9">
        <v>70</v>
      </c>
      <c r="Q9">
        <v>2.5600000000000001E-2</v>
      </c>
    </row>
    <row r="10" spans="1:17" x14ac:dyDescent="0.25">
      <c r="A10" t="s">
        <v>102</v>
      </c>
      <c r="B10" t="s">
        <v>103</v>
      </c>
      <c r="C10" t="s">
        <v>104</v>
      </c>
      <c r="D10" t="s">
        <v>105</v>
      </c>
      <c r="E10" t="s">
        <v>106</v>
      </c>
      <c r="F10" t="s">
        <v>107</v>
      </c>
      <c r="G10" t="s">
        <v>108</v>
      </c>
      <c r="H10">
        <v>45296</v>
      </c>
      <c r="I10" t="s">
        <v>109</v>
      </c>
      <c r="J10" t="s">
        <v>110</v>
      </c>
      <c r="K10">
        <v>17</v>
      </c>
      <c r="L10">
        <v>85</v>
      </c>
      <c r="M10">
        <v>74</v>
      </c>
      <c r="N10" t="s">
        <v>111</v>
      </c>
      <c r="O10">
        <v>76</v>
      </c>
      <c r="P10">
        <v>89</v>
      </c>
      <c r="Q10">
        <v>2.3400000000000001E-2</v>
      </c>
    </row>
    <row r="11" spans="1:17" x14ac:dyDescent="0.25">
      <c r="A11" t="s">
        <v>112</v>
      </c>
      <c r="B11" t="s">
        <v>113</v>
      </c>
      <c r="C11" t="s">
        <v>114</v>
      </c>
      <c r="D11" t="s">
        <v>115</v>
      </c>
      <c r="E11" t="s">
        <v>59</v>
      </c>
      <c r="F11" t="s">
        <v>116</v>
      </c>
      <c r="G11" t="s">
        <v>117</v>
      </c>
      <c r="H11">
        <v>45297</v>
      </c>
      <c r="I11" t="s">
        <v>118</v>
      </c>
      <c r="J11" t="s">
        <v>119</v>
      </c>
      <c r="K11">
        <v>81</v>
      </c>
      <c r="L11">
        <v>22</v>
      </c>
      <c r="M11">
        <v>20</v>
      </c>
      <c r="N11" t="s">
        <v>120</v>
      </c>
      <c r="O11">
        <v>95</v>
      </c>
      <c r="P11">
        <v>77</v>
      </c>
      <c r="Q11">
        <v>2.1299999999999999E-2</v>
      </c>
    </row>
    <row r="12" spans="1:17" x14ac:dyDescent="0.25">
      <c r="A12" t="s">
        <v>121</v>
      </c>
      <c r="B12" t="s">
        <v>74</v>
      </c>
      <c r="C12" t="s">
        <v>122</v>
      </c>
      <c r="D12" t="s">
        <v>123</v>
      </c>
      <c r="E12" t="s">
        <v>106</v>
      </c>
      <c r="F12" t="s">
        <v>124</v>
      </c>
      <c r="G12" t="s">
        <v>125</v>
      </c>
      <c r="H12">
        <v>45297</v>
      </c>
      <c r="I12">
        <v>45357</v>
      </c>
      <c r="J12">
        <v>45476</v>
      </c>
      <c r="K12">
        <v>78</v>
      </c>
      <c r="L12">
        <v>24</v>
      </c>
      <c r="M12">
        <v>31</v>
      </c>
      <c r="N12" t="s">
        <v>126</v>
      </c>
      <c r="O12">
        <v>60</v>
      </c>
      <c r="P12">
        <v>41</v>
      </c>
      <c r="Q12">
        <v>2.7400000000000001E-2</v>
      </c>
    </row>
    <row r="13" spans="1:17" x14ac:dyDescent="0.25">
      <c r="A13" t="s">
        <v>127</v>
      </c>
      <c r="B13" t="s">
        <v>74</v>
      </c>
      <c r="C13" t="s">
        <v>128</v>
      </c>
      <c r="D13" t="s">
        <v>129</v>
      </c>
      <c r="E13" t="s">
        <v>68</v>
      </c>
      <c r="F13" t="s">
        <v>130</v>
      </c>
      <c r="G13" t="s">
        <v>131</v>
      </c>
      <c r="H13">
        <v>45297</v>
      </c>
      <c r="I13">
        <v>45546</v>
      </c>
      <c r="J13" t="s">
        <v>132</v>
      </c>
      <c r="K13">
        <v>55</v>
      </c>
      <c r="L13">
        <v>50</v>
      </c>
      <c r="M13">
        <v>56</v>
      </c>
      <c r="N13" t="s">
        <v>133</v>
      </c>
      <c r="O13">
        <v>62</v>
      </c>
      <c r="P13">
        <v>26</v>
      </c>
      <c r="Q13">
        <v>2.5600000000000001E-2</v>
      </c>
    </row>
    <row r="14" spans="1:17" x14ac:dyDescent="0.25">
      <c r="A14" t="s">
        <v>134</v>
      </c>
      <c r="B14" t="s">
        <v>74</v>
      </c>
      <c r="C14" t="s">
        <v>135</v>
      </c>
      <c r="D14" t="s">
        <v>136</v>
      </c>
      <c r="E14" t="s">
        <v>106</v>
      </c>
      <c r="F14" t="s">
        <v>137</v>
      </c>
      <c r="G14" t="s">
        <v>138</v>
      </c>
      <c r="H14">
        <v>45297</v>
      </c>
      <c r="I14">
        <v>45328</v>
      </c>
      <c r="J14">
        <v>45422</v>
      </c>
      <c r="K14">
        <v>-60</v>
      </c>
      <c r="L14">
        <v>9</v>
      </c>
      <c r="M14">
        <v>89</v>
      </c>
      <c r="N14" t="s">
        <v>126</v>
      </c>
      <c r="O14">
        <v>95</v>
      </c>
      <c r="P14">
        <v>63</v>
      </c>
      <c r="Q14">
        <v>2.8299999999999999E-2</v>
      </c>
    </row>
    <row r="15" spans="1:17" x14ac:dyDescent="0.25">
      <c r="A15" t="s">
        <v>139</v>
      </c>
      <c r="B15" t="s">
        <v>65</v>
      </c>
      <c r="C15" t="s">
        <v>140</v>
      </c>
      <c r="D15" t="s">
        <v>141</v>
      </c>
      <c r="E15" t="s">
        <v>68</v>
      </c>
      <c r="F15" t="s">
        <v>142</v>
      </c>
      <c r="G15" t="s">
        <v>143</v>
      </c>
      <c r="H15">
        <v>45298</v>
      </c>
      <c r="I15">
        <v>45447</v>
      </c>
      <c r="J15">
        <v>45453</v>
      </c>
      <c r="K15">
        <v>53</v>
      </c>
      <c r="L15">
        <v>89</v>
      </c>
      <c r="M15">
        <v>100</v>
      </c>
      <c r="N15" t="s">
        <v>120</v>
      </c>
      <c r="O15">
        <v>22</v>
      </c>
      <c r="P15">
        <v>83</v>
      </c>
      <c r="Q15">
        <v>2.7900000000000001E-2</v>
      </c>
    </row>
    <row r="16" spans="1:17" x14ac:dyDescent="0.25">
      <c r="A16" t="s">
        <v>144</v>
      </c>
      <c r="B16" t="s">
        <v>56</v>
      </c>
      <c r="C16" t="s">
        <v>145</v>
      </c>
      <c r="D16" t="s">
        <v>146</v>
      </c>
      <c r="E16" t="s">
        <v>68</v>
      </c>
      <c r="F16" t="s">
        <v>147</v>
      </c>
      <c r="G16" t="s">
        <v>148</v>
      </c>
      <c r="H16">
        <v>45299</v>
      </c>
      <c r="I16">
        <v>45419</v>
      </c>
      <c r="J16" t="s">
        <v>149</v>
      </c>
      <c r="K16">
        <v>94</v>
      </c>
      <c r="L16">
        <v>58</v>
      </c>
      <c r="M16">
        <v>17</v>
      </c>
      <c r="N16" t="s">
        <v>150</v>
      </c>
      <c r="O16">
        <v>57</v>
      </c>
      <c r="P16">
        <v>74</v>
      </c>
      <c r="Q16">
        <v>2.3599999999999999E-2</v>
      </c>
    </row>
    <row r="17" spans="1:17" x14ac:dyDescent="0.25">
      <c r="A17" t="s">
        <v>151</v>
      </c>
      <c r="B17" t="s">
        <v>152</v>
      </c>
      <c r="C17" t="s">
        <v>153</v>
      </c>
      <c r="D17" t="s">
        <v>154</v>
      </c>
      <c r="E17" t="s">
        <v>68</v>
      </c>
      <c r="F17" t="s">
        <v>155</v>
      </c>
      <c r="G17" t="s">
        <v>156</v>
      </c>
      <c r="H17">
        <v>45300</v>
      </c>
      <c r="I17" t="s">
        <v>157</v>
      </c>
      <c r="J17" t="s">
        <v>158</v>
      </c>
      <c r="K17">
        <v>-77</v>
      </c>
      <c r="L17">
        <v>79</v>
      </c>
      <c r="M17">
        <v>65</v>
      </c>
      <c r="N17" t="s">
        <v>159</v>
      </c>
      <c r="O17">
        <v>62</v>
      </c>
      <c r="P17">
        <v>75</v>
      </c>
      <c r="Q17">
        <v>2.69E-2</v>
      </c>
    </row>
    <row r="18" spans="1:17" x14ac:dyDescent="0.25">
      <c r="A18" t="s">
        <v>160</v>
      </c>
      <c r="B18" t="s">
        <v>56</v>
      </c>
      <c r="C18" t="s">
        <v>161</v>
      </c>
      <c r="D18" t="s">
        <v>162</v>
      </c>
      <c r="E18" t="s">
        <v>106</v>
      </c>
      <c r="F18" t="s">
        <v>163</v>
      </c>
      <c r="G18" t="s">
        <v>164</v>
      </c>
      <c r="H18">
        <v>45300</v>
      </c>
      <c r="I18">
        <v>45569</v>
      </c>
      <c r="J18" t="s">
        <v>165</v>
      </c>
      <c r="K18">
        <v>34</v>
      </c>
      <c r="L18">
        <v>92</v>
      </c>
      <c r="M18">
        <v>26</v>
      </c>
      <c r="N18" t="s">
        <v>166</v>
      </c>
      <c r="O18">
        <v>28</v>
      </c>
      <c r="P18">
        <v>71</v>
      </c>
      <c r="Q18">
        <v>2.6100000000000002E-2</v>
      </c>
    </row>
    <row r="19" spans="1:17" x14ac:dyDescent="0.25">
      <c r="A19" t="s">
        <v>167</v>
      </c>
      <c r="B19" t="s">
        <v>56</v>
      </c>
      <c r="C19" t="s">
        <v>168</v>
      </c>
      <c r="D19" t="s">
        <v>169</v>
      </c>
      <c r="E19" t="s">
        <v>59</v>
      </c>
      <c r="F19" t="s">
        <v>170</v>
      </c>
      <c r="G19" t="s">
        <v>171</v>
      </c>
      <c r="H19">
        <v>45300</v>
      </c>
      <c r="I19">
        <v>45325</v>
      </c>
      <c r="J19" t="s">
        <v>110</v>
      </c>
      <c r="K19">
        <v>79</v>
      </c>
      <c r="L19">
        <v>37</v>
      </c>
      <c r="M19">
        <v>98</v>
      </c>
      <c r="N19" t="s">
        <v>172</v>
      </c>
      <c r="O19">
        <v>33</v>
      </c>
      <c r="P19">
        <v>20</v>
      </c>
      <c r="Q19">
        <v>2.5399999999999999E-2</v>
      </c>
    </row>
    <row r="20" spans="1:17" x14ac:dyDescent="0.25">
      <c r="A20" t="s">
        <v>173</v>
      </c>
      <c r="B20" t="s">
        <v>74</v>
      </c>
      <c r="C20" t="s">
        <v>174</v>
      </c>
      <c r="D20" t="s">
        <v>175</v>
      </c>
      <c r="E20" t="s">
        <v>68</v>
      </c>
      <c r="F20" t="s">
        <v>176</v>
      </c>
      <c r="G20" t="s">
        <v>177</v>
      </c>
      <c r="H20">
        <v>45301</v>
      </c>
      <c r="I20" t="s">
        <v>178</v>
      </c>
      <c r="J20" t="s">
        <v>179</v>
      </c>
      <c r="K20">
        <v>76</v>
      </c>
      <c r="L20">
        <v>54</v>
      </c>
      <c r="M20">
        <v>76</v>
      </c>
      <c r="N20" t="s">
        <v>166</v>
      </c>
      <c r="O20">
        <v>69</v>
      </c>
      <c r="P20">
        <v>27</v>
      </c>
      <c r="Q20">
        <v>2.58E-2</v>
      </c>
    </row>
    <row r="21" spans="1:17" x14ac:dyDescent="0.25">
      <c r="A21" t="s">
        <v>180</v>
      </c>
      <c r="B21" t="s">
        <v>74</v>
      </c>
      <c r="C21" t="s">
        <v>181</v>
      </c>
      <c r="D21" t="s">
        <v>182</v>
      </c>
      <c r="E21" t="s">
        <v>106</v>
      </c>
      <c r="F21" t="s">
        <v>183</v>
      </c>
      <c r="G21" t="s">
        <v>184</v>
      </c>
      <c r="H21">
        <v>45301</v>
      </c>
      <c r="I21">
        <v>45358</v>
      </c>
      <c r="J21" t="s">
        <v>158</v>
      </c>
      <c r="K21">
        <v>50</v>
      </c>
      <c r="L21">
        <v>46</v>
      </c>
      <c r="M21">
        <v>38</v>
      </c>
      <c r="N21" t="s">
        <v>185</v>
      </c>
      <c r="O21">
        <v>88</v>
      </c>
      <c r="P21">
        <v>70</v>
      </c>
      <c r="Q21">
        <v>2.3199999999999998E-2</v>
      </c>
    </row>
    <row r="22" spans="1:17" x14ac:dyDescent="0.25">
      <c r="A22" t="s">
        <v>186</v>
      </c>
      <c r="B22" t="s">
        <v>56</v>
      </c>
      <c r="C22" t="s">
        <v>187</v>
      </c>
      <c r="D22" t="s">
        <v>188</v>
      </c>
      <c r="E22" t="s">
        <v>68</v>
      </c>
      <c r="F22" t="s">
        <v>189</v>
      </c>
      <c r="G22" t="s">
        <v>190</v>
      </c>
      <c r="H22">
        <v>45301</v>
      </c>
      <c r="I22">
        <v>45303</v>
      </c>
      <c r="J22">
        <v>45482</v>
      </c>
      <c r="K22">
        <v>25</v>
      </c>
      <c r="L22">
        <v>62</v>
      </c>
      <c r="M22">
        <v>11</v>
      </c>
      <c r="N22" t="s">
        <v>191</v>
      </c>
      <c r="O22">
        <v>57</v>
      </c>
      <c r="P22">
        <v>98</v>
      </c>
      <c r="Q22">
        <v>2.6700000000000002E-2</v>
      </c>
    </row>
    <row r="23" spans="1:17" x14ac:dyDescent="0.25">
      <c r="A23" t="s">
        <v>192</v>
      </c>
      <c r="B23" t="s">
        <v>103</v>
      </c>
      <c r="C23" t="s">
        <v>193</v>
      </c>
      <c r="D23" t="s">
        <v>194</v>
      </c>
      <c r="E23" t="s">
        <v>68</v>
      </c>
      <c r="F23" t="s">
        <v>195</v>
      </c>
      <c r="G23" t="s">
        <v>196</v>
      </c>
      <c r="H23">
        <v>45301</v>
      </c>
      <c r="I23" t="s">
        <v>197</v>
      </c>
      <c r="J23" t="s">
        <v>198</v>
      </c>
      <c r="K23">
        <v>38</v>
      </c>
      <c r="L23">
        <v>43</v>
      </c>
      <c r="M23">
        <v>28</v>
      </c>
      <c r="N23" t="s">
        <v>199</v>
      </c>
      <c r="O23">
        <v>34</v>
      </c>
      <c r="P23">
        <v>54</v>
      </c>
      <c r="Q23">
        <v>2.6100000000000002E-2</v>
      </c>
    </row>
    <row r="24" spans="1:17" x14ac:dyDescent="0.25">
      <c r="A24" t="s">
        <v>200</v>
      </c>
      <c r="B24" t="s">
        <v>201</v>
      </c>
      <c r="C24" t="s">
        <v>202</v>
      </c>
      <c r="D24" t="s">
        <v>203</v>
      </c>
      <c r="E24" t="s">
        <v>59</v>
      </c>
      <c r="F24" t="s">
        <v>204</v>
      </c>
      <c r="G24" t="s">
        <v>205</v>
      </c>
      <c r="H24">
        <v>45302</v>
      </c>
      <c r="I24" t="s">
        <v>206</v>
      </c>
      <c r="J24">
        <v>45509</v>
      </c>
      <c r="K24">
        <v>45</v>
      </c>
      <c r="L24">
        <v>77</v>
      </c>
      <c r="M24">
        <v>2</v>
      </c>
      <c r="N24" t="s">
        <v>207</v>
      </c>
      <c r="O24">
        <v>85</v>
      </c>
      <c r="P24">
        <v>1</v>
      </c>
      <c r="Q24">
        <v>2.5499999999999998E-2</v>
      </c>
    </row>
    <row r="25" spans="1:17" x14ac:dyDescent="0.25">
      <c r="A25" t="s">
        <v>208</v>
      </c>
      <c r="B25" t="s">
        <v>56</v>
      </c>
      <c r="C25" t="s">
        <v>209</v>
      </c>
      <c r="D25" t="s">
        <v>210</v>
      </c>
      <c r="E25" t="s">
        <v>106</v>
      </c>
      <c r="F25" t="s">
        <v>211</v>
      </c>
      <c r="G25" t="s">
        <v>212</v>
      </c>
      <c r="H25">
        <v>45303</v>
      </c>
      <c r="I25" t="s">
        <v>213</v>
      </c>
      <c r="J25" t="s">
        <v>214</v>
      </c>
      <c r="K25">
        <v>49</v>
      </c>
      <c r="L25">
        <v>1</v>
      </c>
      <c r="M25">
        <v>28</v>
      </c>
      <c r="N25" t="s">
        <v>72</v>
      </c>
      <c r="O25">
        <v>97</v>
      </c>
      <c r="P25">
        <v>95</v>
      </c>
      <c r="Q25">
        <v>2.5600000000000001E-2</v>
      </c>
    </row>
    <row r="26" spans="1:17" x14ac:dyDescent="0.25">
      <c r="A26" t="s">
        <v>215</v>
      </c>
      <c r="B26" t="s">
        <v>56</v>
      </c>
      <c r="C26" t="s">
        <v>216</v>
      </c>
      <c r="D26" t="s">
        <v>217</v>
      </c>
      <c r="E26" t="s">
        <v>68</v>
      </c>
      <c r="F26" t="s">
        <v>218</v>
      </c>
      <c r="G26" t="s">
        <v>219</v>
      </c>
      <c r="H26">
        <v>45325</v>
      </c>
      <c r="I26">
        <v>45511</v>
      </c>
      <c r="J26">
        <v>45607</v>
      </c>
      <c r="K26">
        <v>89</v>
      </c>
      <c r="L26">
        <v>92</v>
      </c>
      <c r="M26">
        <v>62</v>
      </c>
      <c r="N26" t="s">
        <v>220</v>
      </c>
      <c r="O26">
        <v>46</v>
      </c>
      <c r="P26">
        <v>11</v>
      </c>
      <c r="Q26">
        <v>2.5700000000000001E-2</v>
      </c>
    </row>
    <row r="27" spans="1:17" x14ac:dyDescent="0.25">
      <c r="A27" t="s">
        <v>221</v>
      </c>
      <c r="B27" t="s">
        <v>56</v>
      </c>
      <c r="C27" t="s">
        <v>187</v>
      </c>
      <c r="D27" t="s">
        <v>222</v>
      </c>
      <c r="E27" t="s">
        <v>68</v>
      </c>
      <c r="F27" t="s">
        <v>223</v>
      </c>
      <c r="G27" t="s">
        <v>224</v>
      </c>
      <c r="H27">
        <v>45325</v>
      </c>
      <c r="I27" t="s">
        <v>225</v>
      </c>
      <c r="J27">
        <v>45357</v>
      </c>
      <c r="K27">
        <v>47</v>
      </c>
      <c r="L27">
        <v>22</v>
      </c>
      <c r="M27">
        <v>69</v>
      </c>
      <c r="N27" t="s">
        <v>159</v>
      </c>
      <c r="O27">
        <v>26</v>
      </c>
      <c r="P27">
        <v>59</v>
      </c>
      <c r="Q27">
        <v>2.6200000000000001E-2</v>
      </c>
    </row>
    <row r="28" spans="1:17" x14ac:dyDescent="0.25">
      <c r="A28" t="s">
        <v>226</v>
      </c>
      <c r="B28" t="s">
        <v>103</v>
      </c>
      <c r="C28" t="s">
        <v>227</v>
      </c>
      <c r="D28" t="s">
        <v>228</v>
      </c>
      <c r="E28" t="s">
        <v>106</v>
      </c>
      <c r="F28" t="s">
        <v>229</v>
      </c>
      <c r="G28" t="s">
        <v>230</v>
      </c>
      <c r="H28">
        <v>45325</v>
      </c>
      <c r="I28">
        <v>45389</v>
      </c>
      <c r="J28">
        <v>45446</v>
      </c>
      <c r="K28">
        <v>53</v>
      </c>
      <c r="L28">
        <v>26</v>
      </c>
      <c r="M28">
        <v>3</v>
      </c>
      <c r="N28" t="s">
        <v>231</v>
      </c>
      <c r="O28">
        <v>100</v>
      </c>
      <c r="P28">
        <v>94</v>
      </c>
      <c r="Q28">
        <v>2.53E-2</v>
      </c>
    </row>
    <row r="29" spans="1:17" x14ac:dyDescent="0.25">
      <c r="A29" t="s">
        <v>232</v>
      </c>
      <c r="B29" t="s">
        <v>152</v>
      </c>
      <c r="C29" t="s">
        <v>233</v>
      </c>
      <c r="D29" t="s">
        <v>234</v>
      </c>
      <c r="E29" t="s">
        <v>59</v>
      </c>
      <c r="F29" t="s">
        <v>235</v>
      </c>
      <c r="G29" t="s">
        <v>236</v>
      </c>
      <c r="H29">
        <v>45326</v>
      </c>
      <c r="I29">
        <v>45571</v>
      </c>
      <c r="J29" t="s">
        <v>237</v>
      </c>
      <c r="K29">
        <v>65</v>
      </c>
      <c r="L29">
        <v>79</v>
      </c>
      <c r="M29">
        <v>49</v>
      </c>
      <c r="N29" t="s">
        <v>159</v>
      </c>
      <c r="O29">
        <v>100</v>
      </c>
      <c r="P29">
        <v>9</v>
      </c>
      <c r="Q29">
        <v>2.5000000000000001E-2</v>
      </c>
    </row>
    <row r="30" spans="1:17" x14ac:dyDescent="0.25">
      <c r="A30" t="s">
        <v>238</v>
      </c>
      <c r="B30" t="s">
        <v>201</v>
      </c>
      <c r="C30" t="s">
        <v>239</v>
      </c>
      <c r="D30" t="s">
        <v>240</v>
      </c>
      <c r="E30" t="s">
        <v>68</v>
      </c>
      <c r="F30" t="s">
        <v>241</v>
      </c>
      <c r="G30" t="s">
        <v>242</v>
      </c>
      <c r="H30">
        <v>45326</v>
      </c>
      <c r="I30" t="s">
        <v>243</v>
      </c>
      <c r="J30" t="s">
        <v>244</v>
      </c>
      <c r="K30">
        <v>90</v>
      </c>
      <c r="L30">
        <v>68</v>
      </c>
      <c r="M30">
        <v>74</v>
      </c>
      <c r="N30" t="s">
        <v>80</v>
      </c>
      <c r="O30">
        <v>81</v>
      </c>
      <c r="P30">
        <v>26</v>
      </c>
      <c r="Q30">
        <v>2.4299999999999999E-2</v>
      </c>
    </row>
    <row r="31" spans="1:17" x14ac:dyDescent="0.25">
      <c r="A31" t="s">
        <v>200</v>
      </c>
      <c r="B31" t="s">
        <v>201</v>
      </c>
      <c r="C31" t="s">
        <v>245</v>
      </c>
      <c r="D31" t="s">
        <v>246</v>
      </c>
      <c r="E31" t="s">
        <v>68</v>
      </c>
      <c r="F31" t="s">
        <v>247</v>
      </c>
      <c r="G31" t="s">
        <v>248</v>
      </c>
      <c r="H31">
        <v>45326</v>
      </c>
      <c r="I31">
        <v>45839</v>
      </c>
      <c r="J31" t="s">
        <v>249</v>
      </c>
      <c r="K31">
        <v>65</v>
      </c>
      <c r="L31">
        <v>63</v>
      </c>
      <c r="M31">
        <v>41</v>
      </c>
      <c r="N31" t="s">
        <v>207</v>
      </c>
      <c r="O31">
        <v>28</v>
      </c>
      <c r="P31">
        <v>26</v>
      </c>
      <c r="Q31">
        <v>2.58E-2</v>
      </c>
    </row>
    <row r="32" spans="1:17" x14ac:dyDescent="0.25">
      <c r="A32" t="s">
        <v>250</v>
      </c>
      <c r="B32" t="s">
        <v>113</v>
      </c>
      <c r="C32" t="s">
        <v>251</v>
      </c>
      <c r="D32" t="s">
        <v>252</v>
      </c>
      <c r="E32" t="s">
        <v>106</v>
      </c>
      <c r="F32" t="s">
        <v>253</v>
      </c>
      <c r="G32" t="s">
        <v>254</v>
      </c>
      <c r="H32">
        <v>45327</v>
      </c>
      <c r="I32">
        <v>45809</v>
      </c>
      <c r="J32">
        <v>45603</v>
      </c>
      <c r="K32">
        <v>30</v>
      </c>
      <c r="L32">
        <v>42</v>
      </c>
      <c r="M32">
        <v>8</v>
      </c>
      <c r="N32" t="s">
        <v>95</v>
      </c>
      <c r="O32">
        <v>48</v>
      </c>
      <c r="P32">
        <v>23</v>
      </c>
      <c r="Q32">
        <v>2.5700000000000001E-2</v>
      </c>
    </row>
    <row r="33" spans="1:17" x14ac:dyDescent="0.25">
      <c r="A33" t="s">
        <v>255</v>
      </c>
      <c r="B33" t="s">
        <v>103</v>
      </c>
      <c r="C33" t="s">
        <v>256</v>
      </c>
      <c r="D33" t="s">
        <v>257</v>
      </c>
      <c r="E33" t="s">
        <v>106</v>
      </c>
      <c r="F33" t="s">
        <v>258</v>
      </c>
      <c r="G33" t="s">
        <v>259</v>
      </c>
      <c r="H33">
        <v>45327</v>
      </c>
      <c r="I33">
        <v>45333</v>
      </c>
      <c r="J33">
        <v>45840</v>
      </c>
      <c r="K33">
        <v>34</v>
      </c>
      <c r="L33">
        <v>32</v>
      </c>
      <c r="M33">
        <v>22</v>
      </c>
      <c r="N33" t="s">
        <v>172</v>
      </c>
      <c r="O33">
        <v>42</v>
      </c>
      <c r="P33">
        <v>27</v>
      </c>
      <c r="Q33">
        <v>2.4500000000000001E-2</v>
      </c>
    </row>
    <row r="34" spans="1:17" x14ac:dyDescent="0.25">
      <c r="A34" t="s">
        <v>260</v>
      </c>
      <c r="B34" t="s">
        <v>103</v>
      </c>
      <c r="C34" t="s">
        <v>261</v>
      </c>
      <c r="D34" t="s">
        <v>262</v>
      </c>
      <c r="E34" t="s">
        <v>68</v>
      </c>
      <c r="F34" t="s">
        <v>263</v>
      </c>
      <c r="G34" t="s">
        <v>264</v>
      </c>
      <c r="H34">
        <v>45327</v>
      </c>
      <c r="I34" t="s">
        <v>265</v>
      </c>
      <c r="J34">
        <v>45419</v>
      </c>
      <c r="K34">
        <v>54</v>
      </c>
      <c r="L34">
        <v>78</v>
      </c>
      <c r="M34">
        <v>81</v>
      </c>
      <c r="N34" t="s">
        <v>87</v>
      </c>
      <c r="O34">
        <v>41</v>
      </c>
      <c r="P34">
        <v>63</v>
      </c>
      <c r="Q34">
        <v>2.3599999999999999E-2</v>
      </c>
    </row>
    <row r="35" spans="1:17" x14ac:dyDescent="0.25">
      <c r="A35" t="s">
        <v>266</v>
      </c>
      <c r="B35" t="s">
        <v>56</v>
      </c>
      <c r="C35" t="s">
        <v>267</v>
      </c>
      <c r="D35" t="s">
        <v>268</v>
      </c>
      <c r="E35" t="s">
        <v>106</v>
      </c>
      <c r="F35" t="s">
        <v>269</v>
      </c>
      <c r="G35" t="s">
        <v>270</v>
      </c>
      <c r="H35">
        <v>45327</v>
      </c>
      <c r="I35" t="s">
        <v>271</v>
      </c>
      <c r="J35" t="s">
        <v>272</v>
      </c>
      <c r="K35">
        <v>67</v>
      </c>
      <c r="L35">
        <v>14</v>
      </c>
      <c r="M35">
        <v>25</v>
      </c>
      <c r="N35" t="s">
        <v>273</v>
      </c>
      <c r="O35">
        <v>81</v>
      </c>
      <c r="P35">
        <v>77</v>
      </c>
      <c r="Q35">
        <v>2.3400000000000001E-2</v>
      </c>
    </row>
    <row r="36" spans="1:17" x14ac:dyDescent="0.25">
      <c r="A36" t="s">
        <v>121</v>
      </c>
      <c r="B36" t="s">
        <v>74</v>
      </c>
      <c r="C36" t="s">
        <v>57</v>
      </c>
      <c r="D36" t="s">
        <v>274</v>
      </c>
      <c r="E36" t="s">
        <v>68</v>
      </c>
      <c r="F36" t="s">
        <v>275</v>
      </c>
      <c r="G36" t="s">
        <v>276</v>
      </c>
      <c r="H36">
        <v>45328</v>
      </c>
      <c r="I36" t="s">
        <v>149</v>
      </c>
      <c r="J36">
        <v>45513</v>
      </c>
      <c r="K36">
        <v>50</v>
      </c>
      <c r="L36">
        <v>14</v>
      </c>
      <c r="M36">
        <v>6</v>
      </c>
      <c r="N36" t="s">
        <v>277</v>
      </c>
      <c r="O36">
        <v>60</v>
      </c>
      <c r="P36">
        <v>72</v>
      </c>
      <c r="Q36">
        <v>2.2200000000000001E-2</v>
      </c>
    </row>
    <row r="37" spans="1:17" x14ac:dyDescent="0.25">
      <c r="A37" t="s">
        <v>278</v>
      </c>
      <c r="B37" t="s">
        <v>74</v>
      </c>
      <c r="C37" t="s">
        <v>279</v>
      </c>
      <c r="D37" t="s">
        <v>280</v>
      </c>
      <c r="E37" t="s">
        <v>68</v>
      </c>
      <c r="F37" t="s">
        <v>281</v>
      </c>
      <c r="G37" t="s">
        <v>282</v>
      </c>
      <c r="H37">
        <v>45328</v>
      </c>
      <c r="I37">
        <v>45423</v>
      </c>
      <c r="J37" t="s">
        <v>283</v>
      </c>
      <c r="K37">
        <v>13</v>
      </c>
      <c r="L37">
        <v>39</v>
      </c>
      <c r="M37">
        <v>98</v>
      </c>
      <c r="N37" t="s">
        <v>284</v>
      </c>
      <c r="O37">
        <v>46</v>
      </c>
      <c r="P37">
        <v>46</v>
      </c>
      <c r="Q37">
        <v>1.9900000000000001E-2</v>
      </c>
    </row>
    <row r="38" spans="1:17" x14ac:dyDescent="0.25">
      <c r="A38" t="s">
        <v>285</v>
      </c>
      <c r="B38" t="s">
        <v>56</v>
      </c>
      <c r="C38" t="s">
        <v>286</v>
      </c>
      <c r="D38" t="s">
        <v>287</v>
      </c>
      <c r="E38" t="s">
        <v>68</v>
      </c>
      <c r="F38" t="s">
        <v>288</v>
      </c>
      <c r="G38" t="s">
        <v>289</v>
      </c>
      <c r="H38">
        <v>45328</v>
      </c>
      <c r="I38">
        <v>45361</v>
      </c>
      <c r="J38" t="s">
        <v>290</v>
      </c>
      <c r="K38">
        <v>18</v>
      </c>
      <c r="L38">
        <v>8</v>
      </c>
      <c r="M38">
        <v>68</v>
      </c>
      <c r="N38" t="s">
        <v>72</v>
      </c>
      <c r="O38">
        <v>54</v>
      </c>
      <c r="P38">
        <v>45</v>
      </c>
      <c r="Q38">
        <v>1.9900000000000001E-2</v>
      </c>
    </row>
    <row r="39" spans="1:17" x14ac:dyDescent="0.25">
      <c r="A39" t="s">
        <v>291</v>
      </c>
      <c r="B39" t="s">
        <v>103</v>
      </c>
      <c r="C39" t="s">
        <v>292</v>
      </c>
      <c r="D39" t="s">
        <v>293</v>
      </c>
      <c r="E39" t="s">
        <v>106</v>
      </c>
      <c r="F39" t="s">
        <v>294</v>
      </c>
      <c r="G39" t="s">
        <v>295</v>
      </c>
      <c r="H39">
        <v>45328</v>
      </c>
      <c r="I39" t="s">
        <v>296</v>
      </c>
      <c r="J39">
        <v>45421</v>
      </c>
      <c r="K39">
        <v>24</v>
      </c>
      <c r="L39">
        <v>2</v>
      </c>
      <c r="M39">
        <v>49</v>
      </c>
      <c r="N39" t="s">
        <v>72</v>
      </c>
      <c r="O39">
        <v>98</v>
      </c>
      <c r="P39">
        <v>82</v>
      </c>
      <c r="Q39">
        <v>1.9E-2</v>
      </c>
    </row>
    <row r="40" spans="1:17" x14ac:dyDescent="0.25">
      <c r="A40" t="s">
        <v>232</v>
      </c>
      <c r="B40" t="s">
        <v>152</v>
      </c>
      <c r="C40" t="s">
        <v>297</v>
      </c>
      <c r="D40" t="s">
        <v>298</v>
      </c>
      <c r="E40" t="s">
        <v>106</v>
      </c>
      <c r="F40" t="s">
        <v>299</v>
      </c>
      <c r="G40" t="s">
        <v>300</v>
      </c>
      <c r="H40">
        <v>45329</v>
      </c>
      <c r="I40" t="s">
        <v>301</v>
      </c>
      <c r="J40" t="s">
        <v>302</v>
      </c>
      <c r="K40">
        <v>40</v>
      </c>
      <c r="L40">
        <v>30</v>
      </c>
      <c r="M40">
        <v>65</v>
      </c>
      <c r="N40" t="s">
        <v>172</v>
      </c>
      <c r="O40">
        <v>54</v>
      </c>
      <c r="P40">
        <v>29</v>
      </c>
      <c r="Q40">
        <v>1.84E-2</v>
      </c>
    </row>
    <row r="41" spans="1:17" x14ac:dyDescent="0.25">
      <c r="A41" t="s">
        <v>121</v>
      </c>
      <c r="B41" t="s">
        <v>74</v>
      </c>
      <c r="C41" t="s">
        <v>303</v>
      </c>
      <c r="D41" t="s">
        <v>304</v>
      </c>
      <c r="E41" t="s">
        <v>106</v>
      </c>
      <c r="F41" t="s">
        <v>305</v>
      </c>
      <c r="G41" t="s">
        <v>306</v>
      </c>
      <c r="H41">
        <v>45330</v>
      </c>
      <c r="I41">
        <v>45636</v>
      </c>
      <c r="J41" t="s">
        <v>307</v>
      </c>
      <c r="K41">
        <v>53</v>
      </c>
      <c r="L41">
        <v>63</v>
      </c>
      <c r="M41">
        <v>2</v>
      </c>
      <c r="N41" t="s">
        <v>126</v>
      </c>
      <c r="O41">
        <v>56</v>
      </c>
      <c r="P41">
        <v>95</v>
      </c>
      <c r="Q41">
        <v>1.83E-2</v>
      </c>
    </row>
    <row r="42" spans="1:17" x14ac:dyDescent="0.25">
      <c r="A42" t="s">
        <v>308</v>
      </c>
      <c r="B42" t="s">
        <v>74</v>
      </c>
      <c r="C42" t="s">
        <v>309</v>
      </c>
      <c r="D42" t="s">
        <v>310</v>
      </c>
      <c r="E42" t="s">
        <v>106</v>
      </c>
      <c r="F42" t="s">
        <v>311</v>
      </c>
      <c r="G42" t="s">
        <v>312</v>
      </c>
      <c r="H42">
        <v>45330</v>
      </c>
      <c r="I42" t="s">
        <v>313</v>
      </c>
      <c r="J42" t="s">
        <v>314</v>
      </c>
      <c r="K42">
        <v>11</v>
      </c>
      <c r="L42">
        <v>30</v>
      </c>
      <c r="M42">
        <v>4</v>
      </c>
      <c r="N42" t="s">
        <v>159</v>
      </c>
      <c r="O42">
        <v>84</v>
      </c>
      <c r="P42">
        <v>4</v>
      </c>
      <c r="Q42">
        <v>1.77E-2</v>
      </c>
    </row>
    <row r="43" spans="1:17" x14ac:dyDescent="0.25">
      <c r="A43" t="s">
        <v>315</v>
      </c>
      <c r="B43" t="s">
        <v>152</v>
      </c>
      <c r="C43" t="s">
        <v>104</v>
      </c>
      <c r="D43" t="s">
        <v>316</v>
      </c>
      <c r="E43" t="s">
        <v>68</v>
      </c>
      <c r="F43" t="s">
        <v>317</v>
      </c>
      <c r="G43" t="s">
        <v>318</v>
      </c>
      <c r="H43">
        <v>45330</v>
      </c>
      <c r="I43" t="s">
        <v>319</v>
      </c>
      <c r="J43" t="s">
        <v>165</v>
      </c>
      <c r="K43">
        <v>17</v>
      </c>
      <c r="L43">
        <v>63</v>
      </c>
      <c r="M43">
        <v>3</v>
      </c>
      <c r="N43" t="s">
        <v>320</v>
      </c>
      <c r="O43">
        <v>93</v>
      </c>
      <c r="P43">
        <v>26</v>
      </c>
      <c r="Q43">
        <v>1.66E-2</v>
      </c>
    </row>
    <row r="44" spans="1:17" x14ac:dyDescent="0.25">
      <c r="A44" t="s">
        <v>321</v>
      </c>
      <c r="B44" t="s">
        <v>201</v>
      </c>
      <c r="C44" t="s">
        <v>322</v>
      </c>
      <c r="D44" t="s">
        <v>323</v>
      </c>
      <c r="E44" t="s">
        <v>59</v>
      </c>
      <c r="F44" t="s">
        <v>324</v>
      </c>
      <c r="G44" t="s">
        <v>325</v>
      </c>
      <c r="H44">
        <v>45330</v>
      </c>
      <c r="I44" t="s">
        <v>326</v>
      </c>
      <c r="J44">
        <v>45300</v>
      </c>
      <c r="K44">
        <v>14</v>
      </c>
      <c r="L44">
        <v>77</v>
      </c>
      <c r="M44">
        <v>78</v>
      </c>
      <c r="N44" t="s">
        <v>120</v>
      </c>
      <c r="O44">
        <v>32</v>
      </c>
      <c r="P44">
        <v>24</v>
      </c>
      <c r="Q44">
        <v>1.52E-2</v>
      </c>
    </row>
    <row r="45" spans="1:17" x14ac:dyDescent="0.25">
      <c r="A45" t="s">
        <v>327</v>
      </c>
      <c r="B45" t="s">
        <v>152</v>
      </c>
      <c r="C45" t="s">
        <v>328</v>
      </c>
      <c r="D45" t="s">
        <v>329</v>
      </c>
      <c r="E45" t="s">
        <v>106</v>
      </c>
      <c r="F45" t="s">
        <v>330</v>
      </c>
      <c r="G45" t="s">
        <v>331</v>
      </c>
      <c r="H45">
        <v>45330</v>
      </c>
      <c r="I45" t="s">
        <v>332</v>
      </c>
      <c r="J45" t="s">
        <v>333</v>
      </c>
      <c r="K45">
        <v>100</v>
      </c>
      <c r="L45">
        <v>1</v>
      </c>
      <c r="M45">
        <v>26</v>
      </c>
      <c r="N45" t="s">
        <v>111</v>
      </c>
      <c r="O45">
        <v>47</v>
      </c>
      <c r="P45">
        <v>79</v>
      </c>
      <c r="Q45">
        <v>1.32E-2</v>
      </c>
    </row>
    <row r="46" spans="1:17" x14ac:dyDescent="0.25">
      <c r="A46" t="s">
        <v>334</v>
      </c>
      <c r="B46" t="s">
        <v>65</v>
      </c>
      <c r="C46" t="s">
        <v>335</v>
      </c>
      <c r="D46" t="s">
        <v>336</v>
      </c>
      <c r="E46" t="s">
        <v>106</v>
      </c>
      <c r="F46" t="s">
        <v>337</v>
      </c>
      <c r="G46" t="s">
        <v>338</v>
      </c>
      <c r="H46">
        <v>45330</v>
      </c>
      <c r="I46">
        <v>45569</v>
      </c>
      <c r="J46" t="s">
        <v>339</v>
      </c>
      <c r="K46">
        <v>67</v>
      </c>
      <c r="L46">
        <v>57</v>
      </c>
      <c r="M46">
        <v>36</v>
      </c>
      <c r="N46" t="s">
        <v>273</v>
      </c>
      <c r="O46">
        <v>78</v>
      </c>
      <c r="P46">
        <v>60</v>
      </c>
      <c r="Q46">
        <v>1.21E-2</v>
      </c>
    </row>
    <row r="47" spans="1:17" x14ac:dyDescent="0.25">
      <c r="A47" t="s">
        <v>112</v>
      </c>
      <c r="B47" t="s">
        <v>113</v>
      </c>
      <c r="C47" t="s">
        <v>340</v>
      </c>
      <c r="D47" t="s">
        <v>341</v>
      </c>
      <c r="E47" t="s">
        <v>59</v>
      </c>
      <c r="F47" t="s">
        <v>342</v>
      </c>
      <c r="G47" t="s">
        <v>343</v>
      </c>
      <c r="H47">
        <v>45331</v>
      </c>
      <c r="I47" t="s">
        <v>344</v>
      </c>
      <c r="J47" t="s">
        <v>345</v>
      </c>
      <c r="K47">
        <v>60</v>
      </c>
      <c r="L47">
        <v>64</v>
      </c>
      <c r="M47">
        <v>36</v>
      </c>
      <c r="N47" t="s">
        <v>120</v>
      </c>
      <c r="O47">
        <v>34</v>
      </c>
      <c r="P47">
        <v>48</v>
      </c>
      <c r="Q47">
        <v>1.14E-2</v>
      </c>
    </row>
    <row r="48" spans="1:17" x14ac:dyDescent="0.25">
      <c r="A48" t="s">
        <v>346</v>
      </c>
      <c r="B48" t="s">
        <v>65</v>
      </c>
      <c r="C48" t="s">
        <v>140</v>
      </c>
      <c r="D48" t="s">
        <v>141</v>
      </c>
      <c r="E48" t="s">
        <v>68</v>
      </c>
      <c r="F48" t="s">
        <v>142</v>
      </c>
      <c r="G48" t="s">
        <v>143</v>
      </c>
      <c r="H48">
        <v>45298</v>
      </c>
      <c r="I48">
        <v>45447</v>
      </c>
      <c r="J48">
        <v>45453</v>
      </c>
      <c r="K48">
        <v>53</v>
      </c>
      <c r="L48">
        <v>89</v>
      </c>
      <c r="M48">
        <v>100</v>
      </c>
      <c r="N48">
        <v>10</v>
      </c>
      <c r="O48">
        <v>22</v>
      </c>
      <c r="P48">
        <v>83</v>
      </c>
      <c r="Q48">
        <v>2.7900000000000001E-2</v>
      </c>
    </row>
    <row r="49" spans="1:17" x14ac:dyDescent="0.25">
      <c r="A49" t="s">
        <v>347</v>
      </c>
      <c r="B49" t="s">
        <v>65</v>
      </c>
      <c r="C49" t="s">
        <v>140</v>
      </c>
      <c r="D49" t="s">
        <v>348</v>
      </c>
      <c r="E49" t="s">
        <v>59</v>
      </c>
      <c r="F49" t="s">
        <v>349</v>
      </c>
      <c r="G49" t="s">
        <v>350</v>
      </c>
      <c r="H49">
        <v>45331</v>
      </c>
      <c r="I49">
        <v>45416</v>
      </c>
      <c r="J49" t="s">
        <v>351</v>
      </c>
      <c r="K49">
        <v>45</v>
      </c>
      <c r="L49">
        <v>7</v>
      </c>
      <c r="M49">
        <v>58</v>
      </c>
      <c r="N49" t="s">
        <v>352</v>
      </c>
      <c r="O49">
        <v>86</v>
      </c>
      <c r="P49">
        <v>77</v>
      </c>
      <c r="Q49">
        <v>9.9000000000000008E-3</v>
      </c>
    </row>
    <row r="50" spans="1:17" x14ac:dyDescent="0.25">
      <c r="A50" t="s">
        <v>353</v>
      </c>
      <c r="B50" t="s">
        <v>56</v>
      </c>
      <c r="C50" t="s">
        <v>354</v>
      </c>
      <c r="D50" t="s">
        <v>355</v>
      </c>
      <c r="E50" t="s">
        <v>106</v>
      </c>
      <c r="F50" t="s">
        <v>356</v>
      </c>
      <c r="G50" t="s">
        <v>357</v>
      </c>
      <c r="H50">
        <v>45332</v>
      </c>
      <c r="I50" t="s">
        <v>358</v>
      </c>
      <c r="J50">
        <v>45447</v>
      </c>
      <c r="K50">
        <v>58</v>
      </c>
      <c r="L50">
        <v>5</v>
      </c>
      <c r="M50">
        <v>1</v>
      </c>
      <c r="N50" t="s">
        <v>72</v>
      </c>
      <c r="O50">
        <v>53</v>
      </c>
      <c r="P50">
        <v>80</v>
      </c>
      <c r="Q50">
        <v>8.0000000000000002E-3</v>
      </c>
    </row>
    <row r="51" spans="1:17" x14ac:dyDescent="0.25">
      <c r="A51" t="s">
        <v>359</v>
      </c>
      <c r="B51" t="s">
        <v>74</v>
      </c>
      <c r="C51" t="s">
        <v>360</v>
      </c>
      <c r="D51" t="s">
        <v>361</v>
      </c>
      <c r="E51" t="s">
        <v>59</v>
      </c>
      <c r="F51" t="s">
        <v>362</v>
      </c>
      <c r="G51" t="s">
        <v>363</v>
      </c>
      <c r="H51">
        <v>45332</v>
      </c>
      <c r="I51" t="s">
        <v>364</v>
      </c>
      <c r="J51">
        <v>45420</v>
      </c>
      <c r="K51">
        <v>98</v>
      </c>
      <c r="L51">
        <v>77</v>
      </c>
      <c r="M51">
        <v>7</v>
      </c>
      <c r="N51" t="s">
        <v>95</v>
      </c>
      <c r="O51">
        <v>92</v>
      </c>
      <c r="P51">
        <v>29</v>
      </c>
      <c r="Q51">
        <v>6.1999999999999998E-3</v>
      </c>
    </row>
    <row r="52" spans="1:17" x14ac:dyDescent="0.25">
      <c r="A52" t="s">
        <v>365</v>
      </c>
      <c r="B52" t="s">
        <v>56</v>
      </c>
      <c r="C52" t="s">
        <v>366</v>
      </c>
      <c r="D52" t="s">
        <v>367</v>
      </c>
      <c r="E52" t="s">
        <v>68</v>
      </c>
      <c r="F52" t="s">
        <v>368</v>
      </c>
      <c r="G52" t="s">
        <v>369</v>
      </c>
      <c r="H52">
        <v>45334</v>
      </c>
      <c r="I52" t="s">
        <v>62</v>
      </c>
      <c r="J52" t="s">
        <v>313</v>
      </c>
      <c r="K52">
        <v>42</v>
      </c>
      <c r="L52">
        <v>61</v>
      </c>
      <c r="M52">
        <v>52</v>
      </c>
      <c r="N52" t="s">
        <v>111</v>
      </c>
      <c r="O52">
        <v>86</v>
      </c>
      <c r="P52">
        <v>99</v>
      </c>
      <c r="Q52">
        <v>4.7000000000000002E-3</v>
      </c>
    </row>
    <row r="53" spans="1:17" x14ac:dyDescent="0.25">
      <c r="A53" t="s">
        <v>370</v>
      </c>
      <c r="B53" t="s">
        <v>65</v>
      </c>
      <c r="C53" t="s">
        <v>371</v>
      </c>
      <c r="D53" t="s">
        <v>372</v>
      </c>
      <c r="E53" t="s">
        <v>59</v>
      </c>
      <c r="F53" t="s">
        <v>373</v>
      </c>
      <c r="G53" t="s">
        <v>374</v>
      </c>
      <c r="H53">
        <v>45334</v>
      </c>
      <c r="I53">
        <v>45638</v>
      </c>
      <c r="J53" t="s">
        <v>375</v>
      </c>
      <c r="K53">
        <v>38</v>
      </c>
      <c r="L53">
        <v>62</v>
      </c>
      <c r="M53">
        <v>47</v>
      </c>
      <c r="N53" t="s">
        <v>159</v>
      </c>
      <c r="O53">
        <v>41</v>
      </c>
      <c r="P53">
        <v>34</v>
      </c>
      <c r="Q53">
        <v>3.7000000000000002E-3</v>
      </c>
    </row>
    <row r="54" spans="1:17" x14ac:dyDescent="0.25">
      <c r="A54" t="s">
        <v>376</v>
      </c>
      <c r="B54" t="s">
        <v>65</v>
      </c>
      <c r="C54" t="s">
        <v>377</v>
      </c>
      <c r="D54" t="s">
        <v>378</v>
      </c>
      <c r="E54" t="s">
        <v>59</v>
      </c>
      <c r="F54" t="s">
        <v>379</v>
      </c>
      <c r="G54" t="s">
        <v>380</v>
      </c>
      <c r="H54">
        <v>45354</v>
      </c>
      <c r="I54" t="s">
        <v>381</v>
      </c>
      <c r="J54" t="s">
        <v>382</v>
      </c>
      <c r="K54">
        <v>36</v>
      </c>
      <c r="L54">
        <v>3</v>
      </c>
      <c r="M54">
        <v>54</v>
      </c>
      <c r="N54" t="s">
        <v>383</v>
      </c>
      <c r="O54">
        <v>74</v>
      </c>
      <c r="P54">
        <v>8</v>
      </c>
      <c r="Q54">
        <v>2.0999999999999999E-3</v>
      </c>
    </row>
    <row r="55" spans="1:17" x14ac:dyDescent="0.25">
      <c r="A55" t="s">
        <v>192</v>
      </c>
      <c r="B55" t="s">
        <v>103</v>
      </c>
      <c r="C55" t="s">
        <v>384</v>
      </c>
      <c r="D55" t="s">
        <v>385</v>
      </c>
      <c r="E55" t="s">
        <v>106</v>
      </c>
      <c r="F55" t="s">
        <v>386</v>
      </c>
      <c r="G55" t="s">
        <v>387</v>
      </c>
      <c r="H55">
        <v>45355</v>
      </c>
      <c r="I55" t="s">
        <v>94</v>
      </c>
      <c r="J55">
        <v>45452</v>
      </c>
      <c r="K55">
        <v>67</v>
      </c>
      <c r="L55">
        <v>60</v>
      </c>
      <c r="M55">
        <v>21</v>
      </c>
      <c r="N55" t="s">
        <v>388</v>
      </c>
      <c r="O55">
        <v>30</v>
      </c>
      <c r="P55">
        <v>6</v>
      </c>
      <c r="Q55">
        <v>0.89</v>
      </c>
    </row>
    <row r="56" spans="1:17" x14ac:dyDescent="0.25">
      <c r="A56" t="s">
        <v>389</v>
      </c>
      <c r="B56" t="s">
        <v>74</v>
      </c>
      <c r="C56" t="s">
        <v>89</v>
      </c>
      <c r="D56" t="s">
        <v>390</v>
      </c>
      <c r="E56" t="s">
        <v>68</v>
      </c>
      <c r="F56" t="s">
        <v>391</v>
      </c>
      <c r="G56" t="s">
        <v>392</v>
      </c>
      <c r="H56">
        <v>45355</v>
      </c>
      <c r="I56" t="s">
        <v>393</v>
      </c>
      <c r="J56" t="s">
        <v>332</v>
      </c>
      <c r="K56">
        <v>37</v>
      </c>
      <c r="L56">
        <v>53</v>
      </c>
      <c r="M56">
        <v>61</v>
      </c>
      <c r="N56" t="s">
        <v>394</v>
      </c>
      <c r="O56">
        <v>90</v>
      </c>
      <c r="P56">
        <v>89</v>
      </c>
      <c r="Q56">
        <v>0.8</v>
      </c>
    </row>
    <row r="57" spans="1:17" x14ac:dyDescent="0.25">
      <c r="A57" t="s">
        <v>395</v>
      </c>
      <c r="B57" t="s">
        <v>56</v>
      </c>
      <c r="C57" t="s">
        <v>396</v>
      </c>
      <c r="D57" t="s">
        <v>397</v>
      </c>
      <c r="E57" t="s">
        <v>106</v>
      </c>
      <c r="F57" t="s">
        <v>398</v>
      </c>
      <c r="G57" t="s">
        <v>399</v>
      </c>
      <c r="H57">
        <v>45355</v>
      </c>
      <c r="I57" t="s">
        <v>400</v>
      </c>
      <c r="J57">
        <v>45993</v>
      </c>
      <c r="K57">
        <v>20</v>
      </c>
      <c r="L57">
        <v>51</v>
      </c>
      <c r="M57">
        <v>33</v>
      </c>
      <c r="N57" t="s">
        <v>320</v>
      </c>
      <c r="O57">
        <v>80</v>
      </c>
      <c r="P57">
        <v>41</v>
      </c>
      <c r="Q57">
        <v>0.01</v>
      </c>
    </row>
    <row r="58" spans="1:17" x14ac:dyDescent="0.25">
      <c r="A58" t="s">
        <v>226</v>
      </c>
      <c r="B58" t="s">
        <v>103</v>
      </c>
      <c r="C58" t="s">
        <v>401</v>
      </c>
      <c r="D58" t="s">
        <v>402</v>
      </c>
      <c r="E58" t="s">
        <v>59</v>
      </c>
      <c r="F58" t="s">
        <v>403</v>
      </c>
      <c r="G58" t="s">
        <v>404</v>
      </c>
      <c r="H58">
        <v>45355</v>
      </c>
      <c r="I58">
        <v>45569</v>
      </c>
      <c r="J58" t="s">
        <v>339</v>
      </c>
      <c r="K58">
        <v>62</v>
      </c>
      <c r="L58">
        <v>36</v>
      </c>
      <c r="M58">
        <v>96</v>
      </c>
      <c r="N58" t="s">
        <v>231</v>
      </c>
      <c r="O58">
        <v>31</v>
      </c>
      <c r="P58">
        <v>25</v>
      </c>
      <c r="Q58">
        <v>0.49</v>
      </c>
    </row>
    <row r="59" spans="1:17" x14ac:dyDescent="0.25">
      <c r="A59" t="s">
        <v>266</v>
      </c>
      <c r="B59" t="s">
        <v>56</v>
      </c>
      <c r="C59" t="s">
        <v>396</v>
      </c>
      <c r="D59" t="s">
        <v>405</v>
      </c>
      <c r="E59" t="s">
        <v>68</v>
      </c>
      <c r="F59" t="s">
        <v>406</v>
      </c>
      <c r="G59" t="s">
        <v>407</v>
      </c>
      <c r="H59">
        <v>45356</v>
      </c>
      <c r="I59" t="s">
        <v>408</v>
      </c>
      <c r="J59">
        <v>45446</v>
      </c>
      <c r="K59">
        <v>19</v>
      </c>
      <c r="L59">
        <v>36</v>
      </c>
      <c r="M59">
        <v>72</v>
      </c>
      <c r="N59" t="s">
        <v>409</v>
      </c>
      <c r="O59">
        <v>31</v>
      </c>
      <c r="P59">
        <v>81</v>
      </c>
      <c r="Q59">
        <v>0.19</v>
      </c>
    </row>
    <row r="60" spans="1:17" x14ac:dyDescent="0.25">
      <c r="A60" t="s">
        <v>410</v>
      </c>
      <c r="B60" t="s">
        <v>113</v>
      </c>
      <c r="C60" t="s">
        <v>411</v>
      </c>
      <c r="D60" t="s">
        <v>412</v>
      </c>
      <c r="E60" t="s">
        <v>106</v>
      </c>
      <c r="F60" t="s">
        <v>413</v>
      </c>
      <c r="G60" t="s">
        <v>414</v>
      </c>
      <c r="H60">
        <v>45356</v>
      </c>
      <c r="I60" t="s">
        <v>243</v>
      </c>
      <c r="J60">
        <v>45901</v>
      </c>
      <c r="K60">
        <v>29</v>
      </c>
      <c r="L60">
        <v>72</v>
      </c>
      <c r="M60">
        <v>96</v>
      </c>
      <c r="N60" t="s">
        <v>80</v>
      </c>
      <c r="O60">
        <v>85</v>
      </c>
      <c r="P60">
        <v>52</v>
      </c>
      <c r="Q60">
        <v>-1.61</v>
      </c>
    </row>
    <row r="61" spans="1:17" x14ac:dyDescent="0.25">
      <c r="A61" t="s">
        <v>415</v>
      </c>
      <c r="B61" t="s">
        <v>56</v>
      </c>
      <c r="C61" t="s">
        <v>416</v>
      </c>
      <c r="D61" t="s">
        <v>417</v>
      </c>
      <c r="E61" t="s">
        <v>59</v>
      </c>
      <c r="F61" t="s">
        <v>418</v>
      </c>
      <c r="G61" t="s">
        <v>419</v>
      </c>
      <c r="H61">
        <v>45356</v>
      </c>
      <c r="I61">
        <v>45392</v>
      </c>
      <c r="J61" t="s">
        <v>420</v>
      </c>
      <c r="K61">
        <v>34</v>
      </c>
      <c r="L61">
        <v>29</v>
      </c>
      <c r="M61">
        <v>65</v>
      </c>
      <c r="N61" t="s">
        <v>72</v>
      </c>
      <c r="O61">
        <v>90</v>
      </c>
      <c r="P61">
        <v>23</v>
      </c>
      <c r="Q61">
        <v>0.39</v>
      </c>
    </row>
    <row r="62" spans="1:17" x14ac:dyDescent="0.25">
      <c r="A62" t="s">
        <v>421</v>
      </c>
      <c r="B62" t="s">
        <v>74</v>
      </c>
      <c r="C62" t="s">
        <v>422</v>
      </c>
      <c r="D62" t="s">
        <v>423</v>
      </c>
      <c r="E62" t="s">
        <v>59</v>
      </c>
      <c r="F62" t="s">
        <v>424</v>
      </c>
      <c r="G62" t="s">
        <v>425</v>
      </c>
      <c r="H62">
        <v>45357</v>
      </c>
      <c r="I62" t="s">
        <v>426</v>
      </c>
      <c r="J62" t="s">
        <v>332</v>
      </c>
      <c r="K62">
        <v>92</v>
      </c>
      <c r="L62">
        <v>52</v>
      </c>
      <c r="M62">
        <v>80</v>
      </c>
      <c r="N62" t="s">
        <v>166</v>
      </c>
      <c r="O62">
        <v>72</v>
      </c>
      <c r="P62">
        <v>96</v>
      </c>
      <c r="Q62">
        <v>0.74</v>
      </c>
    </row>
    <row r="63" spans="1:17" x14ac:dyDescent="0.25">
      <c r="A63" t="s">
        <v>427</v>
      </c>
      <c r="B63" t="s">
        <v>113</v>
      </c>
      <c r="C63" t="s">
        <v>428</v>
      </c>
      <c r="D63" t="s">
        <v>429</v>
      </c>
      <c r="E63" t="s">
        <v>59</v>
      </c>
      <c r="F63" t="s">
        <v>430</v>
      </c>
      <c r="G63" t="s">
        <v>431</v>
      </c>
      <c r="H63">
        <v>45357</v>
      </c>
      <c r="I63" t="s">
        <v>86</v>
      </c>
      <c r="J63" t="s">
        <v>432</v>
      </c>
      <c r="K63">
        <v>33</v>
      </c>
      <c r="L63">
        <v>18</v>
      </c>
      <c r="M63">
        <v>92</v>
      </c>
      <c r="N63" t="s">
        <v>383</v>
      </c>
      <c r="O63">
        <v>98</v>
      </c>
      <c r="P63">
        <v>56</v>
      </c>
      <c r="Q63">
        <v>-0.33</v>
      </c>
    </row>
    <row r="64" spans="1:17" x14ac:dyDescent="0.25">
      <c r="A64" t="s">
        <v>232</v>
      </c>
      <c r="B64" t="s">
        <v>152</v>
      </c>
      <c r="C64" t="s">
        <v>433</v>
      </c>
      <c r="D64" t="s">
        <v>434</v>
      </c>
      <c r="E64" t="s">
        <v>68</v>
      </c>
      <c r="F64" t="s">
        <v>435</v>
      </c>
      <c r="G64" t="s">
        <v>436</v>
      </c>
      <c r="H64">
        <v>45357</v>
      </c>
      <c r="I64" t="s">
        <v>437</v>
      </c>
      <c r="J64">
        <v>45420</v>
      </c>
      <c r="K64">
        <v>12</v>
      </c>
      <c r="L64">
        <v>59</v>
      </c>
      <c r="M64">
        <v>62</v>
      </c>
      <c r="N64" t="s">
        <v>172</v>
      </c>
      <c r="O64">
        <v>75</v>
      </c>
      <c r="P64">
        <v>92</v>
      </c>
      <c r="Q64">
        <v>0.43</v>
      </c>
    </row>
    <row r="65" spans="1:17" x14ac:dyDescent="0.25">
      <c r="A65" t="s">
        <v>112</v>
      </c>
      <c r="B65" t="s">
        <v>113</v>
      </c>
      <c r="C65" t="s">
        <v>438</v>
      </c>
      <c r="D65" t="s">
        <v>439</v>
      </c>
      <c r="E65" t="s">
        <v>106</v>
      </c>
      <c r="F65" t="s">
        <v>440</v>
      </c>
      <c r="G65" t="s">
        <v>441</v>
      </c>
      <c r="H65">
        <v>45357</v>
      </c>
      <c r="I65">
        <v>45603</v>
      </c>
      <c r="J65" t="s">
        <v>442</v>
      </c>
      <c r="K65">
        <v>83</v>
      </c>
      <c r="L65">
        <v>17</v>
      </c>
      <c r="M65">
        <v>39</v>
      </c>
      <c r="N65" t="s">
        <v>120</v>
      </c>
      <c r="O65">
        <v>33</v>
      </c>
      <c r="P65">
        <v>20</v>
      </c>
      <c r="Q65">
        <v>-0.23</v>
      </c>
    </row>
    <row r="66" spans="1:17" x14ac:dyDescent="0.25">
      <c r="A66" t="s">
        <v>370</v>
      </c>
      <c r="B66" t="s">
        <v>65</v>
      </c>
      <c r="C66" t="s">
        <v>443</v>
      </c>
      <c r="D66" t="s">
        <v>444</v>
      </c>
      <c r="E66" t="s">
        <v>68</v>
      </c>
      <c r="F66" t="s">
        <v>445</v>
      </c>
      <c r="G66" t="s">
        <v>446</v>
      </c>
      <c r="H66">
        <v>45357</v>
      </c>
      <c r="I66">
        <v>45393</v>
      </c>
      <c r="J66">
        <v>45658</v>
      </c>
      <c r="K66">
        <v>21</v>
      </c>
      <c r="L66">
        <v>52</v>
      </c>
      <c r="M66">
        <v>80</v>
      </c>
      <c r="N66" t="s">
        <v>159</v>
      </c>
      <c r="O66">
        <v>49</v>
      </c>
      <c r="P66">
        <v>37</v>
      </c>
      <c r="Q66">
        <v>0.39</v>
      </c>
    </row>
    <row r="67" spans="1:17" x14ac:dyDescent="0.25">
      <c r="A67" t="s">
        <v>447</v>
      </c>
      <c r="B67" t="s">
        <v>56</v>
      </c>
      <c r="C67" t="s">
        <v>448</v>
      </c>
      <c r="D67" t="s">
        <v>449</v>
      </c>
      <c r="E67" t="s">
        <v>68</v>
      </c>
      <c r="F67" t="s">
        <v>450</v>
      </c>
      <c r="G67" t="s">
        <v>451</v>
      </c>
      <c r="H67">
        <v>45358</v>
      </c>
      <c r="I67">
        <v>45606</v>
      </c>
      <c r="J67">
        <v>45422</v>
      </c>
      <c r="K67">
        <v>37</v>
      </c>
      <c r="L67">
        <v>30</v>
      </c>
      <c r="M67">
        <v>74</v>
      </c>
      <c r="N67" t="s">
        <v>159</v>
      </c>
      <c r="O67">
        <v>62</v>
      </c>
      <c r="P67">
        <v>25</v>
      </c>
      <c r="Q67">
        <v>0.24</v>
      </c>
    </row>
    <row r="68" spans="1:17" x14ac:dyDescent="0.25">
      <c r="A68" t="s">
        <v>452</v>
      </c>
      <c r="B68" t="s">
        <v>103</v>
      </c>
      <c r="C68" t="s">
        <v>89</v>
      </c>
      <c r="D68" t="s">
        <v>453</v>
      </c>
      <c r="E68" t="s">
        <v>68</v>
      </c>
      <c r="F68" t="s">
        <v>454</v>
      </c>
      <c r="G68" t="s">
        <v>455</v>
      </c>
      <c r="H68">
        <v>45358</v>
      </c>
      <c r="I68">
        <v>45446</v>
      </c>
      <c r="J68">
        <v>45423</v>
      </c>
      <c r="K68">
        <v>77</v>
      </c>
      <c r="L68">
        <v>20</v>
      </c>
      <c r="M68">
        <v>37</v>
      </c>
      <c r="N68" t="s">
        <v>456</v>
      </c>
      <c r="O68">
        <v>42</v>
      </c>
      <c r="P68">
        <v>19</v>
      </c>
      <c r="Q68">
        <v>0.6</v>
      </c>
    </row>
    <row r="69" spans="1:17" x14ac:dyDescent="0.25">
      <c r="A69" t="s">
        <v>457</v>
      </c>
      <c r="B69" t="s">
        <v>103</v>
      </c>
      <c r="C69" t="s">
        <v>251</v>
      </c>
      <c r="D69" t="s">
        <v>458</v>
      </c>
      <c r="E69" t="s">
        <v>68</v>
      </c>
      <c r="F69" t="s">
        <v>459</v>
      </c>
      <c r="G69" t="s">
        <v>460</v>
      </c>
      <c r="H69">
        <v>45359</v>
      </c>
      <c r="I69">
        <v>45571</v>
      </c>
      <c r="J69" t="s">
        <v>461</v>
      </c>
      <c r="K69">
        <v>30</v>
      </c>
      <c r="L69">
        <v>38</v>
      </c>
      <c r="M69">
        <v>83</v>
      </c>
      <c r="N69" t="s">
        <v>383</v>
      </c>
      <c r="O69">
        <v>31</v>
      </c>
      <c r="P69">
        <v>34</v>
      </c>
      <c r="Q69">
        <v>0.55000000000000004</v>
      </c>
    </row>
    <row r="70" spans="1:17" x14ac:dyDescent="0.25">
      <c r="A70" t="s">
        <v>462</v>
      </c>
      <c r="B70" t="s">
        <v>103</v>
      </c>
      <c r="C70" t="s">
        <v>463</v>
      </c>
      <c r="D70" t="s">
        <v>464</v>
      </c>
      <c r="E70" t="s">
        <v>59</v>
      </c>
      <c r="F70" t="s">
        <v>465</v>
      </c>
      <c r="G70" t="s">
        <v>466</v>
      </c>
      <c r="H70">
        <v>45359</v>
      </c>
      <c r="I70" t="s">
        <v>467</v>
      </c>
      <c r="J70">
        <v>45327</v>
      </c>
      <c r="K70">
        <v>26</v>
      </c>
      <c r="L70">
        <v>21</v>
      </c>
      <c r="M70">
        <v>47</v>
      </c>
      <c r="N70" t="s">
        <v>120</v>
      </c>
      <c r="O70">
        <v>40</v>
      </c>
      <c r="P70">
        <v>59</v>
      </c>
      <c r="Q70">
        <v>-0.1</v>
      </c>
    </row>
    <row r="71" spans="1:17" x14ac:dyDescent="0.25">
      <c r="A71" t="s">
        <v>462</v>
      </c>
      <c r="B71" t="s">
        <v>103</v>
      </c>
      <c r="C71" t="s">
        <v>468</v>
      </c>
      <c r="D71" t="s">
        <v>469</v>
      </c>
      <c r="E71" t="s">
        <v>68</v>
      </c>
      <c r="F71" t="s">
        <v>470</v>
      </c>
      <c r="G71" t="s">
        <v>471</v>
      </c>
      <c r="H71">
        <v>45359</v>
      </c>
      <c r="I71">
        <v>45542</v>
      </c>
      <c r="J71" t="s">
        <v>472</v>
      </c>
      <c r="K71">
        <v>72</v>
      </c>
      <c r="L71">
        <v>82</v>
      </c>
      <c r="M71">
        <v>52</v>
      </c>
      <c r="N71" t="s">
        <v>473</v>
      </c>
      <c r="O71">
        <v>51</v>
      </c>
      <c r="P71">
        <v>95</v>
      </c>
      <c r="Q71">
        <v>-0.48</v>
      </c>
    </row>
    <row r="72" spans="1:17" x14ac:dyDescent="0.25">
      <c r="A72" t="s">
        <v>474</v>
      </c>
      <c r="B72" t="s">
        <v>56</v>
      </c>
      <c r="C72" t="s">
        <v>475</v>
      </c>
      <c r="D72" t="s">
        <v>476</v>
      </c>
      <c r="E72" t="s">
        <v>106</v>
      </c>
      <c r="F72" t="s">
        <v>477</v>
      </c>
      <c r="G72" t="s">
        <v>478</v>
      </c>
      <c r="H72">
        <v>45360</v>
      </c>
      <c r="I72">
        <v>45361</v>
      </c>
      <c r="J72" t="s">
        <v>158</v>
      </c>
      <c r="K72">
        <v>59</v>
      </c>
      <c r="L72">
        <v>79</v>
      </c>
      <c r="M72">
        <v>87</v>
      </c>
      <c r="N72" t="s">
        <v>383</v>
      </c>
      <c r="O72">
        <v>47</v>
      </c>
      <c r="P72">
        <v>18</v>
      </c>
      <c r="Q72">
        <v>-0.86</v>
      </c>
    </row>
    <row r="73" spans="1:17" x14ac:dyDescent="0.25">
      <c r="A73" t="s">
        <v>457</v>
      </c>
      <c r="B73" t="s">
        <v>103</v>
      </c>
      <c r="C73" t="s">
        <v>479</v>
      </c>
      <c r="D73" t="s">
        <v>480</v>
      </c>
      <c r="E73" t="s">
        <v>59</v>
      </c>
      <c r="F73" t="s">
        <v>481</v>
      </c>
      <c r="G73" t="s">
        <v>482</v>
      </c>
      <c r="H73">
        <v>45361</v>
      </c>
      <c r="I73">
        <v>45455</v>
      </c>
      <c r="J73" t="s">
        <v>483</v>
      </c>
      <c r="K73">
        <v>34</v>
      </c>
      <c r="L73">
        <v>96</v>
      </c>
      <c r="M73">
        <v>76</v>
      </c>
      <c r="N73" t="s">
        <v>484</v>
      </c>
      <c r="O73">
        <v>90</v>
      </c>
      <c r="P73">
        <v>34</v>
      </c>
      <c r="Q73">
        <v>0.62</v>
      </c>
    </row>
    <row r="74" spans="1:17" x14ac:dyDescent="0.25">
      <c r="A74" t="s">
        <v>421</v>
      </c>
      <c r="B74" t="s">
        <v>74</v>
      </c>
      <c r="C74" t="s">
        <v>485</v>
      </c>
      <c r="D74" t="s">
        <v>486</v>
      </c>
      <c r="E74" t="s">
        <v>106</v>
      </c>
      <c r="F74" t="s">
        <v>487</v>
      </c>
      <c r="G74" t="s">
        <v>488</v>
      </c>
      <c r="H74">
        <v>45361</v>
      </c>
      <c r="I74">
        <v>45577</v>
      </c>
      <c r="J74" t="s">
        <v>351</v>
      </c>
      <c r="K74">
        <v>82</v>
      </c>
      <c r="L74">
        <v>3</v>
      </c>
      <c r="M74">
        <v>82</v>
      </c>
      <c r="N74" t="s">
        <v>101</v>
      </c>
      <c r="O74">
        <v>48</v>
      </c>
      <c r="P74">
        <v>31</v>
      </c>
      <c r="Q74">
        <v>0.62</v>
      </c>
    </row>
    <row r="75" spans="1:17" x14ac:dyDescent="0.25">
      <c r="A75" t="s">
        <v>489</v>
      </c>
      <c r="B75" t="s">
        <v>56</v>
      </c>
      <c r="C75" t="s">
        <v>490</v>
      </c>
      <c r="D75" t="s">
        <v>491</v>
      </c>
      <c r="E75" t="s">
        <v>106</v>
      </c>
      <c r="F75" t="s">
        <v>492</v>
      </c>
      <c r="G75" t="s">
        <v>493</v>
      </c>
      <c r="H75">
        <v>45361</v>
      </c>
      <c r="I75" t="s">
        <v>494</v>
      </c>
      <c r="J75">
        <v>45302</v>
      </c>
      <c r="K75">
        <v>94</v>
      </c>
      <c r="L75">
        <v>90</v>
      </c>
      <c r="M75">
        <v>12</v>
      </c>
      <c r="N75" t="s">
        <v>284</v>
      </c>
      <c r="O75">
        <v>98</v>
      </c>
      <c r="P75">
        <v>71</v>
      </c>
      <c r="Q75">
        <v>0.35</v>
      </c>
    </row>
    <row r="76" spans="1:17" x14ac:dyDescent="0.25">
      <c r="A76" t="s">
        <v>232</v>
      </c>
      <c r="B76" t="s">
        <v>152</v>
      </c>
      <c r="C76" t="s">
        <v>495</v>
      </c>
      <c r="D76" t="s">
        <v>496</v>
      </c>
      <c r="E76" t="s">
        <v>106</v>
      </c>
      <c r="F76" t="s">
        <v>497</v>
      </c>
      <c r="G76" t="s">
        <v>498</v>
      </c>
      <c r="H76">
        <v>45362</v>
      </c>
      <c r="I76">
        <v>45571</v>
      </c>
      <c r="J76" t="s">
        <v>243</v>
      </c>
      <c r="K76">
        <v>59</v>
      </c>
      <c r="L76">
        <v>78</v>
      </c>
      <c r="M76">
        <v>6</v>
      </c>
      <c r="N76" t="s">
        <v>172</v>
      </c>
      <c r="O76">
        <v>32</v>
      </c>
      <c r="P76">
        <v>3</v>
      </c>
      <c r="Q76">
        <v>0.28000000000000003</v>
      </c>
    </row>
    <row r="77" spans="1:17" x14ac:dyDescent="0.25">
      <c r="A77" t="s">
        <v>81</v>
      </c>
      <c r="B77" t="s">
        <v>56</v>
      </c>
      <c r="C77" t="s">
        <v>499</v>
      </c>
      <c r="D77" t="s">
        <v>500</v>
      </c>
      <c r="E77" t="s">
        <v>106</v>
      </c>
      <c r="F77" t="s">
        <v>501</v>
      </c>
      <c r="G77" t="s">
        <v>502</v>
      </c>
      <c r="H77">
        <v>45362</v>
      </c>
      <c r="I77" t="s">
        <v>503</v>
      </c>
      <c r="J77" t="s">
        <v>504</v>
      </c>
      <c r="K77">
        <v>18</v>
      </c>
      <c r="L77">
        <v>50</v>
      </c>
      <c r="M77">
        <v>77</v>
      </c>
      <c r="N77" t="s">
        <v>505</v>
      </c>
      <c r="O77">
        <v>44</v>
      </c>
      <c r="P77">
        <v>19</v>
      </c>
      <c r="Q77">
        <v>0.91</v>
      </c>
    </row>
    <row r="78" spans="1:17" x14ac:dyDescent="0.25">
      <c r="A78" t="s">
        <v>506</v>
      </c>
      <c r="B78" t="s">
        <v>103</v>
      </c>
      <c r="C78" t="s">
        <v>193</v>
      </c>
      <c r="D78" t="s">
        <v>507</v>
      </c>
      <c r="E78" t="s">
        <v>59</v>
      </c>
      <c r="F78" t="s">
        <v>508</v>
      </c>
      <c r="G78" t="s">
        <v>509</v>
      </c>
      <c r="H78">
        <v>45363</v>
      </c>
      <c r="I78" t="s">
        <v>179</v>
      </c>
      <c r="J78">
        <v>45421</v>
      </c>
      <c r="K78">
        <v>55</v>
      </c>
      <c r="L78">
        <v>33</v>
      </c>
      <c r="M78">
        <v>14</v>
      </c>
      <c r="N78" t="s">
        <v>409</v>
      </c>
      <c r="O78">
        <v>34</v>
      </c>
      <c r="P78">
        <v>62</v>
      </c>
      <c r="Q78">
        <v>0.56999999999999995</v>
      </c>
    </row>
    <row r="79" spans="1:17" x14ac:dyDescent="0.25">
      <c r="A79" t="s">
        <v>134</v>
      </c>
      <c r="B79" t="s">
        <v>74</v>
      </c>
      <c r="C79" t="s">
        <v>510</v>
      </c>
      <c r="D79" t="s">
        <v>511</v>
      </c>
      <c r="E79" t="s">
        <v>68</v>
      </c>
      <c r="F79" t="s">
        <v>512</v>
      </c>
      <c r="G79" t="s">
        <v>513</v>
      </c>
      <c r="H79">
        <v>45363</v>
      </c>
      <c r="I79" t="s">
        <v>237</v>
      </c>
      <c r="J79">
        <v>45446</v>
      </c>
      <c r="K79">
        <v>31</v>
      </c>
      <c r="L79">
        <v>65</v>
      </c>
      <c r="M79">
        <v>94</v>
      </c>
      <c r="N79" t="s">
        <v>126</v>
      </c>
      <c r="O79">
        <v>63</v>
      </c>
      <c r="P79">
        <v>7</v>
      </c>
      <c r="Q79">
        <v>-0.82</v>
      </c>
    </row>
    <row r="80" spans="1:17" x14ac:dyDescent="0.25">
      <c r="A80" t="s">
        <v>238</v>
      </c>
      <c r="B80" t="s">
        <v>201</v>
      </c>
      <c r="C80" t="s">
        <v>514</v>
      </c>
      <c r="D80" t="s">
        <v>515</v>
      </c>
      <c r="E80" t="s">
        <v>59</v>
      </c>
      <c r="F80" t="s">
        <v>516</v>
      </c>
      <c r="G80" t="s">
        <v>517</v>
      </c>
      <c r="H80">
        <v>45385</v>
      </c>
      <c r="I80">
        <v>45633</v>
      </c>
      <c r="J80" t="s">
        <v>518</v>
      </c>
      <c r="K80">
        <v>27</v>
      </c>
      <c r="L80">
        <v>12</v>
      </c>
      <c r="M80">
        <v>93</v>
      </c>
      <c r="N80" t="s">
        <v>80</v>
      </c>
      <c r="O80">
        <v>88</v>
      </c>
      <c r="P80">
        <v>83</v>
      </c>
      <c r="Q80">
        <v>0.89</v>
      </c>
    </row>
    <row r="81" spans="1:17" x14ac:dyDescent="0.25">
      <c r="A81" t="s">
        <v>519</v>
      </c>
      <c r="B81" t="s">
        <v>74</v>
      </c>
      <c r="C81" t="s">
        <v>520</v>
      </c>
      <c r="D81" t="s">
        <v>521</v>
      </c>
      <c r="E81" t="s">
        <v>106</v>
      </c>
      <c r="F81" t="s">
        <v>522</v>
      </c>
      <c r="G81" t="s">
        <v>523</v>
      </c>
      <c r="H81">
        <v>45385</v>
      </c>
      <c r="I81">
        <v>45577</v>
      </c>
      <c r="J81">
        <v>45513</v>
      </c>
      <c r="K81">
        <v>76</v>
      </c>
      <c r="L81">
        <v>81</v>
      </c>
      <c r="M81">
        <v>85</v>
      </c>
      <c r="N81" t="s">
        <v>159</v>
      </c>
      <c r="O81">
        <v>65</v>
      </c>
      <c r="P81">
        <v>68</v>
      </c>
      <c r="Q81">
        <v>0.06</v>
      </c>
    </row>
    <row r="82" spans="1:17" x14ac:dyDescent="0.25">
      <c r="A82" t="s">
        <v>447</v>
      </c>
      <c r="B82" t="s">
        <v>56</v>
      </c>
      <c r="C82" t="s">
        <v>438</v>
      </c>
      <c r="D82" t="s">
        <v>524</v>
      </c>
      <c r="E82" t="s">
        <v>59</v>
      </c>
      <c r="F82" t="s">
        <v>525</v>
      </c>
      <c r="G82" t="s">
        <v>526</v>
      </c>
      <c r="H82">
        <v>45385</v>
      </c>
      <c r="I82" t="s">
        <v>527</v>
      </c>
      <c r="J82" t="s">
        <v>528</v>
      </c>
      <c r="K82">
        <v>40</v>
      </c>
      <c r="L82">
        <v>3</v>
      </c>
      <c r="M82">
        <v>5</v>
      </c>
      <c r="N82" t="s">
        <v>159</v>
      </c>
      <c r="O82">
        <v>45</v>
      </c>
      <c r="P82">
        <v>69</v>
      </c>
      <c r="Q82">
        <v>-0.05</v>
      </c>
    </row>
    <row r="83" spans="1:17" x14ac:dyDescent="0.25">
      <c r="A83" t="s">
        <v>395</v>
      </c>
      <c r="B83" t="s">
        <v>56</v>
      </c>
      <c r="C83" t="s">
        <v>529</v>
      </c>
      <c r="D83" t="s">
        <v>530</v>
      </c>
      <c r="E83" t="s">
        <v>106</v>
      </c>
      <c r="F83" t="s">
        <v>531</v>
      </c>
      <c r="G83" t="s">
        <v>532</v>
      </c>
      <c r="H83">
        <v>45386</v>
      </c>
      <c r="I83" t="s">
        <v>533</v>
      </c>
      <c r="J83" t="s">
        <v>534</v>
      </c>
      <c r="K83">
        <v>68</v>
      </c>
      <c r="L83">
        <v>25</v>
      </c>
      <c r="M83">
        <v>16</v>
      </c>
      <c r="N83" t="s">
        <v>320</v>
      </c>
      <c r="O83">
        <v>25</v>
      </c>
      <c r="P83">
        <v>83</v>
      </c>
      <c r="Q83">
        <v>-0.53</v>
      </c>
    </row>
    <row r="84" spans="1:17" x14ac:dyDescent="0.25">
      <c r="A84" t="s">
        <v>535</v>
      </c>
      <c r="B84" t="s">
        <v>56</v>
      </c>
      <c r="C84" t="s">
        <v>536</v>
      </c>
      <c r="D84" t="s">
        <v>537</v>
      </c>
      <c r="E84" t="s">
        <v>59</v>
      </c>
      <c r="F84" t="s">
        <v>538</v>
      </c>
      <c r="G84" t="s">
        <v>539</v>
      </c>
      <c r="H84">
        <v>45386</v>
      </c>
      <c r="I84" t="s">
        <v>540</v>
      </c>
      <c r="J84">
        <v>45658</v>
      </c>
      <c r="K84">
        <v>59</v>
      </c>
      <c r="L84">
        <v>29</v>
      </c>
      <c r="M84">
        <v>100</v>
      </c>
      <c r="N84" t="s">
        <v>541</v>
      </c>
      <c r="O84">
        <v>74</v>
      </c>
      <c r="P84">
        <v>16</v>
      </c>
      <c r="Q84">
        <v>-2.3199999999999998</v>
      </c>
    </row>
    <row r="85" spans="1:17" x14ac:dyDescent="0.25">
      <c r="A85" t="s">
        <v>542</v>
      </c>
      <c r="B85" t="s">
        <v>65</v>
      </c>
      <c r="C85" t="s">
        <v>543</v>
      </c>
      <c r="D85" t="s">
        <v>544</v>
      </c>
      <c r="E85" t="s">
        <v>68</v>
      </c>
      <c r="F85" t="s">
        <v>545</v>
      </c>
      <c r="G85" t="s">
        <v>546</v>
      </c>
      <c r="H85">
        <v>45387</v>
      </c>
      <c r="I85" t="s">
        <v>528</v>
      </c>
      <c r="J85">
        <v>45303</v>
      </c>
      <c r="K85">
        <v>24</v>
      </c>
      <c r="L85">
        <v>35</v>
      </c>
      <c r="M85">
        <v>14</v>
      </c>
      <c r="N85" t="s">
        <v>166</v>
      </c>
      <c r="O85">
        <v>91</v>
      </c>
      <c r="P85">
        <v>71</v>
      </c>
      <c r="Q85">
        <v>0.78</v>
      </c>
    </row>
    <row r="86" spans="1:17" x14ac:dyDescent="0.25">
      <c r="A86" t="s">
        <v>96</v>
      </c>
      <c r="B86" t="s">
        <v>56</v>
      </c>
      <c r="C86" t="s">
        <v>279</v>
      </c>
      <c r="D86" t="s">
        <v>547</v>
      </c>
      <c r="E86" t="s">
        <v>59</v>
      </c>
      <c r="F86" t="s">
        <v>548</v>
      </c>
      <c r="G86" t="s">
        <v>549</v>
      </c>
      <c r="H86">
        <v>45387</v>
      </c>
      <c r="I86" t="s">
        <v>550</v>
      </c>
      <c r="J86">
        <v>45354</v>
      </c>
      <c r="K86">
        <v>59</v>
      </c>
      <c r="L86">
        <v>82</v>
      </c>
      <c r="M86">
        <v>69</v>
      </c>
      <c r="N86" t="s">
        <v>551</v>
      </c>
      <c r="O86">
        <v>30</v>
      </c>
      <c r="P86">
        <v>34</v>
      </c>
      <c r="Q86">
        <v>0.22</v>
      </c>
    </row>
    <row r="87" spans="1:17" x14ac:dyDescent="0.25">
      <c r="A87" t="s">
        <v>96</v>
      </c>
      <c r="B87" t="s">
        <v>56</v>
      </c>
      <c r="C87" t="s">
        <v>552</v>
      </c>
      <c r="D87" t="s">
        <v>553</v>
      </c>
      <c r="E87" t="s">
        <v>106</v>
      </c>
      <c r="F87" t="s">
        <v>554</v>
      </c>
      <c r="G87" t="s">
        <v>555</v>
      </c>
      <c r="H87">
        <v>45388</v>
      </c>
      <c r="I87" t="s">
        <v>556</v>
      </c>
      <c r="J87" t="s">
        <v>364</v>
      </c>
      <c r="K87">
        <v>63</v>
      </c>
      <c r="L87">
        <v>81</v>
      </c>
      <c r="M87">
        <v>94</v>
      </c>
      <c r="N87" t="s">
        <v>166</v>
      </c>
      <c r="O87">
        <v>56</v>
      </c>
      <c r="P87">
        <v>2</v>
      </c>
      <c r="Q87">
        <v>-0.13</v>
      </c>
    </row>
    <row r="88" spans="1:17" x14ac:dyDescent="0.25">
      <c r="A88" t="s">
        <v>370</v>
      </c>
      <c r="B88" t="s">
        <v>65</v>
      </c>
      <c r="C88" t="s">
        <v>557</v>
      </c>
      <c r="D88" t="s">
        <v>558</v>
      </c>
      <c r="E88" t="s">
        <v>68</v>
      </c>
      <c r="F88" t="s">
        <v>559</v>
      </c>
      <c r="G88" t="s">
        <v>560</v>
      </c>
      <c r="H88">
        <v>45388</v>
      </c>
      <c r="I88" t="s">
        <v>561</v>
      </c>
      <c r="J88" t="s">
        <v>408</v>
      </c>
      <c r="K88">
        <v>57</v>
      </c>
      <c r="L88">
        <v>36</v>
      </c>
      <c r="M88">
        <v>53</v>
      </c>
      <c r="N88" t="s">
        <v>159</v>
      </c>
      <c r="O88">
        <v>56</v>
      </c>
      <c r="P88">
        <v>32</v>
      </c>
      <c r="Q88">
        <v>0.96</v>
      </c>
    </row>
    <row r="89" spans="1:17" x14ac:dyDescent="0.25">
      <c r="A89" t="s">
        <v>173</v>
      </c>
      <c r="B89" t="s">
        <v>74</v>
      </c>
      <c r="C89" t="s">
        <v>529</v>
      </c>
      <c r="D89" t="s">
        <v>562</v>
      </c>
      <c r="E89" t="s">
        <v>68</v>
      </c>
      <c r="F89" t="s">
        <v>563</v>
      </c>
      <c r="G89" t="s">
        <v>564</v>
      </c>
      <c r="H89">
        <v>45388</v>
      </c>
      <c r="I89" t="s">
        <v>565</v>
      </c>
      <c r="J89">
        <v>45717</v>
      </c>
      <c r="K89">
        <v>39</v>
      </c>
      <c r="L89">
        <v>93</v>
      </c>
      <c r="M89">
        <v>57</v>
      </c>
      <c r="N89" t="s">
        <v>166</v>
      </c>
      <c r="O89">
        <v>26</v>
      </c>
      <c r="P89">
        <v>44</v>
      </c>
      <c r="Q89">
        <v>0.43</v>
      </c>
    </row>
    <row r="90" spans="1:17" x14ac:dyDescent="0.25">
      <c r="A90" t="s">
        <v>566</v>
      </c>
      <c r="B90" t="s">
        <v>103</v>
      </c>
      <c r="C90" t="s">
        <v>89</v>
      </c>
      <c r="D90" t="s">
        <v>567</v>
      </c>
      <c r="E90" t="s">
        <v>68</v>
      </c>
      <c r="F90" t="s">
        <v>568</v>
      </c>
      <c r="G90" t="s">
        <v>569</v>
      </c>
      <c r="H90">
        <v>45389</v>
      </c>
      <c r="I90">
        <v>45392</v>
      </c>
      <c r="J90" t="s">
        <v>570</v>
      </c>
      <c r="K90">
        <v>41</v>
      </c>
      <c r="L90">
        <v>36</v>
      </c>
      <c r="M90">
        <v>78</v>
      </c>
      <c r="N90" t="s">
        <v>172</v>
      </c>
      <c r="O90">
        <v>38</v>
      </c>
      <c r="P90">
        <v>75</v>
      </c>
      <c r="Q90">
        <v>-0.69</v>
      </c>
    </row>
    <row r="91" spans="1:17" x14ac:dyDescent="0.25">
      <c r="A91" t="s">
        <v>571</v>
      </c>
      <c r="B91" t="s">
        <v>113</v>
      </c>
      <c r="C91" t="s">
        <v>572</v>
      </c>
      <c r="D91" t="s">
        <v>573</v>
      </c>
      <c r="E91" t="s">
        <v>106</v>
      </c>
      <c r="F91" t="s">
        <v>574</v>
      </c>
      <c r="G91" t="s">
        <v>575</v>
      </c>
      <c r="H91">
        <v>45389</v>
      </c>
      <c r="I91">
        <v>45538</v>
      </c>
      <c r="J91">
        <v>45300</v>
      </c>
      <c r="K91">
        <v>25</v>
      </c>
      <c r="L91">
        <v>44</v>
      </c>
      <c r="M91">
        <v>96</v>
      </c>
      <c r="N91" t="s">
        <v>576</v>
      </c>
      <c r="O91">
        <v>36</v>
      </c>
      <c r="P91">
        <v>16</v>
      </c>
      <c r="Q91">
        <v>-0.97</v>
      </c>
    </row>
    <row r="92" spans="1:17" x14ac:dyDescent="0.25">
      <c r="A92" t="s">
        <v>160</v>
      </c>
      <c r="B92" t="s">
        <v>56</v>
      </c>
      <c r="C92" t="s">
        <v>577</v>
      </c>
      <c r="D92" t="s">
        <v>578</v>
      </c>
      <c r="E92" t="s">
        <v>59</v>
      </c>
      <c r="F92" t="s">
        <v>579</v>
      </c>
      <c r="G92" t="s">
        <v>580</v>
      </c>
      <c r="H92">
        <v>45389</v>
      </c>
      <c r="I92" t="s">
        <v>581</v>
      </c>
      <c r="J92" t="s">
        <v>582</v>
      </c>
      <c r="K92">
        <v>87</v>
      </c>
      <c r="L92">
        <v>91</v>
      </c>
      <c r="M92">
        <v>94</v>
      </c>
      <c r="N92" t="s">
        <v>166</v>
      </c>
      <c r="O92">
        <v>47</v>
      </c>
      <c r="P92">
        <v>4</v>
      </c>
      <c r="Q92">
        <v>0.56000000000000005</v>
      </c>
    </row>
    <row r="93" spans="1:17" x14ac:dyDescent="0.25">
      <c r="A93" t="s">
        <v>415</v>
      </c>
      <c r="B93" t="s">
        <v>56</v>
      </c>
      <c r="C93" t="s">
        <v>583</v>
      </c>
      <c r="D93" t="s">
        <v>584</v>
      </c>
      <c r="E93" t="s">
        <v>106</v>
      </c>
      <c r="F93" t="s">
        <v>585</v>
      </c>
      <c r="G93" t="s">
        <v>586</v>
      </c>
      <c r="H93">
        <v>45389</v>
      </c>
      <c r="I93">
        <v>45572</v>
      </c>
      <c r="J93" t="s">
        <v>587</v>
      </c>
      <c r="K93">
        <v>20</v>
      </c>
      <c r="L93">
        <v>65</v>
      </c>
      <c r="M93">
        <v>61</v>
      </c>
      <c r="N93" t="s">
        <v>72</v>
      </c>
      <c r="O93">
        <v>51</v>
      </c>
      <c r="P93">
        <v>78</v>
      </c>
      <c r="Q93">
        <v>0.91</v>
      </c>
    </row>
    <row r="94" spans="1:17" x14ac:dyDescent="0.25">
      <c r="A94" t="s">
        <v>588</v>
      </c>
      <c r="B94" t="s">
        <v>56</v>
      </c>
      <c r="C94" t="s">
        <v>589</v>
      </c>
      <c r="D94" t="s">
        <v>590</v>
      </c>
      <c r="E94" t="s">
        <v>59</v>
      </c>
      <c r="F94" t="s">
        <v>591</v>
      </c>
      <c r="G94" t="s">
        <v>592</v>
      </c>
      <c r="H94">
        <v>45391</v>
      </c>
      <c r="I94" t="s">
        <v>593</v>
      </c>
      <c r="J94" t="s">
        <v>594</v>
      </c>
      <c r="K94">
        <v>95</v>
      </c>
      <c r="L94">
        <v>25</v>
      </c>
      <c r="M94">
        <v>91</v>
      </c>
      <c r="N94" t="s">
        <v>595</v>
      </c>
      <c r="O94">
        <v>87</v>
      </c>
      <c r="P94">
        <v>5</v>
      </c>
      <c r="Q94">
        <v>-0.53</v>
      </c>
    </row>
    <row r="95" spans="1:17" x14ac:dyDescent="0.25">
      <c r="A95" t="s">
        <v>596</v>
      </c>
      <c r="B95" t="s">
        <v>56</v>
      </c>
      <c r="C95" t="s">
        <v>89</v>
      </c>
      <c r="D95" t="s">
        <v>597</v>
      </c>
      <c r="E95" t="s">
        <v>68</v>
      </c>
      <c r="F95" t="s">
        <v>598</v>
      </c>
      <c r="G95" t="s">
        <v>599</v>
      </c>
      <c r="H95">
        <v>45391</v>
      </c>
      <c r="I95">
        <v>45386</v>
      </c>
      <c r="J95" t="s">
        <v>600</v>
      </c>
      <c r="K95">
        <v>56</v>
      </c>
      <c r="L95">
        <v>75</v>
      </c>
      <c r="M95">
        <v>13</v>
      </c>
      <c r="N95" t="s">
        <v>111</v>
      </c>
      <c r="O95">
        <v>42</v>
      </c>
      <c r="P95">
        <v>53</v>
      </c>
      <c r="Q95">
        <v>0.94</v>
      </c>
    </row>
    <row r="96" spans="1:17" x14ac:dyDescent="0.25">
      <c r="A96" t="s">
        <v>260</v>
      </c>
      <c r="B96" t="s">
        <v>103</v>
      </c>
      <c r="C96" t="s">
        <v>601</v>
      </c>
      <c r="D96" t="s">
        <v>602</v>
      </c>
      <c r="E96" t="s">
        <v>59</v>
      </c>
      <c r="F96" t="s">
        <v>603</v>
      </c>
      <c r="G96" t="s">
        <v>604</v>
      </c>
      <c r="H96">
        <v>45392</v>
      </c>
      <c r="I96" t="s">
        <v>110</v>
      </c>
      <c r="J96" t="s">
        <v>605</v>
      </c>
      <c r="K96">
        <v>96</v>
      </c>
      <c r="L96">
        <v>83</v>
      </c>
      <c r="M96">
        <v>50</v>
      </c>
      <c r="N96" t="s">
        <v>87</v>
      </c>
      <c r="O96">
        <v>81</v>
      </c>
      <c r="P96">
        <v>89</v>
      </c>
      <c r="Q96">
        <v>-0.26</v>
      </c>
    </row>
    <row r="97" spans="1:17" x14ac:dyDescent="0.25">
      <c r="A97" t="s">
        <v>606</v>
      </c>
      <c r="B97" t="s">
        <v>103</v>
      </c>
      <c r="C97" t="s">
        <v>607</v>
      </c>
      <c r="D97" t="s">
        <v>608</v>
      </c>
      <c r="E97" t="s">
        <v>106</v>
      </c>
      <c r="F97" t="s">
        <v>609</v>
      </c>
      <c r="G97" t="s">
        <v>610</v>
      </c>
      <c r="H97">
        <v>45392</v>
      </c>
      <c r="I97">
        <v>45515</v>
      </c>
      <c r="J97" t="s">
        <v>565</v>
      </c>
      <c r="K97">
        <v>76</v>
      </c>
      <c r="L97">
        <v>8</v>
      </c>
      <c r="M97">
        <v>2</v>
      </c>
      <c r="N97" t="s">
        <v>611</v>
      </c>
      <c r="O97">
        <v>24</v>
      </c>
      <c r="P97">
        <v>53</v>
      </c>
      <c r="Q97">
        <v>-0.1</v>
      </c>
    </row>
    <row r="98" spans="1:17" x14ac:dyDescent="0.25">
      <c r="A98" t="s">
        <v>226</v>
      </c>
      <c r="B98" t="s">
        <v>103</v>
      </c>
      <c r="C98" t="s">
        <v>612</v>
      </c>
      <c r="D98" t="s">
        <v>613</v>
      </c>
      <c r="E98" t="s">
        <v>59</v>
      </c>
      <c r="F98" t="s">
        <v>614</v>
      </c>
      <c r="G98" t="s">
        <v>615</v>
      </c>
      <c r="H98">
        <v>45392</v>
      </c>
      <c r="I98">
        <v>45516</v>
      </c>
      <c r="J98" t="s">
        <v>616</v>
      </c>
      <c r="K98">
        <v>17</v>
      </c>
      <c r="L98">
        <v>19</v>
      </c>
      <c r="M98">
        <v>74</v>
      </c>
      <c r="N98" t="s">
        <v>231</v>
      </c>
      <c r="O98">
        <v>58</v>
      </c>
      <c r="P98">
        <v>27</v>
      </c>
      <c r="Q98">
        <v>-1.21</v>
      </c>
    </row>
    <row r="99" spans="1:17" x14ac:dyDescent="0.25">
      <c r="A99" t="s">
        <v>139</v>
      </c>
      <c r="B99" t="s">
        <v>65</v>
      </c>
      <c r="C99" t="s">
        <v>193</v>
      </c>
      <c r="D99" t="s">
        <v>617</v>
      </c>
      <c r="E99" t="s">
        <v>106</v>
      </c>
      <c r="F99" t="s">
        <v>618</v>
      </c>
      <c r="G99" t="s">
        <v>619</v>
      </c>
      <c r="H99">
        <v>45392</v>
      </c>
      <c r="I99" t="s">
        <v>296</v>
      </c>
      <c r="J99">
        <v>45298</v>
      </c>
      <c r="K99">
        <v>14</v>
      </c>
      <c r="L99">
        <v>75</v>
      </c>
      <c r="M99">
        <v>10</v>
      </c>
      <c r="N99" t="s">
        <v>120</v>
      </c>
      <c r="O99">
        <v>65</v>
      </c>
      <c r="P99">
        <v>62</v>
      </c>
      <c r="Q99">
        <v>0.53</v>
      </c>
    </row>
    <row r="100" spans="1:17" x14ac:dyDescent="0.25">
      <c r="A100" t="s">
        <v>327</v>
      </c>
      <c r="B100" t="s">
        <v>152</v>
      </c>
      <c r="C100" t="s">
        <v>620</v>
      </c>
      <c r="D100" t="s">
        <v>621</v>
      </c>
      <c r="E100" t="s">
        <v>106</v>
      </c>
      <c r="F100" t="s">
        <v>622</v>
      </c>
      <c r="G100" t="s">
        <v>623</v>
      </c>
      <c r="H100">
        <v>45393</v>
      </c>
      <c r="I100">
        <v>45386</v>
      </c>
      <c r="J100" t="s">
        <v>624</v>
      </c>
      <c r="K100">
        <v>96</v>
      </c>
      <c r="L100">
        <v>16</v>
      </c>
      <c r="M100">
        <v>48</v>
      </c>
      <c r="N100" t="s">
        <v>111</v>
      </c>
      <c r="O100">
        <v>45</v>
      </c>
      <c r="P100">
        <v>68</v>
      </c>
      <c r="Q100">
        <v>0.05</v>
      </c>
    </row>
    <row r="101" spans="1:17" x14ac:dyDescent="0.25">
      <c r="A101" t="s">
        <v>457</v>
      </c>
      <c r="B101" t="s">
        <v>103</v>
      </c>
      <c r="C101" t="s">
        <v>75</v>
      </c>
      <c r="D101" t="s">
        <v>625</v>
      </c>
      <c r="E101" t="s">
        <v>68</v>
      </c>
      <c r="F101" t="s">
        <v>626</v>
      </c>
      <c r="G101" t="s">
        <v>627</v>
      </c>
      <c r="H101">
        <v>45393</v>
      </c>
      <c r="I101" t="s">
        <v>149</v>
      </c>
      <c r="J101" t="s">
        <v>628</v>
      </c>
      <c r="K101">
        <v>30</v>
      </c>
      <c r="L101">
        <v>34</v>
      </c>
      <c r="M101">
        <v>96</v>
      </c>
      <c r="N101" t="s">
        <v>629</v>
      </c>
      <c r="O101">
        <v>61</v>
      </c>
      <c r="P101">
        <v>13</v>
      </c>
      <c r="Q101">
        <v>-0.51</v>
      </c>
    </row>
    <row r="102" spans="1:17" x14ac:dyDescent="0.25">
      <c r="A102" t="s">
        <v>630</v>
      </c>
      <c r="B102" t="s">
        <v>74</v>
      </c>
      <c r="C102" t="s">
        <v>631</v>
      </c>
      <c r="D102" t="s">
        <v>632</v>
      </c>
      <c r="E102" t="s">
        <v>106</v>
      </c>
      <c r="F102" t="s">
        <v>633</v>
      </c>
      <c r="G102" t="s">
        <v>634</v>
      </c>
      <c r="H102">
        <v>45394</v>
      </c>
      <c r="I102">
        <v>45328</v>
      </c>
      <c r="J102">
        <v>45870</v>
      </c>
      <c r="K102">
        <v>91</v>
      </c>
      <c r="L102">
        <v>84</v>
      </c>
      <c r="M102">
        <v>11</v>
      </c>
      <c r="N102" t="s">
        <v>191</v>
      </c>
      <c r="O102">
        <v>56</v>
      </c>
      <c r="P102">
        <v>90</v>
      </c>
      <c r="Q102">
        <v>0.79</v>
      </c>
    </row>
    <row r="103" spans="1:17" x14ac:dyDescent="0.25">
      <c r="A103" t="s">
        <v>635</v>
      </c>
      <c r="B103" t="s">
        <v>56</v>
      </c>
      <c r="C103" t="s">
        <v>589</v>
      </c>
      <c r="D103" t="s">
        <v>636</v>
      </c>
      <c r="E103" t="s">
        <v>68</v>
      </c>
      <c r="F103" t="s">
        <v>637</v>
      </c>
      <c r="G103" t="s">
        <v>638</v>
      </c>
      <c r="H103">
        <v>45394</v>
      </c>
      <c r="I103" t="s">
        <v>639</v>
      </c>
      <c r="J103" t="s">
        <v>118</v>
      </c>
      <c r="K103">
        <v>47</v>
      </c>
      <c r="L103">
        <v>67</v>
      </c>
      <c r="M103">
        <v>57</v>
      </c>
      <c r="N103" t="s">
        <v>159</v>
      </c>
      <c r="O103">
        <v>36</v>
      </c>
      <c r="P103">
        <v>48</v>
      </c>
      <c r="Q103">
        <v>-0.61</v>
      </c>
    </row>
    <row r="104" spans="1:17" x14ac:dyDescent="0.25">
      <c r="A104" t="s">
        <v>327</v>
      </c>
      <c r="B104" t="s">
        <v>152</v>
      </c>
      <c r="C104" t="s">
        <v>640</v>
      </c>
      <c r="D104" t="s">
        <v>641</v>
      </c>
      <c r="E104" t="s">
        <v>59</v>
      </c>
      <c r="F104" t="s">
        <v>642</v>
      </c>
      <c r="G104" t="s">
        <v>643</v>
      </c>
      <c r="H104">
        <v>45415</v>
      </c>
      <c r="I104" t="s">
        <v>644</v>
      </c>
      <c r="J104" t="s">
        <v>344</v>
      </c>
      <c r="K104">
        <v>11</v>
      </c>
      <c r="L104">
        <v>6</v>
      </c>
      <c r="M104">
        <v>100</v>
      </c>
      <c r="N104" t="s">
        <v>111</v>
      </c>
      <c r="O104">
        <v>88</v>
      </c>
      <c r="P104">
        <v>24</v>
      </c>
      <c r="Q104">
        <v>-0.33</v>
      </c>
    </row>
    <row r="105" spans="1:17" x14ac:dyDescent="0.25">
      <c r="A105" t="s">
        <v>447</v>
      </c>
      <c r="B105" t="s">
        <v>56</v>
      </c>
      <c r="C105" t="s">
        <v>645</v>
      </c>
      <c r="D105" t="s">
        <v>646</v>
      </c>
      <c r="E105" t="s">
        <v>106</v>
      </c>
      <c r="F105" t="s">
        <v>647</v>
      </c>
      <c r="G105" t="s">
        <v>648</v>
      </c>
      <c r="H105">
        <v>45416</v>
      </c>
      <c r="I105" t="s">
        <v>649</v>
      </c>
      <c r="J105">
        <v>45448</v>
      </c>
      <c r="K105">
        <v>95</v>
      </c>
      <c r="L105">
        <v>50</v>
      </c>
      <c r="M105">
        <v>76</v>
      </c>
      <c r="N105" t="s">
        <v>159</v>
      </c>
      <c r="O105">
        <v>69</v>
      </c>
      <c r="P105">
        <v>5</v>
      </c>
      <c r="Q105">
        <v>0.73</v>
      </c>
    </row>
    <row r="106" spans="1:17" x14ac:dyDescent="0.25">
      <c r="A106" t="s">
        <v>650</v>
      </c>
      <c r="B106" t="s">
        <v>74</v>
      </c>
      <c r="C106" t="s">
        <v>651</v>
      </c>
      <c r="D106" t="s">
        <v>652</v>
      </c>
      <c r="E106" t="s">
        <v>59</v>
      </c>
      <c r="F106" t="s">
        <v>653</v>
      </c>
      <c r="G106" t="s">
        <v>654</v>
      </c>
      <c r="H106">
        <v>45416</v>
      </c>
      <c r="I106">
        <v>45547</v>
      </c>
      <c r="J106" t="s">
        <v>71</v>
      </c>
      <c r="K106">
        <v>92</v>
      </c>
      <c r="L106">
        <v>67</v>
      </c>
      <c r="M106">
        <v>51</v>
      </c>
      <c r="N106" t="s">
        <v>159</v>
      </c>
      <c r="O106">
        <v>23</v>
      </c>
      <c r="P106">
        <v>78</v>
      </c>
      <c r="Q106">
        <v>0.93</v>
      </c>
    </row>
    <row r="107" spans="1:17" x14ac:dyDescent="0.25">
      <c r="A107" t="s">
        <v>127</v>
      </c>
      <c r="B107" t="s">
        <v>74</v>
      </c>
      <c r="C107" t="s">
        <v>655</v>
      </c>
      <c r="D107" t="s">
        <v>656</v>
      </c>
      <c r="E107" t="s">
        <v>68</v>
      </c>
      <c r="F107" t="s">
        <v>657</v>
      </c>
      <c r="G107" t="s">
        <v>658</v>
      </c>
      <c r="H107">
        <v>45416</v>
      </c>
      <c r="I107" t="s">
        <v>157</v>
      </c>
      <c r="J107">
        <v>45690</v>
      </c>
      <c r="K107">
        <v>85</v>
      </c>
      <c r="L107">
        <v>83</v>
      </c>
      <c r="M107">
        <v>13</v>
      </c>
      <c r="N107" t="s">
        <v>409</v>
      </c>
      <c r="O107">
        <v>49</v>
      </c>
      <c r="P107">
        <v>75</v>
      </c>
      <c r="Q107">
        <v>-2.39</v>
      </c>
    </row>
    <row r="108" spans="1:17" x14ac:dyDescent="0.25">
      <c r="A108" t="s">
        <v>659</v>
      </c>
      <c r="B108" t="s">
        <v>56</v>
      </c>
      <c r="C108" t="s">
        <v>660</v>
      </c>
      <c r="D108" t="s">
        <v>661</v>
      </c>
      <c r="E108" t="s">
        <v>68</v>
      </c>
      <c r="F108" t="s">
        <v>662</v>
      </c>
      <c r="G108" t="s">
        <v>663</v>
      </c>
      <c r="H108">
        <v>45416</v>
      </c>
      <c r="I108" t="s">
        <v>344</v>
      </c>
      <c r="J108" t="s">
        <v>149</v>
      </c>
      <c r="K108">
        <v>92</v>
      </c>
      <c r="L108">
        <v>3</v>
      </c>
      <c r="M108">
        <v>81</v>
      </c>
      <c r="N108" t="s">
        <v>111</v>
      </c>
      <c r="O108">
        <v>62</v>
      </c>
      <c r="P108">
        <v>20</v>
      </c>
      <c r="Q108">
        <v>-0.53</v>
      </c>
    </row>
    <row r="109" spans="1:17" x14ac:dyDescent="0.25">
      <c r="A109" t="s">
        <v>664</v>
      </c>
      <c r="B109" t="s">
        <v>56</v>
      </c>
      <c r="C109" t="s">
        <v>665</v>
      </c>
      <c r="D109" t="s">
        <v>666</v>
      </c>
      <c r="E109" t="s">
        <v>68</v>
      </c>
      <c r="F109" t="s">
        <v>667</v>
      </c>
      <c r="G109" t="s">
        <v>668</v>
      </c>
      <c r="H109">
        <v>45416</v>
      </c>
      <c r="I109" t="s">
        <v>534</v>
      </c>
      <c r="J109" t="s">
        <v>669</v>
      </c>
      <c r="K109">
        <v>24</v>
      </c>
      <c r="L109">
        <v>21</v>
      </c>
      <c r="M109">
        <v>4</v>
      </c>
      <c r="N109" t="s">
        <v>383</v>
      </c>
      <c r="O109">
        <v>85</v>
      </c>
      <c r="P109">
        <v>17</v>
      </c>
      <c r="Q109">
        <v>0.68</v>
      </c>
    </row>
    <row r="110" spans="1:17" x14ac:dyDescent="0.25">
      <c r="A110" t="s">
        <v>421</v>
      </c>
      <c r="B110" t="s">
        <v>74</v>
      </c>
      <c r="C110" t="s">
        <v>670</v>
      </c>
      <c r="D110" t="s">
        <v>671</v>
      </c>
      <c r="E110" t="s">
        <v>68</v>
      </c>
      <c r="F110" t="s">
        <v>672</v>
      </c>
      <c r="G110" t="s">
        <v>673</v>
      </c>
      <c r="H110">
        <v>45416</v>
      </c>
      <c r="I110">
        <v>45605</v>
      </c>
      <c r="J110" t="s">
        <v>472</v>
      </c>
      <c r="K110">
        <v>21</v>
      </c>
      <c r="L110">
        <v>24</v>
      </c>
      <c r="M110">
        <v>2</v>
      </c>
      <c r="N110" t="s">
        <v>674</v>
      </c>
      <c r="O110">
        <v>87</v>
      </c>
      <c r="P110">
        <v>36</v>
      </c>
      <c r="Q110">
        <v>0.8</v>
      </c>
    </row>
    <row r="111" spans="1:17" x14ac:dyDescent="0.25">
      <c r="A111" t="s">
        <v>112</v>
      </c>
      <c r="B111" t="s">
        <v>113</v>
      </c>
      <c r="C111" t="s">
        <v>675</v>
      </c>
      <c r="D111" t="s">
        <v>676</v>
      </c>
      <c r="E111" t="s">
        <v>106</v>
      </c>
      <c r="F111" t="s">
        <v>677</v>
      </c>
      <c r="G111" t="s">
        <v>678</v>
      </c>
      <c r="H111">
        <v>45416</v>
      </c>
      <c r="I111" t="s">
        <v>679</v>
      </c>
      <c r="J111" t="s">
        <v>400</v>
      </c>
      <c r="K111">
        <v>64</v>
      </c>
      <c r="L111">
        <v>1</v>
      </c>
      <c r="M111">
        <v>92</v>
      </c>
      <c r="N111" t="s">
        <v>120</v>
      </c>
      <c r="O111">
        <v>49</v>
      </c>
      <c r="P111">
        <v>15</v>
      </c>
      <c r="Q111">
        <v>0.59</v>
      </c>
    </row>
    <row r="112" spans="1:17" x14ac:dyDescent="0.25">
      <c r="A112" t="s">
        <v>680</v>
      </c>
      <c r="B112" t="s">
        <v>201</v>
      </c>
      <c r="C112" t="s">
        <v>681</v>
      </c>
      <c r="D112" t="s">
        <v>682</v>
      </c>
      <c r="E112" t="s">
        <v>106</v>
      </c>
      <c r="F112" t="s">
        <v>683</v>
      </c>
      <c r="G112" t="s">
        <v>684</v>
      </c>
      <c r="H112">
        <v>45416</v>
      </c>
      <c r="I112">
        <v>45636</v>
      </c>
      <c r="J112" t="s">
        <v>685</v>
      </c>
      <c r="K112">
        <v>35</v>
      </c>
      <c r="L112">
        <v>88</v>
      </c>
      <c r="M112">
        <v>87</v>
      </c>
      <c r="N112" t="s">
        <v>686</v>
      </c>
      <c r="O112">
        <v>39</v>
      </c>
      <c r="P112">
        <v>62</v>
      </c>
      <c r="Q112">
        <v>0.69</v>
      </c>
    </row>
    <row r="113" spans="1:17" x14ac:dyDescent="0.25">
      <c r="A113" t="s">
        <v>376</v>
      </c>
      <c r="B113" t="s">
        <v>65</v>
      </c>
      <c r="C113" t="s">
        <v>687</v>
      </c>
      <c r="D113" t="s">
        <v>688</v>
      </c>
      <c r="E113" t="s">
        <v>106</v>
      </c>
      <c r="F113" t="s">
        <v>689</v>
      </c>
      <c r="G113" t="s">
        <v>690</v>
      </c>
      <c r="H113">
        <v>45417</v>
      </c>
      <c r="I113" t="s">
        <v>691</v>
      </c>
      <c r="J113" t="s">
        <v>692</v>
      </c>
      <c r="K113">
        <v>100</v>
      </c>
      <c r="L113">
        <v>92</v>
      </c>
      <c r="M113">
        <v>26</v>
      </c>
      <c r="N113" t="s">
        <v>383</v>
      </c>
      <c r="O113">
        <v>84</v>
      </c>
      <c r="P113">
        <v>9</v>
      </c>
      <c r="Q113">
        <v>-0.59</v>
      </c>
    </row>
    <row r="114" spans="1:17" x14ac:dyDescent="0.25">
      <c r="A114" t="s">
        <v>693</v>
      </c>
      <c r="B114" t="s">
        <v>201</v>
      </c>
      <c r="C114" t="s">
        <v>694</v>
      </c>
      <c r="D114" t="s">
        <v>695</v>
      </c>
      <c r="E114" t="s">
        <v>68</v>
      </c>
      <c r="F114" t="s">
        <v>696</v>
      </c>
      <c r="G114" t="s">
        <v>697</v>
      </c>
      <c r="H114">
        <v>45417</v>
      </c>
      <c r="I114" t="s">
        <v>698</v>
      </c>
      <c r="J114">
        <v>45573</v>
      </c>
      <c r="K114">
        <v>91</v>
      </c>
      <c r="L114">
        <v>78</v>
      </c>
      <c r="M114">
        <v>61</v>
      </c>
      <c r="N114" t="s">
        <v>699</v>
      </c>
      <c r="O114">
        <v>63</v>
      </c>
      <c r="P114">
        <v>15</v>
      </c>
      <c r="Q114">
        <v>0.89</v>
      </c>
    </row>
    <row r="115" spans="1:17" x14ac:dyDescent="0.25">
      <c r="A115" t="s">
        <v>700</v>
      </c>
      <c r="B115" t="s">
        <v>65</v>
      </c>
      <c r="C115" t="s">
        <v>701</v>
      </c>
      <c r="D115" t="s">
        <v>702</v>
      </c>
      <c r="E115" t="s">
        <v>106</v>
      </c>
      <c r="F115" t="s">
        <v>703</v>
      </c>
      <c r="G115" t="s">
        <v>704</v>
      </c>
      <c r="H115">
        <v>45417</v>
      </c>
      <c r="I115">
        <v>45634</v>
      </c>
      <c r="J115" t="s">
        <v>705</v>
      </c>
      <c r="K115">
        <v>18</v>
      </c>
      <c r="L115">
        <v>72</v>
      </c>
      <c r="M115">
        <v>71</v>
      </c>
      <c r="N115" t="s">
        <v>72</v>
      </c>
      <c r="O115">
        <v>25</v>
      </c>
      <c r="P115">
        <v>81</v>
      </c>
      <c r="Q115">
        <v>0.76</v>
      </c>
    </row>
    <row r="116" spans="1:17" x14ac:dyDescent="0.25">
      <c r="A116" t="s">
        <v>706</v>
      </c>
      <c r="B116" t="s">
        <v>103</v>
      </c>
      <c r="C116" t="s">
        <v>707</v>
      </c>
      <c r="D116" t="s">
        <v>708</v>
      </c>
      <c r="E116" t="s">
        <v>59</v>
      </c>
      <c r="F116" t="s">
        <v>709</v>
      </c>
      <c r="G116" t="s">
        <v>710</v>
      </c>
      <c r="H116">
        <v>45417</v>
      </c>
      <c r="I116" t="s">
        <v>639</v>
      </c>
      <c r="J116" t="s">
        <v>711</v>
      </c>
      <c r="K116">
        <v>80</v>
      </c>
      <c r="L116">
        <v>86</v>
      </c>
      <c r="M116">
        <v>50</v>
      </c>
      <c r="N116" t="s">
        <v>273</v>
      </c>
      <c r="O116">
        <v>46</v>
      </c>
      <c r="P116">
        <v>69</v>
      </c>
      <c r="Q116">
        <v>-2.2400000000000002</v>
      </c>
    </row>
    <row r="117" spans="1:17" x14ac:dyDescent="0.25">
      <c r="A117" t="s">
        <v>712</v>
      </c>
      <c r="B117" t="s">
        <v>103</v>
      </c>
      <c r="C117" t="s">
        <v>713</v>
      </c>
      <c r="D117" t="s">
        <v>714</v>
      </c>
      <c r="E117" t="s">
        <v>59</v>
      </c>
      <c r="F117" t="s">
        <v>715</v>
      </c>
      <c r="G117" t="s">
        <v>716</v>
      </c>
      <c r="H117">
        <v>45418</v>
      </c>
      <c r="I117" t="s">
        <v>717</v>
      </c>
      <c r="J117">
        <v>45330</v>
      </c>
      <c r="K117">
        <v>11</v>
      </c>
      <c r="L117">
        <v>10</v>
      </c>
      <c r="M117">
        <v>80</v>
      </c>
      <c r="N117" t="s">
        <v>87</v>
      </c>
      <c r="O117">
        <v>48</v>
      </c>
      <c r="P117">
        <v>65</v>
      </c>
      <c r="Q117">
        <v>-0.5</v>
      </c>
    </row>
    <row r="118" spans="1:17" x14ac:dyDescent="0.25">
      <c r="A118" t="s">
        <v>327</v>
      </c>
      <c r="B118" t="s">
        <v>152</v>
      </c>
      <c r="C118" t="s">
        <v>718</v>
      </c>
      <c r="D118" t="s">
        <v>719</v>
      </c>
      <c r="E118" t="s">
        <v>68</v>
      </c>
      <c r="F118" t="s">
        <v>720</v>
      </c>
      <c r="G118" t="s">
        <v>721</v>
      </c>
      <c r="H118">
        <v>45418</v>
      </c>
      <c r="I118" t="s">
        <v>437</v>
      </c>
      <c r="J118" t="s">
        <v>685</v>
      </c>
      <c r="K118">
        <v>99</v>
      </c>
      <c r="L118">
        <v>3</v>
      </c>
      <c r="M118">
        <v>79</v>
      </c>
      <c r="N118" t="s">
        <v>111</v>
      </c>
      <c r="O118">
        <v>65</v>
      </c>
      <c r="P118">
        <v>16</v>
      </c>
      <c r="Q118">
        <v>-0.35</v>
      </c>
    </row>
    <row r="119" spans="1:17" x14ac:dyDescent="0.25">
      <c r="A119" t="s">
        <v>635</v>
      </c>
      <c r="B119" t="s">
        <v>56</v>
      </c>
      <c r="C119" t="s">
        <v>722</v>
      </c>
      <c r="D119" t="s">
        <v>723</v>
      </c>
      <c r="E119" t="s">
        <v>106</v>
      </c>
      <c r="F119" t="s">
        <v>724</v>
      </c>
      <c r="G119" t="s">
        <v>725</v>
      </c>
      <c r="H119">
        <v>45418</v>
      </c>
      <c r="I119">
        <v>45360</v>
      </c>
      <c r="J119" t="s">
        <v>561</v>
      </c>
      <c r="K119">
        <v>40</v>
      </c>
      <c r="L119">
        <v>83</v>
      </c>
      <c r="M119">
        <v>50</v>
      </c>
      <c r="N119" t="s">
        <v>159</v>
      </c>
      <c r="O119">
        <v>92</v>
      </c>
      <c r="P119">
        <v>50</v>
      </c>
      <c r="Q119">
        <v>0.75</v>
      </c>
    </row>
    <row r="120" spans="1:17" x14ac:dyDescent="0.25">
      <c r="A120" t="s">
        <v>726</v>
      </c>
      <c r="B120" t="s">
        <v>152</v>
      </c>
      <c r="C120" t="s">
        <v>727</v>
      </c>
      <c r="D120" t="s">
        <v>728</v>
      </c>
      <c r="E120" t="s">
        <v>68</v>
      </c>
      <c r="F120" t="s">
        <v>729</v>
      </c>
      <c r="G120" t="s">
        <v>730</v>
      </c>
      <c r="H120">
        <v>45419</v>
      </c>
      <c r="I120" t="s">
        <v>197</v>
      </c>
      <c r="J120">
        <v>45508</v>
      </c>
      <c r="K120">
        <v>69</v>
      </c>
      <c r="L120">
        <v>65</v>
      </c>
      <c r="M120">
        <v>91</v>
      </c>
      <c r="N120" t="s">
        <v>191</v>
      </c>
      <c r="O120">
        <v>98</v>
      </c>
      <c r="P120">
        <v>50</v>
      </c>
      <c r="Q120">
        <v>0.46</v>
      </c>
    </row>
    <row r="121" spans="1:17" x14ac:dyDescent="0.25">
      <c r="A121" t="s">
        <v>731</v>
      </c>
      <c r="B121" t="s">
        <v>74</v>
      </c>
      <c r="C121" t="s">
        <v>732</v>
      </c>
      <c r="D121" t="s">
        <v>733</v>
      </c>
      <c r="E121" t="s">
        <v>106</v>
      </c>
      <c r="F121" t="s">
        <v>734</v>
      </c>
      <c r="G121" t="s">
        <v>735</v>
      </c>
      <c r="H121">
        <v>45419</v>
      </c>
      <c r="I121">
        <v>45392</v>
      </c>
      <c r="J121">
        <v>45542</v>
      </c>
      <c r="K121">
        <v>60</v>
      </c>
      <c r="L121">
        <v>43</v>
      </c>
      <c r="M121">
        <v>32</v>
      </c>
      <c r="N121" t="s">
        <v>166</v>
      </c>
      <c r="O121">
        <v>77</v>
      </c>
      <c r="P121">
        <v>60</v>
      </c>
      <c r="Q121">
        <v>0.49</v>
      </c>
    </row>
    <row r="122" spans="1:17" x14ac:dyDescent="0.25">
      <c r="A122" t="s">
        <v>736</v>
      </c>
      <c r="B122" t="s">
        <v>103</v>
      </c>
      <c r="C122" t="s">
        <v>737</v>
      </c>
      <c r="D122" t="s">
        <v>738</v>
      </c>
      <c r="E122" t="s">
        <v>59</v>
      </c>
      <c r="F122" t="s">
        <v>739</v>
      </c>
      <c r="G122" t="s">
        <v>740</v>
      </c>
      <c r="H122">
        <v>45419</v>
      </c>
      <c r="I122">
        <v>45514</v>
      </c>
      <c r="J122">
        <v>45300</v>
      </c>
      <c r="K122">
        <v>79</v>
      </c>
      <c r="L122">
        <v>38</v>
      </c>
      <c r="M122">
        <v>67</v>
      </c>
      <c r="N122" t="s">
        <v>166</v>
      </c>
      <c r="O122">
        <v>43</v>
      </c>
      <c r="P122">
        <v>93</v>
      </c>
      <c r="Q122">
        <v>0.22</v>
      </c>
    </row>
    <row r="123" spans="1:17" x14ac:dyDescent="0.25">
      <c r="A123" t="s">
        <v>741</v>
      </c>
      <c r="B123" t="s">
        <v>56</v>
      </c>
      <c r="C123" t="s">
        <v>377</v>
      </c>
      <c r="D123" t="s">
        <v>742</v>
      </c>
      <c r="E123" t="s">
        <v>68</v>
      </c>
      <c r="F123" t="s">
        <v>743</v>
      </c>
      <c r="G123" t="s">
        <v>744</v>
      </c>
      <c r="H123">
        <v>45420</v>
      </c>
      <c r="I123">
        <v>45962</v>
      </c>
      <c r="J123">
        <v>45389</v>
      </c>
      <c r="K123">
        <v>68</v>
      </c>
      <c r="L123">
        <v>12</v>
      </c>
      <c r="M123">
        <v>73</v>
      </c>
      <c r="N123" t="s">
        <v>111</v>
      </c>
      <c r="O123">
        <v>84</v>
      </c>
      <c r="P123">
        <v>95</v>
      </c>
      <c r="Q123">
        <v>-1.1599999999999999</v>
      </c>
    </row>
    <row r="124" spans="1:17" x14ac:dyDescent="0.25">
      <c r="A124" t="s">
        <v>427</v>
      </c>
      <c r="B124" t="s">
        <v>113</v>
      </c>
      <c r="C124" t="s">
        <v>745</v>
      </c>
      <c r="D124" t="s">
        <v>746</v>
      </c>
      <c r="E124" t="s">
        <v>106</v>
      </c>
      <c r="F124" t="s">
        <v>747</v>
      </c>
      <c r="G124" t="s">
        <v>748</v>
      </c>
      <c r="H124">
        <v>45421</v>
      </c>
      <c r="I124" t="s">
        <v>649</v>
      </c>
      <c r="J124" t="s">
        <v>749</v>
      </c>
      <c r="K124">
        <v>44</v>
      </c>
      <c r="L124">
        <v>67</v>
      </c>
      <c r="M124">
        <v>48</v>
      </c>
      <c r="N124" t="s">
        <v>383</v>
      </c>
      <c r="O124">
        <v>90</v>
      </c>
      <c r="P124">
        <v>11</v>
      </c>
      <c r="Q124">
        <v>-0.13</v>
      </c>
    </row>
    <row r="125" spans="1:17" x14ac:dyDescent="0.25">
      <c r="A125" t="s">
        <v>750</v>
      </c>
      <c r="B125" t="s">
        <v>201</v>
      </c>
      <c r="C125" t="s">
        <v>239</v>
      </c>
      <c r="D125" t="s">
        <v>751</v>
      </c>
      <c r="E125" t="s">
        <v>106</v>
      </c>
      <c r="F125" t="s">
        <v>752</v>
      </c>
      <c r="G125" t="s">
        <v>753</v>
      </c>
      <c r="H125">
        <v>45421</v>
      </c>
      <c r="I125" t="s">
        <v>754</v>
      </c>
      <c r="J125">
        <v>45356</v>
      </c>
      <c r="K125">
        <v>40</v>
      </c>
      <c r="L125">
        <v>30</v>
      </c>
      <c r="M125">
        <v>60</v>
      </c>
      <c r="N125" t="s">
        <v>755</v>
      </c>
      <c r="O125">
        <v>33</v>
      </c>
      <c r="P125">
        <v>84</v>
      </c>
      <c r="Q125">
        <v>0.88</v>
      </c>
    </row>
    <row r="126" spans="1:17" x14ac:dyDescent="0.25">
      <c r="A126" t="s">
        <v>736</v>
      </c>
      <c r="B126" t="s">
        <v>103</v>
      </c>
      <c r="C126" t="s">
        <v>756</v>
      </c>
      <c r="D126" t="s">
        <v>757</v>
      </c>
      <c r="E126" t="s">
        <v>106</v>
      </c>
      <c r="F126" t="s">
        <v>758</v>
      </c>
      <c r="G126" t="s">
        <v>759</v>
      </c>
      <c r="H126">
        <v>45421</v>
      </c>
      <c r="I126">
        <v>45605</v>
      </c>
      <c r="J126" t="s">
        <v>437</v>
      </c>
      <c r="K126">
        <v>46</v>
      </c>
      <c r="L126">
        <v>81</v>
      </c>
      <c r="M126">
        <v>47</v>
      </c>
      <c r="N126" t="s">
        <v>166</v>
      </c>
      <c r="O126">
        <v>48</v>
      </c>
      <c r="P126">
        <v>48</v>
      </c>
      <c r="Q126">
        <v>-1.55</v>
      </c>
    </row>
    <row r="127" spans="1:17" x14ac:dyDescent="0.25">
      <c r="A127" t="s">
        <v>760</v>
      </c>
      <c r="B127" t="s">
        <v>103</v>
      </c>
      <c r="C127" t="s">
        <v>261</v>
      </c>
      <c r="D127" t="s">
        <v>761</v>
      </c>
      <c r="E127" t="s">
        <v>68</v>
      </c>
      <c r="F127" t="s">
        <v>762</v>
      </c>
      <c r="G127" t="s">
        <v>763</v>
      </c>
      <c r="H127">
        <v>45422</v>
      </c>
      <c r="I127" t="s">
        <v>764</v>
      </c>
      <c r="J127" t="s">
        <v>213</v>
      </c>
      <c r="K127">
        <v>24</v>
      </c>
      <c r="L127">
        <v>69</v>
      </c>
      <c r="M127">
        <v>2</v>
      </c>
      <c r="N127" t="s">
        <v>72</v>
      </c>
      <c r="O127">
        <v>20</v>
      </c>
      <c r="P127">
        <v>20</v>
      </c>
      <c r="Q127">
        <v>0</v>
      </c>
    </row>
    <row r="128" spans="1:17" x14ac:dyDescent="0.25">
      <c r="A128" t="s">
        <v>238</v>
      </c>
      <c r="B128" t="s">
        <v>201</v>
      </c>
      <c r="C128" t="s">
        <v>765</v>
      </c>
      <c r="D128" t="s">
        <v>766</v>
      </c>
      <c r="E128" t="s">
        <v>106</v>
      </c>
      <c r="F128" t="s">
        <v>767</v>
      </c>
      <c r="G128" t="s">
        <v>768</v>
      </c>
      <c r="H128">
        <v>45422</v>
      </c>
      <c r="I128">
        <v>45572</v>
      </c>
      <c r="J128" t="s">
        <v>467</v>
      </c>
      <c r="K128">
        <v>29</v>
      </c>
      <c r="L128">
        <v>91</v>
      </c>
      <c r="M128">
        <v>48</v>
      </c>
      <c r="N128" t="s">
        <v>80</v>
      </c>
      <c r="O128">
        <v>28</v>
      </c>
      <c r="P128">
        <v>40</v>
      </c>
      <c r="Q128">
        <v>0</v>
      </c>
    </row>
    <row r="129" spans="1:17" x14ac:dyDescent="0.25">
      <c r="A129" t="s">
        <v>769</v>
      </c>
      <c r="B129" t="s">
        <v>74</v>
      </c>
      <c r="C129" t="s">
        <v>770</v>
      </c>
      <c r="D129" t="s">
        <v>771</v>
      </c>
      <c r="E129" t="s">
        <v>59</v>
      </c>
      <c r="F129" t="s">
        <v>772</v>
      </c>
      <c r="G129" t="s">
        <v>773</v>
      </c>
      <c r="H129">
        <v>45423</v>
      </c>
      <c r="I129">
        <v>45480</v>
      </c>
      <c r="J129" t="s">
        <v>774</v>
      </c>
      <c r="K129">
        <v>97</v>
      </c>
      <c r="L129">
        <v>88</v>
      </c>
      <c r="M129">
        <v>81</v>
      </c>
      <c r="N129" t="s">
        <v>775</v>
      </c>
      <c r="O129">
        <v>97</v>
      </c>
      <c r="P129">
        <v>18</v>
      </c>
      <c r="Q129">
        <v>-0.43</v>
      </c>
    </row>
    <row r="130" spans="1:17" x14ac:dyDescent="0.25">
      <c r="A130" t="s">
        <v>776</v>
      </c>
      <c r="B130" t="s">
        <v>201</v>
      </c>
      <c r="C130" t="s">
        <v>777</v>
      </c>
      <c r="D130" t="s">
        <v>778</v>
      </c>
      <c r="E130" t="s">
        <v>59</v>
      </c>
      <c r="F130" t="s">
        <v>779</v>
      </c>
      <c r="G130" t="s">
        <v>780</v>
      </c>
      <c r="H130">
        <v>45423</v>
      </c>
      <c r="I130" t="s">
        <v>533</v>
      </c>
      <c r="J130" t="s">
        <v>781</v>
      </c>
      <c r="K130">
        <v>77</v>
      </c>
      <c r="L130">
        <v>45</v>
      </c>
      <c r="M130">
        <v>75</v>
      </c>
      <c r="N130" t="s">
        <v>782</v>
      </c>
      <c r="O130">
        <v>25</v>
      </c>
      <c r="P130">
        <v>37</v>
      </c>
      <c r="Q130">
        <v>0.81</v>
      </c>
    </row>
    <row r="131" spans="1:17" x14ac:dyDescent="0.25">
      <c r="A131" t="s">
        <v>783</v>
      </c>
      <c r="B131" t="s">
        <v>65</v>
      </c>
      <c r="C131" t="s">
        <v>499</v>
      </c>
      <c r="D131" t="s">
        <v>784</v>
      </c>
      <c r="E131" t="s">
        <v>59</v>
      </c>
      <c r="F131" t="s">
        <v>785</v>
      </c>
      <c r="G131" t="s">
        <v>786</v>
      </c>
      <c r="H131">
        <v>45423</v>
      </c>
      <c r="I131">
        <v>45603</v>
      </c>
      <c r="J131" t="s">
        <v>787</v>
      </c>
      <c r="K131">
        <v>33</v>
      </c>
      <c r="L131">
        <v>78</v>
      </c>
      <c r="M131">
        <v>79</v>
      </c>
      <c r="N131" t="s">
        <v>111</v>
      </c>
      <c r="O131">
        <v>60</v>
      </c>
      <c r="P131">
        <v>25</v>
      </c>
      <c r="Q131">
        <v>-0.48</v>
      </c>
    </row>
    <row r="132" spans="1:17" x14ac:dyDescent="0.25">
      <c r="A132" t="s">
        <v>389</v>
      </c>
      <c r="B132" t="s">
        <v>74</v>
      </c>
      <c r="C132" t="s">
        <v>788</v>
      </c>
      <c r="D132" t="s">
        <v>789</v>
      </c>
      <c r="E132" t="s">
        <v>59</v>
      </c>
      <c r="F132" t="s">
        <v>790</v>
      </c>
      <c r="G132" t="s">
        <v>791</v>
      </c>
      <c r="H132">
        <v>45423</v>
      </c>
      <c r="I132">
        <v>45779</v>
      </c>
      <c r="J132" t="s">
        <v>332</v>
      </c>
      <c r="K132">
        <v>-77</v>
      </c>
      <c r="L132">
        <v>1</v>
      </c>
      <c r="M132">
        <v>41</v>
      </c>
      <c r="N132" t="s">
        <v>394</v>
      </c>
      <c r="O132">
        <v>58</v>
      </c>
      <c r="P132">
        <v>55</v>
      </c>
      <c r="Q132">
        <v>0.57999999999999996</v>
      </c>
    </row>
    <row r="133" spans="1:17" x14ac:dyDescent="0.25">
      <c r="A133" t="s">
        <v>792</v>
      </c>
      <c r="B133" t="s">
        <v>74</v>
      </c>
      <c r="C133" t="s">
        <v>793</v>
      </c>
      <c r="D133" t="s">
        <v>794</v>
      </c>
      <c r="E133" t="s">
        <v>106</v>
      </c>
      <c r="F133" t="s">
        <v>795</v>
      </c>
      <c r="G133" t="s">
        <v>796</v>
      </c>
      <c r="H133">
        <v>45423</v>
      </c>
      <c r="I133" t="s">
        <v>797</v>
      </c>
      <c r="J133" t="s">
        <v>798</v>
      </c>
      <c r="K133">
        <v>28</v>
      </c>
      <c r="L133">
        <v>90</v>
      </c>
      <c r="M133">
        <v>70</v>
      </c>
      <c r="N133" t="s">
        <v>551</v>
      </c>
      <c r="O133">
        <v>76</v>
      </c>
      <c r="P133">
        <v>78</v>
      </c>
      <c r="Q133">
        <v>0.05</v>
      </c>
    </row>
    <row r="134" spans="1:17" x14ac:dyDescent="0.25">
      <c r="A134" t="s">
        <v>571</v>
      </c>
      <c r="B134" t="s">
        <v>113</v>
      </c>
      <c r="C134" t="s">
        <v>377</v>
      </c>
      <c r="D134" t="s">
        <v>799</v>
      </c>
      <c r="E134" t="s">
        <v>59</v>
      </c>
      <c r="F134" t="s">
        <v>800</v>
      </c>
      <c r="G134" t="s">
        <v>801</v>
      </c>
      <c r="H134">
        <v>45423</v>
      </c>
      <c r="I134">
        <v>45329</v>
      </c>
      <c r="J134">
        <v>45508</v>
      </c>
      <c r="K134">
        <v>85</v>
      </c>
      <c r="L134">
        <v>17</v>
      </c>
      <c r="M134">
        <v>96</v>
      </c>
      <c r="N134" t="s">
        <v>576</v>
      </c>
      <c r="O134">
        <v>92</v>
      </c>
      <c r="P134">
        <v>34</v>
      </c>
      <c r="Q134">
        <v>-0.03</v>
      </c>
    </row>
    <row r="135" spans="1:17" x14ac:dyDescent="0.25">
      <c r="A135" t="s">
        <v>215</v>
      </c>
      <c r="B135" t="s">
        <v>56</v>
      </c>
      <c r="C135" t="s">
        <v>802</v>
      </c>
      <c r="D135" t="s">
        <v>803</v>
      </c>
      <c r="E135" t="s">
        <v>106</v>
      </c>
      <c r="F135" t="s">
        <v>804</v>
      </c>
      <c r="G135" t="s">
        <v>805</v>
      </c>
      <c r="H135">
        <v>45423</v>
      </c>
      <c r="I135" t="s">
        <v>302</v>
      </c>
      <c r="J135" t="s">
        <v>806</v>
      </c>
      <c r="K135">
        <v>73</v>
      </c>
      <c r="L135">
        <v>69</v>
      </c>
      <c r="M135">
        <v>1</v>
      </c>
      <c r="N135" t="s">
        <v>111</v>
      </c>
      <c r="O135">
        <v>50</v>
      </c>
      <c r="P135">
        <v>67</v>
      </c>
      <c r="Q135">
        <v>0.63</v>
      </c>
    </row>
    <row r="136" spans="1:17" x14ac:dyDescent="0.25">
      <c r="A136" t="s">
        <v>474</v>
      </c>
      <c r="B136" t="s">
        <v>56</v>
      </c>
      <c r="C136" t="s">
        <v>443</v>
      </c>
      <c r="D136" t="s">
        <v>807</v>
      </c>
      <c r="E136" t="s">
        <v>68</v>
      </c>
      <c r="F136" t="s">
        <v>808</v>
      </c>
      <c r="G136" t="s">
        <v>809</v>
      </c>
      <c r="H136">
        <v>45423</v>
      </c>
      <c r="I136">
        <v>45515</v>
      </c>
      <c r="J136" t="s">
        <v>810</v>
      </c>
      <c r="K136">
        <v>88</v>
      </c>
      <c r="L136">
        <v>24</v>
      </c>
      <c r="M136">
        <v>44</v>
      </c>
      <c r="N136" t="s">
        <v>383</v>
      </c>
      <c r="O136">
        <v>72</v>
      </c>
      <c r="P136">
        <v>88</v>
      </c>
      <c r="Q136">
        <v>-0.34</v>
      </c>
    </row>
    <row r="137" spans="1:17" x14ac:dyDescent="0.25">
      <c r="A137" t="s">
        <v>811</v>
      </c>
      <c r="B137" t="s">
        <v>74</v>
      </c>
      <c r="C137" t="s">
        <v>812</v>
      </c>
      <c r="D137" t="s">
        <v>813</v>
      </c>
      <c r="E137" t="s">
        <v>106</v>
      </c>
      <c r="F137" t="s">
        <v>814</v>
      </c>
      <c r="G137" t="s">
        <v>815</v>
      </c>
      <c r="H137">
        <v>45423</v>
      </c>
      <c r="I137">
        <v>45484</v>
      </c>
      <c r="J137" t="s">
        <v>816</v>
      </c>
      <c r="K137">
        <v>64</v>
      </c>
      <c r="L137">
        <v>28</v>
      </c>
      <c r="M137">
        <v>35</v>
      </c>
      <c r="N137" t="s">
        <v>72</v>
      </c>
      <c r="O137">
        <v>74</v>
      </c>
      <c r="P137">
        <v>50</v>
      </c>
      <c r="Q137">
        <v>-0.22</v>
      </c>
    </row>
    <row r="138" spans="1:17" x14ac:dyDescent="0.25">
      <c r="A138" t="s">
        <v>321</v>
      </c>
      <c r="B138" t="s">
        <v>201</v>
      </c>
      <c r="C138" t="s">
        <v>817</v>
      </c>
      <c r="D138" t="s">
        <v>818</v>
      </c>
      <c r="E138" t="s">
        <v>68</v>
      </c>
      <c r="F138" t="s">
        <v>819</v>
      </c>
      <c r="G138" t="s">
        <v>820</v>
      </c>
      <c r="H138">
        <v>45424</v>
      </c>
      <c r="I138" t="s">
        <v>821</v>
      </c>
      <c r="J138" t="s">
        <v>822</v>
      </c>
      <c r="K138">
        <v>68</v>
      </c>
      <c r="L138">
        <v>12</v>
      </c>
      <c r="M138">
        <v>42</v>
      </c>
      <c r="N138" t="s">
        <v>120</v>
      </c>
      <c r="O138">
        <v>39</v>
      </c>
      <c r="P138">
        <v>6</v>
      </c>
      <c r="Q138">
        <v>0.32</v>
      </c>
    </row>
    <row r="139" spans="1:17" x14ac:dyDescent="0.25">
      <c r="A139" t="s">
        <v>266</v>
      </c>
      <c r="B139" t="s">
        <v>56</v>
      </c>
      <c r="C139" t="s">
        <v>655</v>
      </c>
      <c r="D139" t="s">
        <v>823</v>
      </c>
      <c r="E139" t="s">
        <v>59</v>
      </c>
      <c r="F139" t="s">
        <v>824</v>
      </c>
      <c r="G139" t="s">
        <v>825</v>
      </c>
      <c r="H139">
        <v>45446</v>
      </c>
      <c r="I139" t="s">
        <v>826</v>
      </c>
      <c r="J139" t="s">
        <v>827</v>
      </c>
      <c r="K139">
        <v>85</v>
      </c>
      <c r="L139">
        <v>33</v>
      </c>
      <c r="M139">
        <v>50</v>
      </c>
      <c r="N139" t="s">
        <v>273</v>
      </c>
      <c r="O139">
        <v>64</v>
      </c>
      <c r="P139">
        <v>38</v>
      </c>
      <c r="Q139">
        <v>0.85</v>
      </c>
    </row>
    <row r="140" spans="1:17" x14ac:dyDescent="0.25">
      <c r="A140" t="s">
        <v>828</v>
      </c>
      <c r="B140" t="s">
        <v>103</v>
      </c>
      <c r="C140" t="s">
        <v>829</v>
      </c>
      <c r="D140" t="s">
        <v>830</v>
      </c>
      <c r="E140" t="s">
        <v>68</v>
      </c>
      <c r="F140" t="s">
        <v>831</v>
      </c>
      <c r="G140" t="s">
        <v>832</v>
      </c>
      <c r="H140">
        <v>45446</v>
      </c>
      <c r="I140" t="s">
        <v>833</v>
      </c>
      <c r="J140" t="s">
        <v>834</v>
      </c>
      <c r="K140">
        <v>46</v>
      </c>
      <c r="L140">
        <v>20</v>
      </c>
      <c r="M140">
        <v>30</v>
      </c>
      <c r="N140" t="s">
        <v>166</v>
      </c>
      <c r="O140">
        <v>54</v>
      </c>
      <c r="P140">
        <v>24</v>
      </c>
      <c r="Q140">
        <v>0.41</v>
      </c>
    </row>
    <row r="141" spans="1:17" x14ac:dyDescent="0.25">
      <c r="A141" t="s">
        <v>835</v>
      </c>
      <c r="B141" t="s">
        <v>113</v>
      </c>
      <c r="C141" t="s">
        <v>836</v>
      </c>
      <c r="D141" t="s">
        <v>837</v>
      </c>
      <c r="E141" t="s">
        <v>59</v>
      </c>
      <c r="F141" t="s">
        <v>838</v>
      </c>
      <c r="G141" t="s">
        <v>839</v>
      </c>
      <c r="H141">
        <v>45446</v>
      </c>
      <c r="I141">
        <v>45477</v>
      </c>
      <c r="J141" t="s">
        <v>749</v>
      </c>
      <c r="K141">
        <v>72</v>
      </c>
      <c r="L141">
        <v>29</v>
      </c>
      <c r="M141">
        <v>10</v>
      </c>
      <c r="N141" t="s">
        <v>840</v>
      </c>
      <c r="O141">
        <v>54</v>
      </c>
      <c r="P141">
        <v>38</v>
      </c>
      <c r="Q141">
        <v>0.56000000000000005</v>
      </c>
    </row>
    <row r="142" spans="1:17" x14ac:dyDescent="0.25">
      <c r="A142" t="s">
        <v>712</v>
      </c>
      <c r="B142" t="s">
        <v>103</v>
      </c>
      <c r="C142" t="s">
        <v>841</v>
      </c>
      <c r="D142" t="s">
        <v>842</v>
      </c>
      <c r="E142" t="s">
        <v>59</v>
      </c>
      <c r="F142" t="s">
        <v>843</v>
      </c>
      <c r="G142" t="s">
        <v>844</v>
      </c>
      <c r="H142">
        <v>45447</v>
      </c>
      <c r="I142">
        <v>45296</v>
      </c>
      <c r="J142" t="s">
        <v>845</v>
      </c>
      <c r="K142">
        <v>67</v>
      </c>
      <c r="L142">
        <v>88</v>
      </c>
      <c r="M142">
        <v>32</v>
      </c>
      <c r="N142" t="s">
        <v>87</v>
      </c>
      <c r="O142">
        <v>66</v>
      </c>
      <c r="P142">
        <v>42</v>
      </c>
      <c r="Q142">
        <v>0.3</v>
      </c>
    </row>
    <row r="143" spans="1:17" x14ac:dyDescent="0.25">
      <c r="A143" t="s">
        <v>167</v>
      </c>
      <c r="B143" t="s">
        <v>56</v>
      </c>
      <c r="C143" t="s">
        <v>846</v>
      </c>
      <c r="D143" t="s">
        <v>847</v>
      </c>
      <c r="E143" t="s">
        <v>68</v>
      </c>
      <c r="F143" t="s">
        <v>848</v>
      </c>
      <c r="G143" t="s">
        <v>849</v>
      </c>
      <c r="H143">
        <v>45447</v>
      </c>
      <c r="I143" t="s">
        <v>593</v>
      </c>
      <c r="J143" t="s">
        <v>850</v>
      </c>
      <c r="K143">
        <v>41</v>
      </c>
      <c r="L143">
        <v>52</v>
      </c>
      <c r="M143">
        <v>75</v>
      </c>
      <c r="N143" t="s">
        <v>172</v>
      </c>
      <c r="O143">
        <v>57</v>
      </c>
      <c r="P143">
        <v>62</v>
      </c>
      <c r="Q143">
        <v>0.36</v>
      </c>
    </row>
    <row r="144" spans="1:17" x14ac:dyDescent="0.25">
      <c r="A144" t="s">
        <v>160</v>
      </c>
      <c r="B144" t="s">
        <v>56</v>
      </c>
      <c r="C144" t="s">
        <v>366</v>
      </c>
      <c r="D144" t="s">
        <v>851</v>
      </c>
      <c r="E144" t="s">
        <v>68</v>
      </c>
      <c r="F144" t="s">
        <v>852</v>
      </c>
      <c r="G144" t="s">
        <v>853</v>
      </c>
      <c r="H144">
        <v>45447</v>
      </c>
      <c r="I144" t="s">
        <v>854</v>
      </c>
      <c r="J144">
        <v>45508</v>
      </c>
      <c r="K144">
        <v>66</v>
      </c>
      <c r="L144">
        <v>31</v>
      </c>
      <c r="M144">
        <v>18</v>
      </c>
      <c r="N144" t="s">
        <v>166</v>
      </c>
      <c r="O144">
        <v>85</v>
      </c>
      <c r="P144">
        <v>39</v>
      </c>
      <c r="Q144">
        <v>-0.09</v>
      </c>
    </row>
    <row r="145" spans="1:17" x14ac:dyDescent="0.25">
      <c r="A145" t="s">
        <v>750</v>
      </c>
      <c r="B145" t="s">
        <v>201</v>
      </c>
      <c r="C145" t="s">
        <v>66</v>
      </c>
      <c r="D145" t="s">
        <v>855</v>
      </c>
      <c r="E145" t="s">
        <v>106</v>
      </c>
      <c r="F145" t="s">
        <v>856</v>
      </c>
      <c r="G145" t="s">
        <v>857</v>
      </c>
      <c r="H145">
        <v>45447</v>
      </c>
      <c r="I145">
        <v>45542</v>
      </c>
      <c r="J145">
        <v>45635</v>
      </c>
      <c r="K145">
        <v>78</v>
      </c>
      <c r="L145">
        <v>38</v>
      </c>
      <c r="M145">
        <v>27</v>
      </c>
      <c r="N145" t="s">
        <v>755</v>
      </c>
      <c r="O145">
        <v>54</v>
      </c>
      <c r="P145">
        <v>42</v>
      </c>
      <c r="Q145">
        <v>0.54</v>
      </c>
    </row>
    <row r="146" spans="1:17" x14ac:dyDescent="0.25">
      <c r="A146" t="s">
        <v>192</v>
      </c>
      <c r="B146" t="s">
        <v>103</v>
      </c>
      <c r="C146" t="s">
        <v>297</v>
      </c>
      <c r="D146" t="s">
        <v>858</v>
      </c>
      <c r="E146" t="s">
        <v>68</v>
      </c>
      <c r="F146" t="s">
        <v>859</v>
      </c>
      <c r="G146" t="s">
        <v>860</v>
      </c>
      <c r="H146">
        <v>45447</v>
      </c>
      <c r="I146" t="s">
        <v>565</v>
      </c>
      <c r="J146">
        <v>45779</v>
      </c>
      <c r="K146">
        <v>86</v>
      </c>
      <c r="L146">
        <v>100</v>
      </c>
      <c r="M146">
        <v>78</v>
      </c>
      <c r="N146" t="s">
        <v>388</v>
      </c>
      <c r="O146">
        <v>52</v>
      </c>
      <c r="P146">
        <v>91</v>
      </c>
      <c r="Q146">
        <v>0.22</v>
      </c>
    </row>
    <row r="147" spans="1:17" x14ac:dyDescent="0.25">
      <c r="A147" t="s">
        <v>731</v>
      </c>
      <c r="B147" t="s">
        <v>74</v>
      </c>
      <c r="C147" t="s">
        <v>802</v>
      </c>
      <c r="D147" t="s">
        <v>861</v>
      </c>
      <c r="E147" t="s">
        <v>59</v>
      </c>
      <c r="F147" t="s">
        <v>862</v>
      </c>
      <c r="G147" t="s">
        <v>863</v>
      </c>
      <c r="H147">
        <v>45448</v>
      </c>
      <c r="I147">
        <v>45356</v>
      </c>
      <c r="J147" t="s">
        <v>864</v>
      </c>
      <c r="K147">
        <v>90</v>
      </c>
      <c r="L147">
        <v>3</v>
      </c>
      <c r="M147">
        <v>49</v>
      </c>
      <c r="N147" t="s">
        <v>166</v>
      </c>
      <c r="O147">
        <v>51</v>
      </c>
      <c r="P147">
        <v>87</v>
      </c>
      <c r="Q147">
        <v>-0.75</v>
      </c>
    </row>
    <row r="148" spans="1:17" x14ac:dyDescent="0.25">
      <c r="A148" t="s">
        <v>462</v>
      </c>
      <c r="B148" t="s">
        <v>103</v>
      </c>
      <c r="C148" t="s">
        <v>865</v>
      </c>
      <c r="D148" t="s">
        <v>866</v>
      </c>
      <c r="E148" t="s">
        <v>106</v>
      </c>
      <c r="F148" t="s">
        <v>867</v>
      </c>
      <c r="G148" t="s">
        <v>868</v>
      </c>
      <c r="H148">
        <v>45448</v>
      </c>
      <c r="I148" t="s">
        <v>869</v>
      </c>
      <c r="J148" t="s">
        <v>833</v>
      </c>
      <c r="K148">
        <v>41</v>
      </c>
      <c r="L148">
        <v>56</v>
      </c>
      <c r="M148">
        <v>12</v>
      </c>
      <c r="N148" t="s">
        <v>473</v>
      </c>
      <c r="O148">
        <v>93</v>
      </c>
      <c r="P148">
        <v>88</v>
      </c>
      <c r="Q148">
        <v>-0.71</v>
      </c>
    </row>
    <row r="149" spans="1:17" x14ac:dyDescent="0.25">
      <c r="A149" t="s">
        <v>457</v>
      </c>
      <c r="B149" t="s">
        <v>103</v>
      </c>
      <c r="C149" t="s">
        <v>870</v>
      </c>
      <c r="D149" t="s">
        <v>871</v>
      </c>
      <c r="E149" t="s">
        <v>106</v>
      </c>
      <c r="F149" t="s">
        <v>872</v>
      </c>
      <c r="G149" t="s">
        <v>873</v>
      </c>
      <c r="H149">
        <v>45449</v>
      </c>
      <c r="I149">
        <v>45363</v>
      </c>
      <c r="J149">
        <v>45511</v>
      </c>
      <c r="K149">
        <v>11</v>
      </c>
      <c r="L149">
        <v>58</v>
      </c>
      <c r="M149">
        <v>26</v>
      </c>
      <c r="N149" t="s">
        <v>185</v>
      </c>
      <c r="O149">
        <v>49</v>
      </c>
      <c r="P149">
        <v>34</v>
      </c>
      <c r="Q149">
        <v>0.05</v>
      </c>
    </row>
    <row r="150" spans="1:17" x14ac:dyDescent="0.25">
      <c r="A150" t="s">
        <v>874</v>
      </c>
      <c r="B150" t="s">
        <v>56</v>
      </c>
      <c r="C150" t="s">
        <v>875</v>
      </c>
      <c r="D150" t="s">
        <v>876</v>
      </c>
      <c r="E150" t="s">
        <v>59</v>
      </c>
      <c r="F150" t="s">
        <v>877</v>
      </c>
      <c r="G150" t="s">
        <v>878</v>
      </c>
      <c r="H150">
        <v>45450</v>
      </c>
      <c r="I150" t="s">
        <v>879</v>
      </c>
      <c r="J150" t="s">
        <v>691</v>
      </c>
      <c r="K150">
        <v>37</v>
      </c>
      <c r="L150">
        <v>8</v>
      </c>
      <c r="M150">
        <v>50</v>
      </c>
      <c r="N150" t="s">
        <v>383</v>
      </c>
      <c r="O150">
        <v>47</v>
      </c>
      <c r="P150">
        <v>62</v>
      </c>
      <c r="Q150">
        <v>0.31</v>
      </c>
    </row>
    <row r="151" spans="1:17" x14ac:dyDescent="0.25">
      <c r="A151" t="s">
        <v>96</v>
      </c>
      <c r="B151" t="s">
        <v>56</v>
      </c>
      <c r="C151" t="s">
        <v>880</v>
      </c>
      <c r="D151" t="s">
        <v>881</v>
      </c>
      <c r="E151" t="s">
        <v>68</v>
      </c>
      <c r="F151" t="s">
        <v>882</v>
      </c>
      <c r="G151" t="s">
        <v>883</v>
      </c>
      <c r="H151">
        <v>45450</v>
      </c>
      <c r="I151" t="s">
        <v>845</v>
      </c>
      <c r="J151">
        <v>45569</v>
      </c>
      <c r="K151">
        <v>72</v>
      </c>
      <c r="L151">
        <v>32</v>
      </c>
      <c r="M151">
        <v>80</v>
      </c>
      <c r="N151" t="s">
        <v>551</v>
      </c>
      <c r="O151">
        <v>25</v>
      </c>
      <c r="P151">
        <v>9</v>
      </c>
      <c r="Q151">
        <v>-0.32</v>
      </c>
    </row>
    <row r="152" spans="1:17" x14ac:dyDescent="0.25">
      <c r="A152" t="s">
        <v>884</v>
      </c>
      <c r="B152" t="s">
        <v>113</v>
      </c>
      <c r="C152" t="s">
        <v>836</v>
      </c>
      <c r="D152" t="s">
        <v>885</v>
      </c>
      <c r="E152" t="s">
        <v>68</v>
      </c>
      <c r="F152" t="s">
        <v>886</v>
      </c>
      <c r="G152" t="s">
        <v>887</v>
      </c>
      <c r="H152">
        <v>45450</v>
      </c>
      <c r="I152">
        <v>45361</v>
      </c>
      <c r="J152" t="s">
        <v>319</v>
      </c>
      <c r="K152">
        <v>75</v>
      </c>
      <c r="L152">
        <v>80</v>
      </c>
      <c r="M152">
        <v>87</v>
      </c>
      <c r="N152" t="s">
        <v>126</v>
      </c>
      <c r="O152">
        <v>49</v>
      </c>
      <c r="P152">
        <v>40</v>
      </c>
      <c r="Q152">
        <v>0.64</v>
      </c>
    </row>
    <row r="153" spans="1:17" x14ac:dyDescent="0.25">
      <c r="A153" t="s">
        <v>200</v>
      </c>
      <c r="B153" t="s">
        <v>201</v>
      </c>
      <c r="C153" t="s">
        <v>888</v>
      </c>
      <c r="D153" t="s">
        <v>889</v>
      </c>
      <c r="E153" t="s">
        <v>106</v>
      </c>
      <c r="F153" t="s">
        <v>890</v>
      </c>
      <c r="G153" t="s">
        <v>891</v>
      </c>
      <c r="H153">
        <v>45450</v>
      </c>
      <c r="I153" t="s">
        <v>62</v>
      </c>
      <c r="J153" t="s">
        <v>892</v>
      </c>
      <c r="K153">
        <v>98</v>
      </c>
      <c r="L153">
        <v>83</v>
      </c>
      <c r="M153">
        <v>5</v>
      </c>
      <c r="N153" t="s">
        <v>207</v>
      </c>
      <c r="O153">
        <v>39</v>
      </c>
      <c r="P153">
        <v>79</v>
      </c>
      <c r="Q153">
        <v>0.18</v>
      </c>
    </row>
    <row r="154" spans="1:17" x14ac:dyDescent="0.25">
      <c r="A154" t="s">
        <v>783</v>
      </c>
      <c r="B154" t="s">
        <v>65</v>
      </c>
      <c r="C154" t="s">
        <v>893</v>
      </c>
      <c r="D154" t="s">
        <v>894</v>
      </c>
      <c r="E154" t="s">
        <v>106</v>
      </c>
      <c r="F154" t="s">
        <v>895</v>
      </c>
      <c r="G154" t="s">
        <v>896</v>
      </c>
      <c r="H154">
        <v>45450</v>
      </c>
      <c r="I154">
        <v>45658</v>
      </c>
      <c r="J154" t="s">
        <v>897</v>
      </c>
      <c r="K154">
        <v>90</v>
      </c>
      <c r="L154">
        <v>75</v>
      </c>
      <c r="M154">
        <v>6</v>
      </c>
      <c r="N154" t="s">
        <v>111</v>
      </c>
      <c r="O154">
        <v>55</v>
      </c>
      <c r="P154">
        <v>64</v>
      </c>
      <c r="Q154">
        <v>-1.03</v>
      </c>
    </row>
    <row r="155" spans="1:17" x14ac:dyDescent="0.25">
      <c r="A155" t="s">
        <v>898</v>
      </c>
      <c r="B155" t="s">
        <v>56</v>
      </c>
      <c r="C155" t="s">
        <v>899</v>
      </c>
      <c r="D155" t="s">
        <v>900</v>
      </c>
      <c r="E155" t="s">
        <v>59</v>
      </c>
      <c r="F155" t="s">
        <v>901</v>
      </c>
      <c r="G155" t="s">
        <v>902</v>
      </c>
      <c r="H155">
        <v>45450</v>
      </c>
      <c r="I155" t="s">
        <v>628</v>
      </c>
      <c r="J155" t="s">
        <v>339</v>
      </c>
      <c r="K155">
        <v>32</v>
      </c>
      <c r="L155">
        <v>49</v>
      </c>
      <c r="M155">
        <v>73</v>
      </c>
      <c r="N155" t="s">
        <v>166</v>
      </c>
      <c r="O155">
        <v>80</v>
      </c>
      <c r="P155">
        <v>36</v>
      </c>
      <c r="Q155">
        <v>-0.16</v>
      </c>
    </row>
    <row r="156" spans="1:17" x14ac:dyDescent="0.25">
      <c r="A156" t="s">
        <v>903</v>
      </c>
      <c r="B156" t="s">
        <v>74</v>
      </c>
      <c r="C156" t="s">
        <v>904</v>
      </c>
      <c r="D156" t="s">
        <v>905</v>
      </c>
      <c r="E156" t="s">
        <v>68</v>
      </c>
      <c r="F156" t="s">
        <v>906</v>
      </c>
      <c r="G156" t="s">
        <v>907</v>
      </c>
      <c r="H156">
        <v>45451</v>
      </c>
      <c r="I156">
        <v>45357</v>
      </c>
      <c r="J156">
        <v>45544</v>
      </c>
      <c r="K156">
        <v>68</v>
      </c>
      <c r="L156">
        <v>29</v>
      </c>
      <c r="M156">
        <v>31</v>
      </c>
      <c r="N156" t="s">
        <v>95</v>
      </c>
      <c r="O156">
        <v>53</v>
      </c>
      <c r="P156">
        <v>20</v>
      </c>
      <c r="Q156">
        <v>0.55000000000000004</v>
      </c>
    </row>
    <row r="157" spans="1:17" x14ac:dyDescent="0.25">
      <c r="A157" t="s">
        <v>452</v>
      </c>
      <c r="B157" t="s">
        <v>103</v>
      </c>
      <c r="C157" t="s">
        <v>908</v>
      </c>
      <c r="D157" t="s">
        <v>909</v>
      </c>
      <c r="E157" t="s">
        <v>68</v>
      </c>
      <c r="F157" t="s">
        <v>910</v>
      </c>
      <c r="G157" t="s">
        <v>911</v>
      </c>
      <c r="H157">
        <v>45452</v>
      </c>
      <c r="I157">
        <v>45362</v>
      </c>
      <c r="J157" t="s">
        <v>912</v>
      </c>
      <c r="K157">
        <v>78</v>
      </c>
      <c r="L157">
        <v>94</v>
      </c>
      <c r="M157">
        <v>7</v>
      </c>
      <c r="N157" t="s">
        <v>913</v>
      </c>
      <c r="O157">
        <v>69</v>
      </c>
      <c r="P157">
        <v>40</v>
      </c>
      <c r="Q157">
        <v>0.62</v>
      </c>
    </row>
    <row r="158" spans="1:17" x14ac:dyDescent="0.25">
      <c r="A158" t="s">
        <v>914</v>
      </c>
      <c r="B158" t="s">
        <v>56</v>
      </c>
      <c r="C158" t="s">
        <v>303</v>
      </c>
      <c r="D158" t="s">
        <v>915</v>
      </c>
      <c r="E158" t="s">
        <v>106</v>
      </c>
      <c r="F158" t="s">
        <v>916</v>
      </c>
      <c r="G158" t="s">
        <v>917</v>
      </c>
      <c r="H158">
        <v>45452</v>
      </c>
      <c r="I158" t="s">
        <v>854</v>
      </c>
      <c r="J158">
        <v>45393</v>
      </c>
      <c r="K158">
        <v>88</v>
      </c>
      <c r="L158">
        <v>78</v>
      </c>
      <c r="M158">
        <v>17</v>
      </c>
      <c r="N158" t="s">
        <v>166</v>
      </c>
      <c r="O158">
        <v>58</v>
      </c>
      <c r="P158">
        <v>21</v>
      </c>
      <c r="Q158">
        <v>0.42</v>
      </c>
    </row>
    <row r="159" spans="1:17" x14ac:dyDescent="0.25">
      <c r="A159" t="s">
        <v>327</v>
      </c>
      <c r="B159" t="s">
        <v>152</v>
      </c>
      <c r="C159" t="s">
        <v>765</v>
      </c>
      <c r="D159" t="s">
        <v>918</v>
      </c>
      <c r="E159" t="s">
        <v>68</v>
      </c>
      <c r="F159" t="s">
        <v>919</v>
      </c>
      <c r="G159" t="s">
        <v>920</v>
      </c>
      <c r="H159">
        <v>45453</v>
      </c>
      <c r="I159" t="s">
        <v>921</v>
      </c>
      <c r="J159">
        <v>45455</v>
      </c>
      <c r="K159">
        <v>37</v>
      </c>
      <c r="L159">
        <v>96</v>
      </c>
      <c r="M159">
        <v>82</v>
      </c>
      <c r="N159" t="s">
        <v>111</v>
      </c>
      <c r="O159">
        <v>35</v>
      </c>
      <c r="P159">
        <v>23</v>
      </c>
      <c r="Q159">
        <v>0.64</v>
      </c>
    </row>
    <row r="160" spans="1:17" x14ac:dyDescent="0.25">
      <c r="A160" t="s">
        <v>922</v>
      </c>
      <c r="B160" t="s">
        <v>65</v>
      </c>
      <c r="C160" t="s">
        <v>536</v>
      </c>
      <c r="D160" t="s">
        <v>923</v>
      </c>
      <c r="E160" t="s">
        <v>106</v>
      </c>
      <c r="F160" t="s">
        <v>924</v>
      </c>
      <c r="G160" t="s">
        <v>925</v>
      </c>
      <c r="H160">
        <v>45453</v>
      </c>
      <c r="I160">
        <v>45356</v>
      </c>
      <c r="J160" t="s">
        <v>605</v>
      </c>
      <c r="K160">
        <v>97</v>
      </c>
      <c r="L160">
        <v>32</v>
      </c>
      <c r="M160">
        <v>43</v>
      </c>
      <c r="N160" t="s">
        <v>926</v>
      </c>
      <c r="O160">
        <v>82</v>
      </c>
      <c r="P160">
        <v>98</v>
      </c>
      <c r="Q160">
        <v>0.34</v>
      </c>
    </row>
    <row r="161" spans="1:17" x14ac:dyDescent="0.25">
      <c r="A161" t="s">
        <v>278</v>
      </c>
      <c r="B161" t="s">
        <v>74</v>
      </c>
      <c r="C161" t="s">
        <v>675</v>
      </c>
      <c r="D161" t="s">
        <v>927</v>
      </c>
      <c r="E161" t="s">
        <v>68</v>
      </c>
      <c r="F161" t="s">
        <v>928</v>
      </c>
      <c r="G161" t="s">
        <v>929</v>
      </c>
      <c r="H161">
        <v>45454</v>
      </c>
      <c r="I161" t="s">
        <v>930</v>
      </c>
      <c r="J161" t="s">
        <v>787</v>
      </c>
      <c r="K161">
        <v>12</v>
      </c>
      <c r="L161">
        <v>54</v>
      </c>
      <c r="M161">
        <v>48</v>
      </c>
      <c r="N161" t="s">
        <v>394</v>
      </c>
      <c r="O161">
        <v>31</v>
      </c>
      <c r="P161">
        <v>88</v>
      </c>
      <c r="Q161">
        <v>-0.2</v>
      </c>
    </row>
    <row r="162" spans="1:17" x14ac:dyDescent="0.25">
      <c r="A162" t="s">
        <v>506</v>
      </c>
      <c r="B162" t="s">
        <v>103</v>
      </c>
      <c r="C162" t="s">
        <v>777</v>
      </c>
      <c r="D162" t="s">
        <v>931</v>
      </c>
      <c r="E162" t="s">
        <v>106</v>
      </c>
      <c r="F162" t="s">
        <v>932</v>
      </c>
      <c r="G162" t="s">
        <v>933</v>
      </c>
      <c r="H162">
        <v>45454</v>
      </c>
      <c r="I162" t="s">
        <v>504</v>
      </c>
      <c r="J162" t="s">
        <v>934</v>
      </c>
      <c r="K162">
        <v>50</v>
      </c>
      <c r="L162">
        <v>42</v>
      </c>
      <c r="M162">
        <v>20</v>
      </c>
      <c r="N162" t="s">
        <v>409</v>
      </c>
      <c r="O162">
        <v>87</v>
      </c>
      <c r="P162">
        <v>59</v>
      </c>
      <c r="Q162">
        <v>-1.84</v>
      </c>
    </row>
    <row r="163" spans="1:17" x14ac:dyDescent="0.25">
      <c r="A163" t="s">
        <v>935</v>
      </c>
      <c r="B163" t="s">
        <v>103</v>
      </c>
      <c r="C163" t="s">
        <v>267</v>
      </c>
      <c r="D163" t="s">
        <v>936</v>
      </c>
      <c r="E163" t="s">
        <v>59</v>
      </c>
      <c r="F163" t="s">
        <v>937</v>
      </c>
      <c r="G163" t="s">
        <v>938</v>
      </c>
      <c r="H163">
        <v>45455</v>
      </c>
      <c r="I163" t="s">
        <v>939</v>
      </c>
      <c r="J163" t="s">
        <v>940</v>
      </c>
      <c r="K163">
        <v>15</v>
      </c>
      <c r="L163">
        <v>49</v>
      </c>
      <c r="M163">
        <v>40</v>
      </c>
      <c r="N163" t="s">
        <v>172</v>
      </c>
      <c r="O163">
        <v>68</v>
      </c>
      <c r="P163">
        <v>74</v>
      </c>
      <c r="Q163">
        <v>0.32</v>
      </c>
    </row>
    <row r="164" spans="1:17" x14ac:dyDescent="0.25">
      <c r="A164" t="s">
        <v>680</v>
      </c>
      <c r="B164" t="s">
        <v>201</v>
      </c>
      <c r="C164" t="s">
        <v>941</v>
      </c>
      <c r="D164" t="s">
        <v>942</v>
      </c>
      <c r="E164" t="s">
        <v>59</v>
      </c>
      <c r="F164" t="s">
        <v>943</v>
      </c>
      <c r="G164" t="s">
        <v>944</v>
      </c>
      <c r="H164">
        <v>45455</v>
      </c>
      <c r="I164" t="s">
        <v>945</v>
      </c>
      <c r="J164">
        <v>45632</v>
      </c>
      <c r="K164">
        <v>59</v>
      </c>
      <c r="L164">
        <v>20</v>
      </c>
      <c r="M164">
        <v>17</v>
      </c>
      <c r="N164" t="s">
        <v>111</v>
      </c>
      <c r="O164">
        <v>45</v>
      </c>
      <c r="P164">
        <v>15</v>
      </c>
      <c r="Q164">
        <v>-0.09</v>
      </c>
    </row>
    <row r="165" spans="1:17" x14ac:dyDescent="0.25">
      <c r="A165" t="s">
        <v>736</v>
      </c>
      <c r="B165" t="s">
        <v>103</v>
      </c>
      <c r="C165" t="s">
        <v>946</v>
      </c>
      <c r="D165" t="s">
        <v>947</v>
      </c>
      <c r="E165" t="s">
        <v>106</v>
      </c>
      <c r="F165" t="s">
        <v>948</v>
      </c>
      <c r="G165" t="s">
        <v>949</v>
      </c>
      <c r="H165">
        <v>45455</v>
      </c>
      <c r="I165">
        <v>45446</v>
      </c>
      <c r="J165">
        <v>45604</v>
      </c>
      <c r="K165">
        <v>39</v>
      </c>
      <c r="L165">
        <v>57</v>
      </c>
      <c r="M165">
        <v>54</v>
      </c>
      <c r="N165" t="s">
        <v>166</v>
      </c>
      <c r="O165">
        <v>77</v>
      </c>
      <c r="P165">
        <v>32</v>
      </c>
      <c r="Q165">
        <v>0.67</v>
      </c>
    </row>
    <row r="166" spans="1:17" x14ac:dyDescent="0.25">
      <c r="A166" t="s">
        <v>285</v>
      </c>
      <c r="B166" t="s">
        <v>56</v>
      </c>
      <c r="C166" t="s">
        <v>950</v>
      </c>
      <c r="D166" t="s">
        <v>951</v>
      </c>
      <c r="E166" t="s">
        <v>68</v>
      </c>
      <c r="F166" t="s">
        <v>952</v>
      </c>
      <c r="G166" t="s">
        <v>953</v>
      </c>
      <c r="H166">
        <v>45455</v>
      </c>
      <c r="I166" t="s">
        <v>781</v>
      </c>
      <c r="J166" t="s">
        <v>467</v>
      </c>
      <c r="K166">
        <v>76</v>
      </c>
      <c r="L166">
        <v>39</v>
      </c>
      <c r="M166">
        <v>15</v>
      </c>
      <c r="N166" t="s">
        <v>72</v>
      </c>
      <c r="O166">
        <v>77</v>
      </c>
      <c r="P166">
        <v>70</v>
      </c>
      <c r="Q166">
        <v>0.57999999999999996</v>
      </c>
    </row>
    <row r="167" spans="1:17" x14ac:dyDescent="0.25">
      <c r="A167" t="s">
        <v>635</v>
      </c>
      <c r="B167" t="s">
        <v>56</v>
      </c>
      <c r="C167" t="s">
        <v>745</v>
      </c>
      <c r="D167" t="s">
        <v>954</v>
      </c>
      <c r="E167" t="s">
        <v>68</v>
      </c>
      <c r="F167" t="s">
        <v>955</v>
      </c>
      <c r="G167" t="s">
        <v>956</v>
      </c>
      <c r="H167">
        <v>45455</v>
      </c>
      <c r="I167" t="s">
        <v>774</v>
      </c>
      <c r="J167" t="s">
        <v>957</v>
      </c>
      <c r="K167">
        <v>45</v>
      </c>
      <c r="L167">
        <v>79</v>
      </c>
      <c r="M167">
        <v>95</v>
      </c>
      <c r="N167" t="s">
        <v>159</v>
      </c>
      <c r="O167">
        <v>84</v>
      </c>
      <c r="P167">
        <v>62</v>
      </c>
      <c r="Q167">
        <v>0.09</v>
      </c>
    </row>
    <row r="168" spans="1:17" x14ac:dyDescent="0.25">
      <c r="A168" t="s">
        <v>958</v>
      </c>
      <c r="B168" t="s">
        <v>152</v>
      </c>
      <c r="C168" t="s">
        <v>836</v>
      </c>
      <c r="D168" t="s">
        <v>959</v>
      </c>
      <c r="E168" t="s">
        <v>106</v>
      </c>
      <c r="F168" t="s">
        <v>960</v>
      </c>
      <c r="G168" t="s">
        <v>961</v>
      </c>
      <c r="H168">
        <v>45476</v>
      </c>
      <c r="I168">
        <v>45658</v>
      </c>
      <c r="J168" t="s">
        <v>962</v>
      </c>
      <c r="K168">
        <v>41</v>
      </c>
      <c r="L168">
        <v>21</v>
      </c>
      <c r="M168">
        <v>47</v>
      </c>
      <c r="N168" t="s">
        <v>111</v>
      </c>
      <c r="O168">
        <v>50</v>
      </c>
      <c r="P168">
        <v>99</v>
      </c>
      <c r="Q168">
        <v>0.26</v>
      </c>
    </row>
    <row r="169" spans="1:17" x14ac:dyDescent="0.25">
      <c r="A169" t="s">
        <v>776</v>
      </c>
      <c r="B169" t="s">
        <v>201</v>
      </c>
      <c r="C169" t="s">
        <v>963</v>
      </c>
      <c r="D169" t="s">
        <v>964</v>
      </c>
      <c r="E169" t="s">
        <v>106</v>
      </c>
      <c r="F169" t="s">
        <v>965</v>
      </c>
      <c r="G169" t="s">
        <v>966</v>
      </c>
      <c r="H169">
        <v>45476</v>
      </c>
      <c r="I169">
        <v>45332</v>
      </c>
      <c r="J169">
        <v>45546</v>
      </c>
      <c r="K169">
        <v>61</v>
      </c>
      <c r="L169">
        <v>22</v>
      </c>
      <c r="M169">
        <v>98</v>
      </c>
      <c r="N169" t="s">
        <v>782</v>
      </c>
      <c r="O169">
        <v>90</v>
      </c>
      <c r="P169">
        <v>11</v>
      </c>
      <c r="Q169">
        <v>-0.98</v>
      </c>
    </row>
    <row r="170" spans="1:17" x14ac:dyDescent="0.25">
      <c r="A170" t="s">
        <v>664</v>
      </c>
      <c r="B170" t="s">
        <v>56</v>
      </c>
      <c r="C170" t="s">
        <v>589</v>
      </c>
      <c r="D170" t="s">
        <v>967</v>
      </c>
      <c r="E170" t="s">
        <v>106</v>
      </c>
      <c r="F170" t="s">
        <v>968</v>
      </c>
      <c r="G170" t="s">
        <v>969</v>
      </c>
      <c r="H170">
        <v>45477</v>
      </c>
      <c r="I170" t="s">
        <v>408</v>
      </c>
      <c r="J170" t="s">
        <v>483</v>
      </c>
      <c r="K170">
        <v>51</v>
      </c>
      <c r="L170">
        <v>62</v>
      </c>
      <c r="M170">
        <v>95</v>
      </c>
      <c r="N170" t="s">
        <v>383</v>
      </c>
      <c r="O170">
        <v>52</v>
      </c>
      <c r="P170">
        <v>21</v>
      </c>
      <c r="Q170">
        <v>0.88</v>
      </c>
    </row>
    <row r="171" spans="1:17" x14ac:dyDescent="0.25">
      <c r="A171" t="s">
        <v>706</v>
      </c>
      <c r="B171" t="s">
        <v>103</v>
      </c>
      <c r="C171" t="s">
        <v>970</v>
      </c>
      <c r="D171" t="s">
        <v>971</v>
      </c>
      <c r="E171" t="s">
        <v>68</v>
      </c>
      <c r="F171" t="s">
        <v>972</v>
      </c>
      <c r="G171" t="s">
        <v>973</v>
      </c>
      <c r="H171">
        <v>45477</v>
      </c>
      <c r="I171" t="s">
        <v>974</v>
      </c>
      <c r="J171">
        <v>45419</v>
      </c>
      <c r="K171">
        <v>54</v>
      </c>
      <c r="L171">
        <v>53</v>
      </c>
      <c r="M171">
        <v>33</v>
      </c>
      <c r="N171" t="s">
        <v>273</v>
      </c>
      <c r="O171">
        <v>94</v>
      </c>
      <c r="P171">
        <v>82</v>
      </c>
      <c r="Q171">
        <v>0.6</v>
      </c>
    </row>
    <row r="172" spans="1:17" x14ac:dyDescent="0.25">
      <c r="A172" t="s">
        <v>96</v>
      </c>
      <c r="B172" t="s">
        <v>56</v>
      </c>
      <c r="C172" t="s">
        <v>975</v>
      </c>
      <c r="D172" t="s">
        <v>976</v>
      </c>
      <c r="E172" t="s">
        <v>59</v>
      </c>
      <c r="F172" t="s">
        <v>977</v>
      </c>
      <c r="G172" t="s">
        <v>978</v>
      </c>
      <c r="H172">
        <v>45477</v>
      </c>
      <c r="I172">
        <v>45483</v>
      </c>
      <c r="J172" t="s">
        <v>333</v>
      </c>
      <c r="K172">
        <v>87</v>
      </c>
      <c r="L172">
        <v>1</v>
      </c>
      <c r="M172">
        <v>98</v>
      </c>
      <c r="N172" t="s">
        <v>166</v>
      </c>
      <c r="O172">
        <v>61</v>
      </c>
      <c r="P172">
        <v>84</v>
      </c>
      <c r="Q172">
        <v>0.13</v>
      </c>
    </row>
    <row r="173" spans="1:17" x14ac:dyDescent="0.25">
      <c r="A173" t="s">
        <v>922</v>
      </c>
      <c r="B173" t="s">
        <v>65</v>
      </c>
      <c r="C173" t="s">
        <v>979</v>
      </c>
      <c r="D173" t="s">
        <v>980</v>
      </c>
      <c r="E173" t="s">
        <v>59</v>
      </c>
      <c r="F173" t="s">
        <v>981</v>
      </c>
      <c r="G173" t="s">
        <v>982</v>
      </c>
      <c r="H173">
        <v>45478</v>
      </c>
      <c r="I173" t="s">
        <v>983</v>
      </c>
      <c r="J173">
        <v>45541</v>
      </c>
      <c r="K173">
        <v>46</v>
      </c>
      <c r="L173">
        <v>51</v>
      </c>
      <c r="M173">
        <v>92</v>
      </c>
      <c r="N173" t="s">
        <v>926</v>
      </c>
      <c r="O173">
        <v>47</v>
      </c>
      <c r="P173">
        <v>25</v>
      </c>
      <c r="Q173">
        <v>-0.38</v>
      </c>
    </row>
    <row r="174" spans="1:17" x14ac:dyDescent="0.25">
      <c r="A174" t="s">
        <v>760</v>
      </c>
      <c r="B174" t="s">
        <v>103</v>
      </c>
      <c r="C174" t="s">
        <v>984</v>
      </c>
      <c r="D174" t="s">
        <v>985</v>
      </c>
      <c r="E174" t="s">
        <v>59</v>
      </c>
      <c r="F174" t="s">
        <v>986</v>
      </c>
      <c r="G174" t="s">
        <v>987</v>
      </c>
      <c r="H174">
        <v>45478</v>
      </c>
      <c r="I174" t="s">
        <v>692</v>
      </c>
      <c r="J174">
        <v>45606</v>
      </c>
      <c r="K174">
        <v>13</v>
      </c>
      <c r="L174">
        <v>32</v>
      </c>
      <c r="M174">
        <v>79</v>
      </c>
      <c r="N174" t="s">
        <v>72</v>
      </c>
      <c r="O174">
        <v>38</v>
      </c>
      <c r="P174">
        <v>61</v>
      </c>
      <c r="Q174">
        <v>0.47</v>
      </c>
    </row>
    <row r="175" spans="1:17" x14ac:dyDescent="0.25">
      <c r="A175" t="s">
        <v>535</v>
      </c>
      <c r="B175" t="s">
        <v>56</v>
      </c>
      <c r="C175" t="s">
        <v>988</v>
      </c>
      <c r="D175" t="s">
        <v>989</v>
      </c>
      <c r="E175" t="s">
        <v>59</v>
      </c>
      <c r="F175" t="s">
        <v>990</v>
      </c>
      <c r="G175" t="s">
        <v>991</v>
      </c>
      <c r="H175">
        <v>45479</v>
      </c>
      <c r="I175">
        <v>45485</v>
      </c>
      <c r="J175">
        <v>45394</v>
      </c>
      <c r="K175">
        <v>25</v>
      </c>
      <c r="L175">
        <v>74</v>
      </c>
      <c r="M175">
        <v>100</v>
      </c>
      <c r="N175" t="s">
        <v>541</v>
      </c>
      <c r="O175">
        <v>41</v>
      </c>
      <c r="P175">
        <v>59</v>
      </c>
      <c r="Q175">
        <v>-0.61</v>
      </c>
    </row>
    <row r="176" spans="1:17" x14ac:dyDescent="0.25">
      <c r="A176" t="s">
        <v>221</v>
      </c>
      <c r="B176" t="s">
        <v>56</v>
      </c>
      <c r="C176" t="s">
        <v>153</v>
      </c>
      <c r="D176" t="s">
        <v>992</v>
      </c>
      <c r="E176" t="s">
        <v>59</v>
      </c>
      <c r="F176" t="s">
        <v>993</v>
      </c>
      <c r="G176" t="s">
        <v>994</v>
      </c>
      <c r="H176">
        <v>45479</v>
      </c>
      <c r="I176" t="s">
        <v>821</v>
      </c>
      <c r="J176">
        <v>45600</v>
      </c>
      <c r="K176">
        <v>60</v>
      </c>
      <c r="L176">
        <v>15</v>
      </c>
      <c r="M176">
        <v>89</v>
      </c>
      <c r="N176" t="s">
        <v>159</v>
      </c>
      <c r="O176">
        <v>21</v>
      </c>
      <c r="P176">
        <v>29</v>
      </c>
      <c r="Q176">
        <v>-0.44</v>
      </c>
    </row>
    <row r="177" spans="1:17" x14ac:dyDescent="0.25">
      <c r="A177" t="s">
        <v>712</v>
      </c>
      <c r="B177" t="s">
        <v>103</v>
      </c>
      <c r="C177" t="s">
        <v>995</v>
      </c>
      <c r="D177" t="s">
        <v>996</v>
      </c>
      <c r="E177" t="s">
        <v>59</v>
      </c>
      <c r="F177" t="s">
        <v>997</v>
      </c>
      <c r="G177" t="s">
        <v>998</v>
      </c>
      <c r="H177">
        <v>45480</v>
      </c>
      <c r="I177" t="s">
        <v>999</v>
      </c>
      <c r="J177" t="s">
        <v>1000</v>
      </c>
      <c r="K177">
        <v>69</v>
      </c>
      <c r="L177">
        <v>82</v>
      </c>
      <c r="M177">
        <v>58</v>
      </c>
      <c r="N177" t="s">
        <v>87</v>
      </c>
      <c r="O177">
        <v>34</v>
      </c>
      <c r="P177">
        <v>22</v>
      </c>
      <c r="Q177">
        <v>-0.38</v>
      </c>
    </row>
    <row r="178" spans="1:17" x14ac:dyDescent="0.25">
      <c r="A178" t="s">
        <v>452</v>
      </c>
      <c r="B178" t="s">
        <v>103</v>
      </c>
      <c r="C178" t="s">
        <v>1001</v>
      </c>
      <c r="D178" t="s">
        <v>1002</v>
      </c>
      <c r="E178" t="s">
        <v>59</v>
      </c>
      <c r="F178" t="s">
        <v>1003</v>
      </c>
      <c r="G178" t="s">
        <v>1004</v>
      </c>
      <c r="H178">
        <v>45480</v>
      </c>
      <c r="I178" t="s">
        <v>930</v>
      </c>
      <c r="J178" t="s">
        <v>897</v>
      </c>
      <c r="K178">
        <v>36</v>
      </c>
      <c r="L178">
        <v>81</v>
      </c>
      <c r="M178">
        <v>54</v>
      </c>
      <c r="N178" t="s">
        <v>231</v>
      </c>
      <c r="O178">
        <v>73</v>
      </c>
      <c r="P178">
        <v>60</v>
      </c>
      <c r="Q178">
        <v>0.35</v>
      </c>
    </row>
    <row r="179" spans="1:17" x14ac:dyDescent="0.25">
      <c r="A179" t="s">
        <v>315</v>
      </c>
      <c r="B179" t="s">
        <v>152</v>
      </c>
      <c r="C179" t="s">
        <v>1005</v>
      </c>
      <c r="D179" t="s">
        <v>1006</v>
      </c>
      <c r="E179" t="s">
        <v>68</v>
      </c>
      <c r="F179" t="s">
        <v>1007</v>
      </c>
      <c r="G179" t="s">
        <v>1008</v>
      </c>
      <c r="H179">
        <v>45480</v>
      </c>
      <c r="I179">
        <v>45297</v>
      </c>
      <c r="J179" t="s">
        <v>1009</v>
      </c>
      <c r="K179">
        <v>36</v>
      </c>
      <c r="L179">
        <v>53</v>
      </c>
      <c r="M179">
        <v>92</v>
      </c>
      <c r="N179" t="s">
        <v>320</v>
      </c>
      <c r="O179">
        <v>67</v>
      </c>
      <c r="P179">
        <v>43</v>
      </c>
      <c r="Q179">
        <v>0.18</v>
      </c>
    </row>
    <row r="180" spans="1:17" x14ac:dyDescent="0.25">
      <c r="A180" t="s">
        <v>221</v>
      </c>
      <c r="B180" t="s">
        <v>56</v>
      </c>
      <c r="C180" t="s">
        <v>1010</v>
      </c>
      <c r="D180" t="s">
        <v>1011</v>
      </c>
      <c r="E180" t="s">
        <v>68</v>
      </c>
      <c r="F180" t="s">
        <v>1012</v>
      </c>
      <c r="G180" t="s">
        <v>1013</v>
      </c>
      <c r="H180">
        <v>45481</v>
      </c>
      <c r="I180">
        <v>45539</v>
      </c>
      <c r="J180" t="s">
        <v>594</v>
      </c>
      <c r="K180">
        <v>79</v>
      </c>
      <c r="L180">
        <v>74</v>
      </c>
      <c r="M180">
        <v>87</v>
      </c>
      <c r="N180" t="s">
        <v>159</v>
      </c>
      <c r="O180">
        <v>80</v>
      </c>
      <c r="P180">
        <v>26</v>
      </c>
      <c r="Q180">
        <v>0.36</v>
      </c>
    </row>
    <row r="181" spans="1:17" x14ac:dyDescent="0.25">
      <c r="A181" t="s">
        <v>173</v>
      </c>
      <c r="B181" t="s">
        <v>74</v>
      </c>
      <c r="C181" t="s">
        <v>89</v>
      </c>
      <c r="D181" t="s">
        <v>1014</v>
      </c>
      <c r="E181" t="s">
        <v>106</v>
      </c>
      <c r="F181" t="s">
        <v>1015</v>
      </c>
      <c r="G181" t="s">
        <v>1016</v>
      </c>
      <c r="H181">
        <v>45482</v>
      </c>
      <c r="I181" t="s">
        <v>420</v>
      </c>
      <c r="J181" t="s">
        <v>237</v>
      </c>
      <c r="K181">
        <v>63</v>
      </c>
      <c r="L181">
        <v>7</v>
      </c>
      <c r="M181">
        <v>23</v>
      </c>
      <c r="N181" t="s">
        <v>674</v>
      </c>
      <c r="O181">
        <v>78</v>
      </c>
      <c r="P181">
        <v>100</v>
      </c>
      <c r="Q181">
        <v>0.68</v>
      </c>
    </row>
    <row r="182" spans="1:17" x14ac:dyDescent="0.25">
      <c r="A182" t="s">
        <v>1017</v>
      </c>
      <c r="B182" t="s">
        <v>56</v>
      </c>
      <c r="C182" t="s">
        <v>737</v>
      </c>
      <c r="D182" t="s">
        <v>1018</v>
      </c>
      <c r="E182" t="s">
        <v>59</v>
      </c>
      <c r="F182" t="s">
        <v>1019</v>
      </c>
      <c r="G182" t="s">
        <v>1020</v>
      </c>
      <c r="H182">
        <v>45482</v>
      </c>
      <c r="I182">
        <v>45568</v>
      </c>
      <c r="J182">
        <v>45362</v>
      </c>
      <c r="K182">
        <v>26</v>
      </c>
      <c r="L182">
        <v>70</v>
      </c>
      <c r="M182">
        <v>52</v>
      </c>
      <c r="N182" t="s">
        <v>72</v>
      </c>
      <c r="O182">
        <v>36</v>
      </c>
      <c r="P182">
        <v>10</v>
      </c>
      <c r="Q182">
        <v>-0.28000000000000003</v>
      </c>
    </row>
    <row r="183" spans="1:17" x14ac:dyDescent="0.25">
      <c r="A183" t="s">
        <v>914</v>
      </c>
      <c r="B183" t="s">
        <v>56</v>
      </c>
      <c r="C183" t="s">
        <v>153</v>
      </c>
      <c r="D183" t="s">
        <v>1021</v>
      </c>
      <c r="E183" t="s">
        <v>59</v>
      </c>
      <c r="F183" t="s">
        <v>1022</v>
      </c>
      <c r="G183" t="s">
        <v>1023</v>
      </c>
      <c r="H183">
        <v>45483</v>
      </c>
      <c r="I183" t="s">
        <v>565</v>
      </c>
      <c r="J183" t="s">
        <v>1024</v>
      </c>
      <c r="K183">
        <v>72</v>
      </c>
      <c r="L183">
        <v>70</v>
      </c>
      <c r="M183">
        <v>99</v>
      </c>
      <c r="N183" t="s">
        <v>166</v>
      </c>
      <c r="O183">
        <v>82</v>
      </c>
      <c r="P183">
        <v>32</v>
      </c>
      <c r="Q183">
        <v>0.72</v>
      </c>
    </row>
    <row r="184" spans="1:17" x14ac:dyDescent="0.25">
      <c r="A184" t="s">
        <v>365</v>
      </c>
      <c r="B184" t="s">
        <v>56</v>
      </c>
      <c r="C184" t="s">
        <v>529</v>
      </c>
      <c r="D184" t="s">
        <v>1025</v>
      </c>
      <c r="E184" t="s">
        <v>106</v>
      </c>
      <c r="F184" t="s">
        <v>1026</v>
      </c>
      <c r="G184" t="s">
        <v>1027</v>
      </c>
      <c r="H184">
        <v>45483</v>
      </c>
      <c r="I184" t="s">
        <v>1028</v>
      </c>
      <c r="J184">
        <v>45509</v>
      </c>
      <c r="K184">
        <v>38</v>
      </c>
      <c r="L184">
        <v>22</v>
      </c>
      <c r="M184">
        <v>71</v>
      </c>
      <c r="N184" t="s">
        <v>111</v>
      </c>
      <c r="O184">
        <v>33</v>
      </c>
      <c r="P184">
        <v>62</v>
      </c>
      <c r="Q184">
        <v>0.61</v>
      </c>
    </row>
    <row r="185" spans="1:17" x14ac:dyDescent="0.25">
      <c r="A185" t="s">
        <v>958</v>
      </c>
      <c r="B185" t="s">
        <v>152</v>
      </c>
      <c r="C185" t="s">
        <v>620</v>
      </c>
      <c r="D185" t="s">
        <v>1029</v>
      </c>
      <c r="E185" t="s">
        <v>106</v>
      </c>
      <c r="F185" t="s">
        <v>1030</v>
      </c>
      <c r="G185" t="s">
        <v>1031</v>
      </c>
      <c r="H185">
        <v>45484</v>
      </c>
      <c r="I185" t="s">
        <v>999</v>
      </c>
      <c r="J185">
        <v>45540</v>
      </c>
      <c r="K185">
        <v>82</v>
      </c>
      <c r="L185">
        <v>6</v>
      </c>
      <c r="M185">
        <v>53</v>
      </c>
      <c r="N185" t="s">
        <v>111</v>
      </c>
      <c r="O185">
        <v>21</v>
      </c>
      <c r="P185">
        <v>58</v>
      </c>
      <c r="Q185">
        <v>-0.88</v>
      </c>
    </row>
    <row r="186" spans="1:17" x14ac:dyDescent="0.25">
      <c r="A186" t="s">
        <v>462</v>
      </c>
      <c r="B186" t="s">
        <v>103</v>
      </c>
      <c r="C186" t="s">
        <v>612</v>
      </c>
      <c r="D186" t="s">
        <v>1032</v>
      </c>
      <c r="E186" t="s">
        <v>106</v>
      </c>
      <c r="F186" t="s">
        <v>1033</v>
      </c>
      <c r="G186" t="s">
        <v>1034</v>
      </c>
      <c r="H186">
        <v>45484</v>
      </c>
      <c r="I186" t="s">
        <v>692</v>
      </c>
      <c r="J186" t="s">
        <v>1035</v>
      </c>
      <c r="K186">
        <v>19</v>
      </c>
      <c r="L186">
        <v>77</v>
      </c>
      <c r="M186">
        <v>66</v>
      </c>
      <c r="N186" t="s">
        <v>120</v>
      </c>
      <c r="O186">
        <v>62</v>
      </c>
      <c r="P186">
        <v>100</v>
      </c>
      <c r="Q186">
        <v>-1.76</v>
      </c>
    </row>
    <row r="187" spans="1:17" x14ac:dyDescent="0.25">
      <c r="A187" t="s">
        <v>315</v>
      </c>
      <c r="B187" t="s">
        <v>152</v>
      </c>
      <c r="C187" t="s">
        <v>438</v>
      </c>
      <c r="D187" t="s">
        <v>1036</v>
      </c>
      <c r="E187" t="s">
        <v>106</v>
      </c>
      <c r="F187" t="s">
        <v>1037</v>
      </c>
      <c r="G187" t="s">
        <v>1038</v>
      </c>
      <c r="H187">
        <v>45485</v>
      </c>
      <c r="I187">
        <v>45359</v>
      </c>
      <c r="J187" t="s">
        <v>301</v>
      </c>
      <c r="K187">
        <v>58</v>
      </c>
      <c r="L187">
        <v>48</v>
      </c>
      <c r="M187">
        <v>9</v>
      </c>
      <c r="N187" t="s">
        <v>320</v>
      </c>
      <c r="O187">
        <v>98</v>
      </c>
      <c r="P187">
        <v>69</v>
      </c>
      <c r="Q187">
        <v>-0.61</v>
      </c>
    </row>
    <row r="188" spans="1:17" x14ac:dyDescent="0.25">
      <c r="A188" t="s">
        <v>519</v>
      </c>
      <c r="B188" t="s">
        <v>74</v>
      </c>
      <c r="C188" t="s">
        <v>1039</v>
      </c>
      <c r="D188" t="s">
        <v>1040</v>
      </c>
      <c r="E188" t="s">
        <v>106</v>
      </c>
      <c r="F188" t="s">
        <v>1041</v>
      </c>
      <c r="G188" t="s">
        <v>1042</v>
      </c>
      <c r="H188">
        <v>45507</v>
      </c>
      <c r="I188" t="s">
        <v>79</v>
      </c>
      <c r="J188" t="s">
        <v>1043</v>
      </c>
      <c r="K188">
        <v>98</v>
      </c>
      <c r="L188">
        <v>24</v>
      </c>
      <c r="M188">
        <v>4</v>
      </c>
      <c r="N188" t="s">
        <v>1044</v>
      </c>
      <c r="O188">
        <v>89</v>
      </c>
      <c r="P188">
        <v>80</v>
      </c>
      <c r="Q188">
        <v>0.3</v>
      </c>
    </row>
    <row r="189" spans="1:17" x14ac:dyDescent="0.25">
      <c r="A189" t="s">
        <v>1045</v>
      </c>
      <c r="B189" t="s">
        <v>56</v>
      </c>
      <c r="C189" t="s">
        <v>1046</v>
      </c>
      <c r="D189" t="s">
        <v>1047</v>
      </c>
      <c r="E189" t="s">
        <v>106</v>
      </c>
      <c r="F189" t="s">
        <v>1048</v>
      </c>
      <c r="G189" t="s">
        <v>1049</v>
      </c>
      <c r="H189">
        <v>45507</v>
      </c>
      <c r="I189">
        <v>45962</v>
      </c>
      <c r="J189" t="s">
        <v>581</v>
      </c>
      <c r="K189">
        <v>44</v>
      </c>
      <c r="L189">
        <v>92</v>
      </c>
      <c r="M189">
        <v>92</v>
      </c>
      <c r="N189" t="s">
        <v>320</v>
      </c>
      <c r="O189">
        <v>41</v>
      </c>
      <c r="P189">
        <v>61</v>
      </c>
      <c r="Q189">
        <v>0.1</v>
      </c>
    </row>
    <row r="190" spans="1:17" x14ac:dyDescent="0.25">
      <c r="A190" t="s">
        <v>1050</v>
      </c>
      <c r="B190" t="s">
        <v>56</v>
      </c>
      <c r="C190" t="s">
        <v>1051</v>
      </c>
      <c r="D190" t="s">
        <v>1052</v>
      </c>
      <c r="E190" t="s">
        <v>68</v>
      </c>
      <c r="F190" t="s">
        <v>1053</v>
      </c>
      <c r="G190" t="s">
        <v>1054</v>
      </c>
      <c r="H190">
        <v>45507</v>
      </c>
      <c r="I190" t="s">
        <v>540</v>
      </c>
      <c r="J190" t="s">
        <v>237</v>
      </c>
      <c r="K190">
        <v>100</v>
      </c>
      <c r="L190">
        <v>52</v>
      </c>
      <c r="M190">
        <v>2</v>
      </c>
      <c r="N190" t="s">
        <v>191</v>
      </c>
      <c r="O190">
        <v>86</v>
      </c>
      <c r="P190">
        <v>70</v>
      </c>
      <c r="Q190">
        <v>-0.49</v>
      </c>
    </row>
    <row r="191" spans="1:17" x14ac:dyDescent="0.25">
      <c r="A191" t="s">
        <v>321</v>
      </c>
      <c r="B191" t="s">
        <v>201</v>
      </c>
      <c r="C191" t="s">
        <v>543</v>
      </c>
      <c r="D191" t="s">
        <v>1055</v>
      </c>
      <c r="E191" t="s">
        <v>59</v>
      </c>
      <c r="F191" t="s">
        <v>1056</v>
      </c>
      <c r="G191" t="s">
        <v>1057</v>
      </c>
      <c r="H191">
        <v>45508</v>
      </c>
      <c r="I191" t="s">
        <v>1058</v>
      </c>
      <c r="J191" t="s">
        <v>1059</v>
      </c>
      <c r="K191">
        <v>62</v>
      </c>
      <c r="L191">
        <v>78</v>
      </c>
      <c r="M191">
        <v>97</v>
      </c>
      <c r="N191" t="s">
        <v>120</v>
      </c>
      <c r="O191">
        <v>62</v>
      </c>
      <c r="P191">
        <v>97</v>
      </c>
      <c r="Q191">
        <v>0.19</v>
      </c>
    </row>
    <row r="192" spans="1:17" x14ac:dyDescent="0.25">
      <c r="A192" t="s">
        <v>898</v>
      </c>
      <c r="B192" t="s">
        <v>56</v>
      </c>
      <c r="C192" t="s">
        <v>292</v>
      </c>
      <c r="D192" t="s">
        <v>1060</v>
      </c>
      <c r="E192" t="s">
        <v>68</v>
      </c>
      <c r="F192" t="s">
        <v>1061</v>
      </c>
      <c r="G192" t="s">
        <v>1062</v>
      </c>
      <c r="H192">
        <v>45508</v>
      </c>
      <c r="I192">
        <v>45931</v>
      </c>
      <c r="J192">
        <v>45326</v>
      </c>
      <c r="K192">
        <v>84</v>
      </c>
      <c r="L192">
        <v>20</v>
      </c>
      <c r="M192">
        <v>58</v>
      </c>
      <c r="N192" t="s">
        <v>166</v>
      </c>
      <c r="O192">
        <v>86</v>
      </c>
      <c r="P192">
        <v>64</v>
      </c>
      <c r="Q192">
        <v>-0.56000000000000005</v>
      </c>
    </row>
    <row r="193" spans="1:17" x14ac:dyDescent="0.25">
      <c r="A193" t="s">
        <v>1063</v>
      </c>
      <c r="B193" t="s">
        <v>74</v>
      </c>
      <c r="C193" t="s">
        <v>202</v>
      </c>
      <c r="D193" t="s">
        <v>1064</v>
      </c>
      <c r="E193" t="s">
        <v>68</v>
      </c>
      <c r="F193" t="s">
        <v>1065</v>
      </c>
      <c r="G193" t="s">
        <v>1066</v>
      </c>
      <c r="H193">
        <v>45508</v>
      </c>
      <c r="I193" t="s">
        <v>319</v>
      </c>
      <c r="J193">
        <v>45416</v>
      </c>
      <c r="K193">
        <v>68</v>
      </c>
      <c r="L193">
        <v>82</v>
      </c>
      <c r="M193">
        <v>58</v>
      </c>
      <c r="N193" t="s">
        <v>220</v>
      </c>
      <c r="O193">
        <v>90</v>
      </c>
      <c r="P193">
        <v>2</v>
      </c>
      <c r="Q193">
        <v>0.26</v>
      </c>
    </row>
    <row r="194" spans="1:17" x14ac:dyDescent="0.25">
      <c r="A194" t="s">
        <v>395</v>
      </c>
      <c r="B194" t="s">
        <v>56</v>
      </c>
      <c r="C194" t="s">
        <v>1067</v>
      </c>
      <c r="D194" t="s">
        <v>1068</v>
      </c>
      <c r="E194" t="s">
        <v>106</v>
      </c>
      <c r="F194" t="s">
        <v>1069</v>
      </c>
      <c r="G194" t="s">
        <v>1070</v>
      </c>
      <c r="H194">
        <v>45509</v>
      </c>
      <c r="I194" t="s">
        <v>912</v>
      </c>
      <c r="J194" t="s">
        <v>1071</v>
      </c>
      <c r="K194">
        <v>55</v>
      </c>
      <c r="L194">
        <v>91</v>
      </c>
      <c r="M194">
        <v>35</v>
      </c>
      <c r="N194" t="s">
        <v>320</v>
      </c>
      <c r="O194">
        <v>81</v>
      </c>
      <c r="P194">
        <v>19</v>
      </c>
      <c r="Q194">
        <v>0.98</v>
      </c>
    </row>
    <row r="195" spans="1:17" x14ac:dyDescent="0.25">
      <c r="A195" t="s">
        <v>1072</v>
      </c>
      <c r="B195" t="s">
        <v>152</v>
      </c>
      <c r="C195" t="s">
        <v>227</v>
      </c>
      <c r="D195" t="s">
        <v>1073</v>
      </c>
      <c r="E195" t="s">
        <v>106</v>
      </c>
      <c r="F195" t="s">
        <v>1074</v>
      </c>
      <c r="G195" t="s">
        <v>1075</v>
      </c>
      <c r="H195">
        <v>45509</v>
      </c>
      <c r="I195" t="s">
        <v>816</v>
      </c>
      <c r="J195">
        <v>45690</v>
      </c>
      <c r="K195">
        <v>87</v>
      </c>
      <c r="L195">
        <v>70</v>
      </c>
      <c r="M195">
        <v>77</v>
      </c>
      <c r="N195" t="s">
        <v>1076</v>
      </c>
      <c r="O195">
        <v>73</v>
      </c>
      <c r="P195">
        <v>44</v>
      </c>
      <c r="Q195">
        <v>0.77</v>
      </c>
    </row>
    <row r="196" spans="1:17" x14ac:dyDescent="0.25">
      <c r="A196" t="s">
        <v>606</v>
      </c>
      <c r="B196" t="s">
        <v>103</v>
      </c>
      <c r="C196" t="s">
        <v>303</v>
      </c>
      <c r="D196" t="s">
        <v>1077</v>
      </c>
      <c r="E196" t="s">
        <v>106</v>
      </c>
      <c r="F196" t="s">
        <v>1078</v>
      </c>
      <c r="G196" t="s">
        <v>1079</v>
      </c>
      <c r="H196">
        <v>45509</v>
      </c>
      <c r="I196" t="s">
        <v>1080</v>
      </c>
      <c r="J196" t="s">
        <v>1081</v>
      </c>
      <c r="K196">
        <v>12</v>
      </c>
      <c r="L196">
        <v>56</v>
      </c>
      <c r="M196">
        <v>92</v>
      </c>
      <c r="N196" t="s">
        <v>611</v>
      </c>
      <c r="O196">
        <v>56</v>
      </c>
      <c r="P196">
        <v>6</v>
      </c>
      <c r="Q196">
        <v>0.4</v>
      </c>
    </row>
    <row r="197" spans="1:17" x14ac:dyDescent="0.25">
      <c r="A197" t="s">
        <v>160</v>
      </c>
      <c r="B197" t="s">
        <v>56</v>
      </c>
      <c r="C197" t="s">
        <v>1005</v>
      </c>
      <c r="D197" t="s">
        <v>1082</v>
      </c>
      <c r="E197" t="s">
        <v>68</v>
      </c>
      <c r="F197" t="s">
        <v>1083</v>
      </c>
      <c r="G197" t="s">
        <v>1084</v>
      </c>
      <c r="H197">
        <v>45510</v>
      </c>
      <c r="I197" t="s">
        <v>408</v>
      </c>
      <c r="J197">
        <v>45749</v>
      </c>
      <c r="K197">
        <v>95</v>
      </c>
      <c r="L197">
        <v>66</v>
      </c>
      <c r="M197">
        <v>69</v>
      </c>
      <c r="N197" t="s">
        <v>1085</v>
      </c>
      <c r="O197">
        <v>92</v>
      </c>
      <c r="P197">
        <v>72</v>
      </c>
      <c r="Q197">
        <v>0.89</v>
      </c>
    </row>
    <row r="198" spans="1:17" x14ac:dyDescent="0.25">
      <c r="A198" t="s">
        <v>215</v>
      </c>
      <c r="B198" t="s">
        <v>56</v>
      </c>
      <c r="C198" t="s">
        <v>984</v>
      </c>
      <c r="D198" t="s">
        <v>1086</v>
      </c>
      <c r="E198" t="s">
        <v>68</v>
      </c>
      <c r="F198" t="s">
        <v>1087</v>
      </c>
      <c r="G198" t="s">
        <v>1088</v>
      </c>
      <c r="H198">
        <v>45510</v>
      </c>
      <c r="I198" t="s">
        <v>71</v>
      </c>
      <c r="J198">
        <v>45577</v>
      </c>
      <c r="K198">
        <v>84</v>
      </c>
      <c r="L198">
        <v>9</v>
      </c>
      <c r="M198">
        <v>46</v>
      </c>
      <c r="N198" t="s">
        <v>111</v>
      </c>
      <c r="O198">
        <v>30</v>
      </c>
      <c r="P198">
        <v>68</v>
      </c>
      <c r="Q198">
        <v>0.22</v>
      </c>
    </row>
    <row r="199" spans="1:17" x14ac:dyDescent="0.25">
      <c r="A199" t="s">
        <v>457</v>
      </c>
      <c r="B199" t="s">
        <v>103</v>
      </c>
      <c r="C199" t="s">
        <v>1089</v>
      </c>
      <c r="D199" t="s">
        <v>1090</v>
      </c>
      <c r="E199" t="s">
        <v>59</v>
      </c>
      <c r="F199" t="s">
        <v>1091</v>
      </c>
      <c r="G199" t="s">
        <v>1092</v>
      </c>
      <c r="H199">
        <v>45511</v>
      </c>
      <c r="I199" t="s">
        <v>826</v>
      </c>
      <c r="J199" t="s">
        <v>781</v>
      </c>
      <c r="K199">
        <v>68</v>
      </c>
      <c r="L199">
        <v>68</v>
      </c>
      <c r="M199">
        <v>97</v>
      </c>
      <c r="N199" t="s">
        <v>383</v>
      </c>
      <c r="O199">
        <v>37</v>
      </c>
      <c r="P199">
        <v>31</v>
      </c>
      <c r="Q199">
        <v>-1.27</v>
      </c>
    </row>
    <row r="200" spans="1:17" x14ac:dyDescent="0.25">
      <c r="A200" t="s">
        <v>750</v>
      </c>
      <c r="B200" t="s">
        <v>201</v>
      </c>
      <c r="C200" t="s">
        <v>589</v>
      </c>
      <c r="D200" t="s">
        <v>1093</v>
      </c>
      <c r="E200" t="s">
        <v>106</v>
      </c>
      <c r="F200" t="s">
        <v>1094</v>
      </c>
      <c r="G200" t="s">
        <v>1095</v>
      </c>
      <c r="H200">
        <v>45511</v>
      </c>
      <c r="I200">
        <v>45606</v>
      </c>
      <c r="J200">
        <v>45963</v>
      </c>
      <c r="K200">
        <v>11</v>
      </c>
      <c r="L200">
        <v>72</v>
      </c>
      <c r="M200">
        <v>5</v>
      </c>
      <c r="N200" t="s">
        <v>755</v>
      </c>
      <c r="O200">
        <v>89</v>
      </c>
      <c r="P200">
        <v>4</v>
      </c>
      <c r="Q200">
        <v>0.16</v>
      </c>
    </row>
    <row r="201" spans="1:17" x14ac:dyDescent="0.25">
      <c r="A201" t="s">
        <v>334</v>
      </c>
      <c r="B201" t="s">
        <v>65</v>
      </c>
      <c r="C201" t="s">
        <v>870</v>
      </c>
      <c r="D201" t="s">
        <v>1096</v>
      </c>
      <c r="E201" t="s">
        <v>59</v>
      </c>
      <c r="F201" t="s">
        <v>1097</v>
      </c>
      <c r="G201" t="s">
        <v>1098</v>
      </c>
      <c r="H201">
        <v>45511</v>
      </c>
      <c r="I201">
        <v>45839</v>
      </c>
      <c r="J201" t="s">
        <v>271</v>
      </c>
      <c r="K201">
        <v>44</v>
      </c>
      <c r="L201">
        <v>83</v>
      </c>
      <c r="M201">
        <v>78</v>
      </c>
      <c r="N201" t="s">
        <v>273</v>
      </c>
      <c r="O201">
        <v>46</v>
      </c>
      <c r="P201">
        <v>4</v>
      </c>
      <c r="Q201">
        <v>0.96</v>
      </c>
    </row>
    <row r="202" spans="1:17" x14ac:dyDescent="0.25">
      <c r="A202" t="s">
        <v>144</v>
      </c>
      <c r="B202" t="s">
        <v>56</v>
      </c>
      <c r="C202" t="s">
        <v>601</v>
      </c>
      <c r="D202" t="s">
        <v>1099</v>
      </c>
      <c r="E202" t="s">
        <v>59</v>
      </c>
      <c r="F202" t="s">
        <v>1100</v>
      </c>
      <c r="G202" t="s">
        <v>1101</v>
      </c>
      <c r="H202">
        <v>45511</v>
      </c>
      <c r="I202">
        <v>45547</v>
      </c>
      <c r="J202">
        <v>45607</v>
      </c>
      <c r="K202">
        <v>36</v>
      </c>
      <c r="L202">
        <v>59</v>
      </c>
      <c r="M202">
        <v>90</v>
      </c>
      <c r="N202" t="s">
        <v>191</v>
      </c>
      <c r="O202">
        <v>25</v>
      </c>
      <c r="P202">
        <v>60</v>
      </c>
      <c r="Q202">
        <v>0.91</v>
      </c>
    </row>
    <row r="203" spans="1:17" x14ac:dyDescent="0.25">
      <c r="A203" t="s">
        <v>635</v>
      </c>
      <c r="B203" t="s">
        <v>56</v>
      </c>
      <c r="C203" t="s">
        <v>187</v>
      </c>
      <c r="D203" t="s">
        <v>1102</v>
      </c>
      <c r="E203" t="s">
        <v>59</v>
      </c>
      <c r="F203" t="s">
        <v>1103</v>
      </c>
      <c r="G203" t="s">
        <v>1104</v>
      </c>
      <c r="H203">
        <v>45511</v>
      </c>
      <c r="I203" t="s">
        <v>437</v>
      </c>
      <c r="J203" t="s">
        <v>864</v>
      </c>
      <c r="K203">
        <v>94</v>
      </c>
      <c r="L203">
        <v>69</v>
      </c>
      <c r="M203">
        <v>68</v>
      </c>
      <c r="N203" t="s">
        <v>159</v>
      </c>
      <c r="O203">
        <v>24</v>
      </c>
      <c r="P203">
        <v>20</v>
      </c>
      <c r="Q203">
        <v>-1.4</v>
      </c>
    </row>
    <row r="204" spans="1:17" x14ac:dyDescent="0.25">
      <c r="A204" t="s">
        <v>828</v>
      </c>
      <c r="B204" t="s">
        <v>103</v>
      </c>
      <c r="C204" t="s">
        <v>475</v>
      </c>
      <c r="D204" t="s">
        <v>1105</v>
      </c>
      <c r="E204" t="s">
        <v>59</v>
      </c>
      <c r="F204" t="s">
        <v>1106</v>
      </c>
      <c r="G204" t="s">
        <v>1107</v>
      </c>
      <c r="H204">
        <v>45512</v>
      </c>
      <c r="I204">
        <v>45600</v>
      </c>
      <c r="J204" t="s">
        <v>854</v>
      </c>
      <c r="K204">
        <v>68</v>
      </c>
      <c r="L204">
        <v>7</v>
      </c>
      <c r="M204">
        <v>37</v>
      </c>
      <c r="N204" t="s">
        <v>166</v>
      </c>
      <c r="O204">
        <v>69</v>
      </c>
      <c r="P204">
        <v>1</v>
      </c>
      <c r="Q204">
        <v>0.17</v>
      </c>
    </row>
    <row r="205" spans="1:17" x14ac:dyDescent="0.25">
      <c r="A205" t="s">
        <v>250</v>
      </c>
      <c r="B205" t="s">
        <v>113</v>
      </c>
      <c r="C205" t="s">
        <v>1108</v>
      </c>
      <c r="D205" t="s">
        <v>1109</v>
      </c>
      <c r="E205" t="s">
        <v>106</v>
      </c>
      <c r="F205" t="s">
        <v>1110</v>
      </c>
      <c r="G205" t="s">
        <v>1111</v>
      </c>
      <c r="H205">
        <v>45512</v>
      </c>
      <c r="I205" t="s">
        <v>810</v>
      </c>
      <c r="J205">
        <v>45419</v>
      </c>
      <c r="K205">
        <v>78</v>
      </c>
      <c r="L205">
        <v>75</v>
      </c>
      <c r="M205">
        <v>3</v>
      </c>
      <c r="N205" t="s">
        <v>95</v>
      </c>
      <c r="O205">
        <v>63</v>
      </c>
      <c r="P205">
        <v>100</v>
      </c>
      <c r="Q205">
        <v>0.99</v>
      </c>
    </row>
    <row r="206" spans="1:17" x14ac:dyDescent="0.25">
      <c r="A206" t="s">
        <v>588</v>
      </c>
      <c r="B206" t="s">
        <v>56</v>
      </c>
      <c r="C206" t="s">
        <v>366</v>
      </c>
      <c r="D206" t="s">
        <v>1112</v>
      </c>
      <c r="E206" t="s">
        <v>68</v>
      </c>
      <c r="F206" t="s">
        <v>1113</v>
      </c>
      <c r="G206" t="s">
        <v>1114</v>
      </c>
      <c r="H206">
        <v>45512</v>
      </c>
      <c r="I206" t="s">
        <v>1115</v>
      </c>
      <c r="J206">
        <v>45547</v>
      </c>
      <c r="K206">
        <v>82</v>
      </c>
      <c r="L206">
        <v>29</v>
      </c>
      <c r="M206">
        <v>62</v>
      </c>
      <c r="N206" t="s">
        <v>1116</v>
      </c>
      <c r="O206">
        <v>77</v>
      </c>
      <c r="P206">
        <v>27</v>
      </c>
      <c r="Q206">
        <v>-0.59</v>
      </c>
    </row>
    <row r="207" spans="1:17" x14ac:dyDescent="0.25">
      <c r="A207" t="s">
        <v>452</v>
      </c>
      <c r="B207" t="s">
        <v>103</v>
      </c>
      <c r="C207" t="s">
        <v>1117</v>
      </c>
      <c r="D207" t="s">
        <v>1118</v>
      </c>
      <c r="E207" t="s">
        <v>106</v>
      </c>
      <c r="F207" t="s">
        <v>1119</v>
      </c>
      <c r="G207" t="s">
        <v>1120</v>
      </c>
      <c r="H207">
        <v>45512</v>
      </c>
      <c r="I207" t="s">
        <v>1121</v>
      </c>
      <c r="J207" t="s">
        <v>1122</v>
      </c>
      <c r="K207">
        <v>22</v>
      </c>
      <c r="L207">
        <v>10</v>
      </c>
      <c r="M207">
        <v>53</v>
      </c>
      <c r="N207" t="s">
        <v>456</v>
      </c>
      <c r="O207">
        <v>64</v>
      </c>
      <c r="P207">
        <v>7</v>
      </c>
      <c r="Q207">
        <v>0.65</v>
      </c>
    </row>
    <row r="208" spans="1:17" x14ac:dyDescent="0.25">
      <c r="A208" t="s">
        <v>200</v>
      </c>
      <c r="B208" t="s">
        <v>201</v>
      </c>
      <c r="C208" t="s">
        <v>645</v>
      </c>
      <c r="D208" t="s">
        <v>1123</v>
      </c>
      <c r="E208" t="s">
        <v>59</v>
      </c>
      <c r="F208" t="s">
        <v>1124</v>
      </c>
      <c r="G208" t="s">
        <v>1125</v>
      </c>
      <c r="H208">
        <v>45513</v>
      </c>
      <c r="I208">
        <v>45449</v>
      </c>
      <c r="J208" t="s">
        <v>483</v>
      </c>
      <c r="K208">
        <v>62</v>
      </c>
      <c r="L208">
        <v>89</v>
      </c>
      <c r="M208">
        <v>6</v>
      </c>
      <c r="N208" t="s">
        <v>207</v>
      </c>
      <c r="O208">
        <v>23</v>
      </c>
      <c r="P208">
        <v>11</v>
      </c>
      <c r="Q208">
        <v>0.89</v>
      </c>
    </row>
    <row r="209" spans="1:17" x14ac:dyDescent="0.25">
      <c r="A209" t="s">
        <v>811</v>
      </c>
      <c r="B209" t="s">
        <v>74</v>
      </c>
      <c r="C209" t="s">
        <v>1126</v>
      </c>
      <c r="D209" t="s">
        <v>1127</v>
      </c>
      <c r="E209" t="s">
        <v>68</v>
      </c>
      <c r="F209" t="s">
        <v>1128</v>
      </c>
      <c r="G209" t="s">
        <v>1129</v>
      </c>
      <c r="H209">
        <v>45513</v>
      </c>
      <c r="I209" t="s">
        <v>816</v>
      </c>
      <c r="J209" t="s">
        <v>833</v>
      </c>
      <c r="K209">
        <v>70</v>
      </c>
      <c r="L209">
        <v>81</v>
      </c>
      <c r="M209">
        <v>75</v>
      </c>
      <c r="N209" t="s">
        <v>72</v>
      </c>
      <c r="O209">
        <v>24</v>
      </c>
      <c r="P209">
        <v>54</v>
      </c>
      <c r="Q209">
        <v>0.52</v>
      </c>
    </row>
    <row r="210" spans="1:17" x14ac:dyDescent="0.25">
      <c r="A210" t="s">
        <v>260</v>
      </c>
      <c r="B210" t="s">
        <v>103</v>
      </c>
      <c r="C210" t="s">
        <v>1130</v>
      </c>
      <c r="D210" t="s">
        <v>1131</v>
      </c>
      <c r="E210" t="s">
        <v>59</v>
      </c>
      <c r="F210" t="s">
        <v>1132</v>
      </c>
      <c r="G210" t="s">
        <v>1133</v>
      </c>
      <c r="H210">
        <v>45514</v>
      </c>
      <c r="I210">
        <v>45576</v>
      </c>
      <c r="J210" t="s">
        <v>1134</v>
      </c>
      <c r="K210">
        <v>21</v>
      </c>
      <c r="L210">
        <v>63</v>
      </c>
      <c r="M210">
        <v>65</v>
      </c>
      <c r="N210" t="s">
        <v>87</v>
      </c>
      <c r="O210">
        <v>38</v>
      </c>
      <c r="P210">
        <v>73</v>
      </c>
      <c r="Q210">
        <v>-1.25</v>
      </c>
    </row>
    <row r="211" spans="1:17" x14ac:dyDescent="0.25">
      <c r="A211" t="s">
        <v>167</v>
      </c>
      <c r="B211" t="s">
        <v>56</v>
      </c>
      <c r="C211" t="s">
        <v>988</v>
      </c>
      <c r="D211" t="s">
        <v>1135</v>
      </c>
      <c r="E211" t="s">
        <v>106</v>
      </c>
      <c r="F211" t="s">
        <v>1136</v>
      </c>
      <c r="G211" t="s">
        <v>1137</v>
      </c>
      <c r="H211">
        <v>45514</v>
      </c>
      <c r="I211" t="s">
        <v>1138</v>
      </c>
      <c r="J211" t="s">
        <v>1139</v>
      </c>
      <c r="K211">
        <v>61</v>
      </c>
      <c r="L211">
        <v>50</v>
      </c>
      <c r="M211">
        <v>9</v>
      </c>
      <c r="N211" t="s">
        <v>172</v>
      </c>
      <c r="O211">
        <v>24</v>
      </c>
      <c r="P211">
        <v>92</v>
      </c>
      <c r="Q211">
        <v>-0.92</v>
      </c>
    </row>
    <row r="212" spans="1:17" x14ac:dyDescent="0.25">
      <c r="A212" t="s">
        <v>741</v>
      </c>
      <c r="B212" t="s">
        <v>56</v>
      </c>
      <c r="C212" t="s">
        <v>1140</v>
      </c>
      <c r="D212" t="s">
        <v>1141</v>
      </c>
      <c r="E212" t="s">
        <v>68</v>
      </c>
      <c r="F212" t="s">
        <v>1142</v>
      </c>
      <c r="G212" t="s">
        <v>1143</v>
      </c>
      <c r="H212">
        <v>45514</v>
      </c>
      <c r="I212">
        <v>45516</v>
      </c>
      <c r="J212">
        <v>45295</v>
      </c>
      <c r="K212">
        <v>46</v>
      </c>
      <c r="L212">
        <v>88</v>
      </c>
      <c r="M212">
        <v>20</v>
      </c>
      <c r="N212" t="s">
        <v>220</v>
      </c>
      <c r="O212">
        <v>59</v>
      </c>
      <c r="P212">
        <v>79</v>
      </c>
      <c r="Q212">
        <v>-2.83</v>
      </c>
    </row>
    <row r="213" spans="1:17" x14ac:dyDescent="0.25">
      <c r="A213" t="s">
        <v>226</v>
      </c>
      <c r="B213" t="s">
        <v>103</v>
      </c>
      <c r="C213" t="s">
        <v>707</v>
      </c>
      <c r="D213" t="s">
        <v>1144</v>
      </c>
      <c r="E213" t="s">
        <v>59</v>
      </c>
      <c r="F213" t="s">
        <v>1145</v>
      </c>
      <c r="G213" t="s">
        <v>1146</v>
      </c>
      <c r="H213">
        <v>45514</v>
      </c>
      <c r="I213">
        <v>45329</v>
      </c>
      <c r="J213" t="s">
        <v>581</v>
      </c>
      <c r="K213">
        <v>20</v>
      </c>
      <c r="L213">
        <v>25</v>
      </c>
      <c r="M213">
        <v>73</v>
      </c>
      <c r="N213" t="s">
        <v>231</v>
      </c>
      <c r="O213">
        <v>78</v>
      </c>
      <c r="P213">
        <v>1</v>
      </c>
      <c r="Q213">
        <v>-0.34</v>
      </c>
    </row>
    <row r="214" spans="1:17" x14ac:dyDescent="0.25">
      <c r="A214" t="s">
        <v>208</v>
      </c>
      <c r="B214" t="s">
        <v>56</v>
      </c>
      <c r="C214" t="s">
        <v>1147</v>
      </c>
      <c r="D214" t="s">
        <v>1148</v>
      </c>
      <c r="E214" t="s">
        <v>106</v>
      </c>
      <c r="F214" t="s">
        <v>1149</v>
      </c>
      <c r="G214" t="s">
        <v>1150</v>
      </c>
      <c r="H214">
        <v>45514</v>
      </c>
      <c r="I214" t="s">
        <v>527</v>
      </c>
      <c r="J214" t="s">
        <v>178</v>
      </c>
      <c r="K214">
        <v>80</v>
      </c>
      <c r="L214">
        <v>60</v>
      </c>
      <c r="M214">
        <v>71</v>
      </c>
      <c r="N214" t="s">
        <v>72</v>
      </c>
      <c r="O214">
        <v>98</v>
      </c>
      <c r="P214">
        <v>13</v>
      </c>
      <c r="Q214">
        <v>0.99</v>
      </c>
    </row>
    <row r="215" spans="1:17" x14ac:dyDescent="0.25">
      <c r="A215" t="s">
        <v>519</v>
      </c>
      <c r="B215" t="s">
        <v>74</v>
      </c>
      <c r="C215" t="s">
        <v>1151</v>
      </c>
      <c r="D215" t="s">
        <v>1152</v>
      </c>
      <c r="E215" t="s">
        <v>68</v>
      </c>
      <c r="F215" t="s">
        <v>1153</v>
      </c>
      <c r="G215" t="s">
        <v>1154</v>
      </c>
      <c r="H215">
        <v>45515</v>
      </c>
      <c r="I215" t="s">
        <v>110</v>
      </c>
      <c r="J215">
        <v>45482</v>
      </c>
      <c r="K215">
        <v>29</v>
      </c>
      <c r="L215">
        <v>36</v>
      </c>
      <c r="M215">
        <v>40</v>
      </c>
      <c r="N215" t="s">
        <v>159</v>
      </c>
      <c r="O215">
        <v>60</v>
      </c>
      <c r="P215">
        <v>96</v>
      </c>
      <c r="Q215">
        <v>0.87</v>
      </c>
    </row>
    <row r="216" spans="1:17" x14ac:dyDescent="0.25">
      <c r="A216" t="s">
        <v>1045</v>
      </c>
      <c r="B216" t="s">
        <v>56</v>
      </c>
      <c r="C216" t="s">
        <v>1155</v>
      </c>
      <c r="D216" t="s">
        <v>1156</v>
      </c>
      <c r="E216" t="s">
        <v>59</v>
      </c>
      <c r="F216" t="s">
        <v>1157</v>
      </c>
      <c r="G216" t="s">
        <v>1158</v>
      </c>
      <c r="H216">
        <v>45515</v>
      </c>
      <c r="I216" t="s">
        <v>382</v>
      </c>
      <c r="J216">
        <v>45992</v>
      </c>
      <c r="K216">
        <v>43</v>
      </c>
      <c r="L216">
        <v>63</v>
      </c>
      <c r="M216">
        <v>99</v>
      </c>
      <c r="N216" t="s">
        <v>320</v>
      </c>
      <c r="O216">
        <v>39</v>
      </c>
      <c r="P216">
        <v>77</v>
      </c>
      <c r="Q216">
        <v>-0.6</v>
      </c>
    </row>
    <row r="217" spans="1:17" x14ac:dyDescent="0.25">
      <c r="A217" t="s">
        <v>542</v>
      </c>
      <c r="B217" t="s">
        <v>65</v>
      </c>
      <c r="C217" t="s">
        <v>1159</v>
      </c>
      <c r="D217" t="s">
        <v>1160</v>
      </c>
      <c r="E217" t="s">
        <v>59</v>
      </c>
      <c r="F217" t="s">
        <v>1161</v>
      </c>
      <c r="G217" t="s">
        <v>1162</v>
      </c>
      <c r="H217">
        <v>45515</v>
      </c>
      <c r="I217" t="s">
        <v>1163</v>
      </c>
      <c r="J217">
        <v>45355</v>
      </c>
      <c r="K217">
        <v>23</v>
      </c>
      <c r="L217">
        <v>43</v>
      </c>
      <c r="M217">
        <v>75</v>
      </c>
      <c r="N217" t="s">
        <v>166</v>
      </c>
      <c r="O217">
        <v>91</v>
      </c>
      <c r="P217">
        <v>86</v>
      </c>
      <c r="Q217">
        <v>-0.97</v>
      </c>
    </row>
    <row r="218" spans="1:17" x14ac:dyDescent="0.25">
      <c r="A218" t="s">
        <v>712</v>
      </c>
      <c r="B218" t="s">
        <v>103</v>
      </c>
      <c r="C218" t="s">
        <v>694</v>
      </c>
      <c r="D218" t="s">
        <v>1164</v>
      </c>
      <c r="E218" t="s">
        <v>106</v>
      </c>
      <c r="F218" t="s">
        <v>1165</v>
      </c>
      <c r="G218" t="s">
        <v>1166</v>
      </c>
      <c r="H218">
        <v>45516</v>
      </c>
      <c r="I218" t="s">
        <v>504</v>
      </c>
      <c r="J218" t="s">
        <v>1167</v>
      </c>
      <c r="K218">
        <v>12</v>
      </c>
      <c r="L218">
        <v>59</v>
      </c>
      <c r="M218">
        <v>62</v>
      </c>
      <c r="N218" t="s">
        <v>87</v>
      </c>
      <c r="O218">
        <v>95</v>
      </c>
      <c r="P218">
        <v>99</v>
      </c>
      <c r="Q218">
        <v>0.05</v>
      </c>
    </row>
    <row r="219" spans="1:17" x14ac:dyDescent="0.25">
      <c r="A219" t="s">
        <v>693</v>
      </c>
      <c r="B219" t="s">
        <v>201</v>
      </c>
      <c r="C219" t="s">
        <v>335</v>
      </c>
      <c r="D219" t="s">
        <v>1168</v>
      </c>
      <c r="E219" t="s">
        <v>106</v>
      </c>
      <c r="F219" t="s">
        <v>1169</v>
      </c>
      <c r="G219" t="s">
        <v>1170</v>
      </c>
      <c r="H219">
        <v>45516</v>
      </c>
      <c r="I219" t="s">
        <v>833</v>
      </c>
      <c r="J219" t="s">
        <v>157</v>
      </c>
      <c r="K219">
        <v>99</v>
      </c>
      <c r="L219">
        <v>87</v>
      </c>
      <c r="M219">
        <v>10</v>
      </c>
      <c r="N219" t="s">
        <v>699</v>
      </c>
      <c r="O219">
        <v>93</v>
      </c>
      <c r="P219">
        <v>70</v>
      </c>
      <c r="Q219">
        <v>-0.04</v>
      </c>
    </row>
    <row r="220" spans="1:17" x14ac:dyDescent="0.25">
      <c r="A220" t="s">
        <v>535</v>
      </c>
      <c r="B220" t="s">
        <v>56</v>
      </c>
      <c r="C220" t="s">
        <v>1171</v>
      </c>
      <c r="D220" t="s">
        <v>1172</v>
      </c>
      <c r="E220" t="s">
        <v>68</v>
      </c>
      <c r="F220" t="s">
        <v>1173</v>
      </c>
      <c r="G220" t="s">
        <v>1174</v>
      </c>
      <c r="H220">
        <v>45516</v>
      </c>
      <c r="I220">
        <v>45992</v>
      </c>
      <c r="J220" t="s">
        <v>556</v>
      </c>
      <c r="K220">
        <v>37</v>
      </c>
      <c r="L220">
        <v>45</v>
      </c>
      <c r="M220">
        <v>62</v>
      </c>
      <c r="N220" t="s">
        <v>541</v>
      </c>
      <c r="O220">
        <v>34</v>
      </c>
      <c r="P220">
        <v>23</v>
      </c>
      <c r="Q220">
        <v>0.25</v>
      </c>
    </row>
    <row r="221" spans="1:17" x14ac:dyDescent="0.25">
      <c r="A221" t="s">
        <v>935</v>
      </c>
      <c r="B221" t="s">
        <v>103</v>
      </c>
      <c r="C221" t="s">
        <v>1175</v>
      </c>
      <c r="D221" t="s">
        <v>1176</v>
      </c>
      <c r="E221" t="s">
        <v>68</v>
      </c>
      <c r="F221" t="s">
        <v>1177</v>
      </c>
      <c r="G221" t="s">
        <v>1178</v>
      </c>
      <c r="H221">
        <v>45516</v>
      </c>
      <c r="I221">
        <v>45635</v>
      </c>
      <c r="J221">
        <v>45386</v>
      </c>
      <c r="K221">
        <v>26</v>
      </c>
      <c r="L221">
        <v>67</v>
      </c>
      <c r="M221">
        <v>46</v>
      </c>
      <c r="N221" t="s">
        <v>1179</v>
      </c>
      <c r="O221">
        <v>54</v>
      </c>
      <c r="P221">
        <v>46</v>
      </c>
      <c r="Q221">
        <v>0.32</v>
      </c>
    </row>
    <row r="222" spans="1:17" x14ac:dyDescent="0.25">
      <c r="A222" t="s">
        <v>769</v>
      </c>
      <c r="B222" t="s">
        <v>74</v>
      </c>
      <c r="C222" t="s">
        <v>620</v>
      </c>
      <c r="D222" t="s">
        <v>1180</v>
      </c>
      <c r="E222" t="s">
        <v>106</v>
      </c>
      <c r="F222" t="s">
        <v>1181</v>
      </c>
      <c r="G222" t="s">
        <v>1182</v>
      </c>
      <c r="H222">
        <v>45516</v>
      </c>
      <c r="I222">
        <v>45476</v>
      </c>
      <c r="J222" t="s">
        <v>1183</v>
      </c>
      <c r="K222">
        <v>94</v>
      </c>
      <c r="L222">
        <v>60</v>
      </c>
      <c r="M222">
        <v>78</v>
      </c>
      <c r="N222" t="s">
        <v>775</v>
      </c>
      <c r="O222">
        <v>100</v>
      </c>
      <c r="P222">
        <v>42</v>
      </c>
      <c r="Q222">
        <v>0.15</v>
      </c>
    </row>
    <row r="223" spans="1:17" x14ac:dyDescent="0.25">
      <c r="A223" t="s">
        <v>731</v>
      </c>
      <c r="B223" t="s">
        <v>74</v>
      </c>
      <c r="C223" t="s">
        <v>1184</v>
      </c>
      <c r="D223" t="s">
        <v>1185</v>
      </c>
      <c r="E223" t="s">
        <v>68</v>
      </c>
      <c r="F223" t="s">
        <v>1186</v>
      </c>
      <c r="G223" t="s">
        <v>1187</v>
      </c>
      <c r="H223">
        <v>45538</v>
      </c>
      <c r="I223" t="s">
        <v>503</v>
      </c>
      <c r="J223" t="s">
        <v>1024</v>
      </c>
      <c r="K223">
        <v>43</v>
      </c>
      <c r="L223">
        <v>78</v>
      </c>
      <c r="M223">
        <v>85</v>
      </c>
      <c r="N223" t="s">
        <v>166</v>
      </c>
      <c r="O223">
        <v>48</v>
      </c>
      <c r="P223">
        <v>98</v>
      </c>
      <c r="Q223">
        <v>0.57999999999999996</v>
      </c>
    </row>
    <row r="224" spans="1:17" x14ac:dyDescent="0.25">
      <c r="A224" t="s">
        <v>151</v>
      </c>
      <c r="B224" t="s">
        <v>152</v>
      </c>
      <c r="C224" t="s">
        <v>57</v>
      </c>
      <c r="D224" t="s">
        <v>1188</v>
      </c>
      <c r="E224" t="s">
        <v>59</v>
      </c>
      <c r="F224" t="s">
        <v>1189</v>
      </c>
      <c r="G224" t="s">
        <v>1190</v>
      </c>
      <c r="H224">
        <v>45538</v>
      </c>
      <c r="I224" t="s">
        <v>1191</v>
      </c>
      <c r="J224" t="s">
        <v>864</v>
      </c>
      <c r="K224">
        <v>34</v>
      </c>
      <c r="L224">
        <v>49</v>
      </c>
      <c r="M224">
        <v>27</v>
      </c>
      <c r="N224" t="s">
        <v>159</v>
      </c>
      <c r="O224">
        <v>78</v>
      </c>
      <c r="P224">
        <v>20</v>
      </c>
      <c r="Q224">
        <v>-1.04</v>
      </c>
    </row>
    <row r="225" spans="1:17" x14ac:dyDescent="0.25">
      <c r="A225" t="s">
        <v>1192</v>
      </c>
      <c r="B225" t="s">
        <v>56</v>
      </c>
      <c r="C225" t="s">
        <v>651</v>
      </c>
      <c r="D225" t="s">
        <v>1193</v>
      </c>
      <c r="E225" t="s">
        <v>106</v>
      </c>
      <c r="F225" t="s">
        <v>1194</v>
      </c>
      <c r="G225" t="s">
        <v>1195</v>
      </c>
      <c r="H225">
        <v>45539</v>
      </c>
      <c r="I225">
        <v>45446</v>
      </c>
      <c r="J225">
        <v>45634</v>
      </c>
      <c r="K225">
        <v>88</v>
      </c>
      <c r="L225">
        <v>46</v>
      </c>
      <c r="M225">
        <v>55</v>
      </c>
      <c r="N225" t="s">
        <v>394</v>
      </c>
      <c r="O225">
        <v>73</v>
      </c>
      <c r="P225">
        <v>63</v>
      </c>
      <c r="Q225">
        <v>0.74</v>
      </c>
    </row>
    <row r="226" spans="1:17" x14ac:dyDescent="0.25">
      <c r="A226" t="s">
        <v>447</v>
      </c>
      <c r="B226" t="s">
        <v>56</v>
      </c>
      <c r="C226" t="s">
        <v>1196</v>
      </c>
      <c r="D226" t="s">
        <v>1197</v>
      </c>
      <c r="E226" t="s">
        <v>59</v>
      </c>
      <c r="F226" t="s">
        <v>1198</v>
      </c>
      <c r="G226" t="s">
        <v>1199</v>
      </c>
      <c r="H226">
        <v>45539</v>
      </c>
      <c r="I226">
        <v>45510</v>
      </c>
      <c r="J226">
        <v>45363</v>
      </c>
      <c r="K226">
        <v>22</v>
      </c>
      <c r="L226">
        <v>56</v>
      </c>
      <c r="M226">
        <v>72</v>
      </c>
      <c r="N226" t="s">
        <v>159</v>
      </c>
      <c r="O226">
        <v>70</v>
      </c>
      <c r="P226">
        <v>39</v>
      </c>
      <c r="Q226">
        <v>0.14000000000000001</v>
      </c>
    </row>
    <row r="227" spans="1:17" x14ac:dyDescent="0.25">
      <c r="A227" t="s">
        <v>1200</v>
      </c>
      <c r="B227" t="s">
        <v>56</v>
      </c>
      <c r="C227" t="s">
        <v>1201</v>
      </c>
      <c r="D227" t="s">
        <v>1202</v>
      </c>
      <c r="E227" t="s">
        <v>106</v>
      </c>
      <c r="F227" t="s">
        <v>1203</v>
      </c>
      <c r="G227" t="s">
        <v>1204</v>
      </c>
      <c r="H227">
        <v>45540</v>
      </c>
      <c r="I227" t="s">
        <v>833</v>
      </c>
      <c r="J227" t="s">
        <v>1205</v>
      </c>
      <c r="K227">
        <v>26</v>
      </c>
      <c r="L227">
        <v>63</v>
      </c>
      <c r="M227">
        <v>88</v>
      </c>
      <c r="N227" t="s">
        <v>1206</v>
      </c>
      <c r="O227">
        <v>84</v>
      </c>
      <c r="P227">
        <v>70</v>
      </c>
      <c r="Q227">
        <v>0.44</v>
      </c>
    </row>
    <row r="228" spans="1:17" x14ac:dyDescent="0.25">
      <c r="A228" t="s">
        <v>884</v>
      </c>
      <c r="B228" t="s">
        <v>113</v>
      </c>
      <c r="C228" t="s">
        <v>1207</v>
      </c>
      <c r="D228" t="s">
        <v>1208</v>
      </c>
      <c r="E228" t="s">
        <v>106</v>
      </c>
      <c r="F228" t="s">
        <v>1209</v>
      </c>
      <c r="G228" t="s">
        <v>1210</v>
      </c>
      <c r="H228">
        <v>45541</v>
      </c>
      <c r="I228" t="s">
        <v>1024</v>
      </c>
      <c r="J228" t="s">
        <v>1167</v>
      </c>
      <c r="K228">
        <v>93</v>
      </c>
      <c r="L228">
        <v>62</v>
      </c>
      <c r="M228">
        <v>65</v>
      </c>
      <c r="N228" t="s">
        <v>126</v>
      </c>
      <c r="O228">
        <v>78</v>
      </c>
      <c r="P228">
        <v>87</v>
      </c>
      <c r="Q228">
        <v>0.17</v>
      </c>
    </row>
    <row r="229" spans="1:17" x14ac:dyDescent="0.25">
      <c r="A229" t="s">
        <v>489</v>
      </c>
      <c r="B229" t="s">
        <v>56</v>
      </c>
      <c r="C229" t="s">
        <v>216</v>
      </c>
      <c r="D229" t="s">
        <v>1211</v>
      </c>
      <c r="E229" t="s">
        <v>68</v>
      </c>
      <c r="F229" t="s">
        <v>1212</v>
      </c>
      <c r="G229" t="s">
        <v>1213</v>
      </c>
      <c r="H229">
        <v>45541</v>
      </c>
      <c r="I229" t="s">
        <v>381</v>
      </c>
      <c r="J229">
        <v>45576</v>
      </c>
      <c r="K229">
        <v>12</v>
      </c>
      <c r="L229">
        <v>95</v>
      </c>
      <c r="M229">
        <v>49</v>
      </c>
      <c r="N229" t="s">
        <v>394</v>
      </c>
      <c r="O229">
        <v>25</v>
      </c>
      <c r="P229">
        <v>23</v>
      </c>
      <c r="Q229">
        <v>-0.12</v>
      </c>
    </row>
    <row r="230" spans="1:17" x14ac:dyDescent="0.25">
      <c r="A230" t="s">
        <v>811</v>
      </c>
      <c r="B230" t="s">
        <v>74</v>
      </c>
      <c r="C230" t="s">
        <v>279</v>
      </c>
      <c r="D230" t="s">
        <v>1214</v>
      </c>
      <c r="E230" t="s">
        <v>59</v>
      </c>
      <c r="F230" t="s">
        <v>1215</v>
      </c>
      <c r="G230" t="s">
        <v>1216</v>
      </c>
      <c r="H230">
        <v>45541</v>
      </c>
      <c r="I230">
        <v>45447</v>
      </c>
      <c r="J230">
        <v>45569</v>
      </c>
      <c r="K230">
        <v>23</v>
      </c>
      <c r="L230">
        <v>99</v>
      </c>
      <c r="M230">
        <v>97</v>
      </c>
      <c r="N230" t="s">
        <v>72</v>
      </c>
      <c r="O230">
        <v>68</v>
      </c>
      <c r="P230">
        <v>76</v>
      </c>
      <c r="Q230">
        <v>0.08</v>
      </c>
    </row>
    <row r="231" spans="1:17" x14ac:dyDescent="0.25">
      <c r="A231" t="s">
        <v>327</v>
      </c>
      <c r="B231" t="s">
        <v>152</v>
      </c>
      <c r="C231" t="s">
        <v>1217</v>
      </c>
      <c r="D231" t="s">
        <v>1218</v>
      </c>
      <c r="E231" t="s">
        <v>106</v>
      </c>
      <c r="F231" t="s">
        <v>1219</v>
      </c>
      <c r="G231" t="s">
        <v>1220</v>
      </c>
      <c r="H231">
        <v>45542</v>
      </c>
      <c r="I231" t="s">
        <v>1071</v>
      </c>
      <c r="J231" t="s">
        <v>1221</v>
      </c>
      <c r="K231">
        <v>75</v>
      </c>
      <c r="L231">
        <v>81</v>
      </c>
      <c r="M231">
        <v>17</v>
      </c>
      <c r="N231" t="s">
        <v>111</v>
      </c>
      <c r="O231">
        <v>69</v>
      </c>
      <c r="P231">
        <v>38</v>
      </c>
      <c r="Q231">
        <v>-0.12</v>
      </c>
    </row>
    <row r="232" spans="1:17" x14ac:dyDescent="0.25">
      <c r="A232" t="s">
        <v>232</v>
      </c>
      <c r="B232" t="s">
        <v>152</v>
      </c>
      <c r="C232" t="s">
        <v>216</v>
      </c>
      <c r="D232" t="s">
        <v>1222</v>
      </c>
      <c r="E232" t="s">
        <v>68</v>
      </c>
      <c r="F232" t="s">
        <v>1223</v>
      </c>
      <c r="G232" t="s">
        <v>1224</v>
      </c>
      <c r="H232">
        <v>45542</v>
      </c>
      <c r="I232">
        <v>45515</v>
      </c>
      <c r="J232">
        <v>45633</v>
      </c>
      <c r="K232">
        <v>22</v>
      </c>
      <c r="L232">
        <v>60</v>
      </c>
      <c r="M232">
        <v>73</v>
      </c>
      <c r="N232" t="s">
        <v>1225</v>
      </c>
      <c r="O232">
        <v>62</v>
      </c>
      <c r="P232">
        <v>3</v>
      </c>
      <c r="Q232">
        <v>0.45</v>
      </c>
    </row>
    <row r="233" spans="1:17" x14ac:dyDescent="0.25">
      <c r="A233" t="s">
        <v>535</v>
      </c>
      <c r="B233" t="s">
        <v>56</v>
      </c>
      <c r="C233" t="s">
        <v>514</v>
      </c>
      <c r="D233" t="s">
        <v>1226</v>
      </c>
      <c r="E233" t="s">
        <v>68</v>
      </c>
      <c r="F233" t="s">
        <v>1227</v>
      </c>
      <c r="G233" t="s">
        <v>1228</v>
      </c>
      <c r="H233">
        <v>45542</v>
      </c>
      <c r="I233" t="s">
        <v>550</v>
      </c>
      <c r="J233" t="s">
        <v>1229</v>
      </c>
      <c r="K233">
        <v>87</v>
      </c>
      <c r="L233">
        <v>62</v>
      </c>
      <c r="M233">
        <v>2</v>
      </c>
      <c r="N233" t="s">
        <v>541</v>
      </c>
      <c r="O233">
        <v>22</v>
      </c>
      <c r="P233">
        <v>38</v>
      </c>
      <c r="Q233">
        <v>0.95</v>
      </c>
    </row>
    <row r="234" spans="1:17" x14ac:dyDescent="0.25">
      <c r="A234" t="s">
        <v>186</v>
      </c>
      <c r="B234" t="s">
        <v>56</v>
      </c>
      <c r="C234" t="s">
        <v>1230</v>
      </c>
      <c r="D234" t="s">
        <v>1231</v>
      </c>
      <c r="E234" t="s">
        <v>106</v>
      </c>
      <c r="F234" t="s">
        <v>1232</v>
      </c>
      <c r="G234" t="s">
        <v>1233</v>
      </c>
      <c r="H234">
        <v>45543</v>
      </c>
      <c r="I234" t="s">
        <v>850</v>
      </c>
      <c r="J234" t="s">
        <v>158</v>
      </c>
      <c r="K234">
        <v>74</v>
      </c>
      <c r="L234">
        <v>30</v>
      </c>
      <c r="M234">
        <v>24</v>
      </c>
      <c r="N234" t="s">
        <v>191</v>
      </c>
      <c r="O234">
        <v>82</v>
      </c>
      <c r="P234">
        <v>12</v>
      </c>
      <c r="Q234">
        <v>-0.73</v>
      </c>
    </row>
    <row r="235" spans="1:17" x14ac:dyDescent="0.25">
      <c r="A235" t="s">
        <v>1234</v>
      </c>
      <c r="B235" t="s">
        <v>113</v>
      </c>
      <c r="C235" t="s">
        <v>970</v>
      </c>
      <c r="D235" t="s">
        <v>1235</v>
      </c>
      <c r="E235" t="s">
        <v>106</v>
      </c>
      <c r="F235" t="s">
        <v>1236</v>
      </c>
      <c r="G235" t="s">
        <v>1237</v>
      </c>
      <c r="H235">
        <v>45543</v>
      </c>
      <c r="I235">
        <v>45485</v>
      </c>
      <c r="J235" t="s">
        <v>1238</v>
      </c>
      <c r="K235">
        <v>47</v>
      </c>
      <c r="L235">
        <v>29</v>
      </c>
      <c r="M235">
        <v>70</v>
      </c>
      <c r="N235" t="s">
        <v>207</v>
      </c>
      <c r="O235">
        <v>61</v>
      </c>
      <c r="P235">
        <v>44</v>
      </c>
      <c r="Q235">
        <v>0.85</v>
      </c>
    </row>
    <row r="236" spans="1:17" x14ac:dyDescent="0.25">
      <c r="A236" t="s">
        <v>1239</v>
      </c>
      <c r="B236" t="s">
        <v>113</v>
      </c>
      <c r="C236" t="s">
        <v>904</v>
      </c>
      <c r="D236" t="s">
        <v>1240</v>
      </c>
      <c r="E236" t="s">
        <v>106</v>
      </c>
      <c r="F236" t="s">
        <v>1241</v>
      </c>
      <c r="G236" t="s">
        <v>1242</v>
      </c>
      <c r="H236">
        <v>45543</v>
      </c>
      <c r="I236" t="s">
        <v>1243</v>
      </c>
      <c r="J236">
        <v>45386</v>
      </c>
      <c r="K236">
        <v>98</v>
      </c>
      <c r="L236">
        <v>67</v>
      </c>
      <c r="M236">
        <v>49</v>
      </c>
      <c r="N236" t="s">
        <v>755</v>
      </c>
      <c r="O236">
        <v>21</v>
      </c>
      <c r="P236">
        <v>61</v>
      </c>
      <c r="Q236">
        <v>0.28000000000000003</v>
      </c>
    </row>
    <row r="237" spans="1:17" x14ac:dyDescent="0.25">
      <c r="A237" t="s">
        <v>1244</v>
      </c>
      <c r="B237" t="s">
        <v>56</v>
      </c>
      <c r="C237" t="s">
        <v>1245</v>
      </c>
      <c r="D237" t="s">
        <v>1246</v>
      </c>
      <c r="E237" t="s">
        <v>59</v>
      </c>
      <c r="F237" t="s">
        <v>1247</v>
      </c>
      <c r="G237" t="s">
        <v>1248</v>
      </c>
      <c r="H237">
        <v>45543</v>
      </c>
      <c r="I237" t="s">
        <v>119</v>
      </c>
      <c r="J237" t="s">
        <v>467</v>
      </c>
      <c r="K237">
        <v>35</v>
      </c>
      <c r="L237">
        <v>4</v>
      </c>
      <c r="M237">
        <v>76</v>
      </c>
      <c r="N237" t="s">
        <v>159</v>
      </c>
      <c r="O237">
        <v>90</v>
      </c>
      <c r="P237">
        <v>30</v>
      </c>
      <c r="Q237">
        <v>-1.9</v>
      </c>
    </row>
    <row r="238" spans="1:17" x14ac:dyDescent="0.25">
      <c r="A238" t="s">
        <v>535</v>
      </c>
      <c r="B238" t="s">
        <v>56</v>
      </c>
      <c r="C238" t="s">
        <v>1249</v>
      </c>
      <c r="D238" t="s">
        <v>1250</v>
      </c>
      <c r="E238" t="s">
        <v>106</v>
      </c>
      <c r="F238" t="s">
        <v>1251</v>
      </c>
      <c r="G238" t="s">
        <v>1252</v>
      </c>
      <c r="H238">
        <v>45543</v>
      </c>
      <c r="I238">
        <v>45871</v>
      </c>
      <c r="J238" t="s">
        <v>854</v>
      </c>
      <c r="K238">
        <v>30</v>
      </c>
      <c r="L238">
        <v>66</v>
      </c>
      <c r="M238">
        <v>28</v>
      </c>
      <c r="N238" t="s">
        <v>541</v>
      </c>
      <c r="O238">
        <v>63</v>
      </c>
      <c r="P238">
        <v>98</v>
      </c>
      <c r="Q238">
        <v>0.67</v>
      </c>
    </row>
    <row r="239" spans="1:17" x14ac:dyDescent="0.25">
      <c r="A239" t="s">
        <v>474</v>
      </c>
      <c r="B239" t="s">
        <v>56</v>
      </c>
      <c r="C239" t="s">
        <v>1171</v>
      </c>
      <c r="D239" t="s">
        <v>1253</v>
      </c>
      <c r="E239" t="s">
        <v>59</v>
      </c>
      <c r="F239" t="s">
        <v>1254</v>
      </c>
      <c r="G239" t="s">
        <v>1255</v>
      </c>
      <c r="H239">
        <v>45544</v>
      </c>
      <c r="I239" t="s">
        <v>797</v>
      </c>
      <c r="J239">
        <v>45635</v>
      </c>
      <c r="K239">
        <v>19</v>
      </c>
      <c r="L239">
        <v>65</v>
      </c>
      <c r="M239">
        <v>48</v>
      </c>
      <c r="N239" t="s">
        <v>383</v>
      </c>
      <c r="O239">
        <v>59</v>
      </c>
      <c r="P239">
        <v>53</v>
      </c>
      <c r="Q239">
        <v>-0.56000000000000005</v>
      </c>
    </row>
    <row r="240" spans="1:17" x14ac:dyDescent="0.25">
      <c r="A240" t="s">
        <v>260</v>
      </c>
      <c r="B240" t="s">
        <v>103</v>
      </c>
      <c r="C240" t="s">
        <v>1256</v>
      </c>
      <c r="D240" t="s">
        <v>1257</v>
      </c>
      <c r="E240" t="s">
        <v>68</v>
      </c>
      <c r="F240" t="s">
        <v>1258</v>
      </c>
      <c r="G240" t="s">
        <v>1259</v>
      </c>
      <c r="H240">
        <v>45545</v>
      </c>
      <c r="I240">
        <v>45608</v>
      </c>
      <c r="J240" t="s">
        <v>822</v>
      </c>
      <c r="K240">
        <v>34</v>
      </c>
      <c r="L240">
        <v>46</v>
      </c>
      <c r="M240">
        <v>45</v>
      </c>
      <c r="N240" t="s">
        <v>87</v>
      </c>
      <c r="O240">
        <v>49</v>
      </c>
      <c r="P240">
        <v>25</v>
      </c>
      <c r="Q240">
        <v>0.1</v>
      </c>
    </row>
    <row r="241" spans="1:17" x14ac:dyDescent="0.25">
      <c r="A241" t="s">
        <v>134</v>
      </c>
      <c r="B241" t="s">
        <v>74</v>
      </c>
      <c r="C241" t="s">
        <v>1260</v>
      </c>
      <c r="D241" t="s">
        <v>1261</v>
      </c>
      <c r="E241" t="s">
        <v>68</v>
      </c>
      <c r="F241" t="s">
        <v>1262</v>
      </c>
      <c r="G241" t="s">
        <v>1263</v>
      </c>
      <c r="H241">
        <v>45545</v>
      </c>
      <c r="I241" t="s">
        <v>1264</v>
      </c>
      <c r="J241" t="s">
        <v>244</v>
      </c>
      <c r="K241">
        <v>40</v>
      </c>
      <c r="L241">
        <v>81</v>
      </c>
      <c r="M241">
        <v>40</v>
      </c>
      <c r="N241" t="s">
        <v>126</v>
      </c>
      <c r="O241">
        <v>40</v>
      </c>
      <c r="P241">
        <v>48</v>
      </c>
      <c r="Q241">
        <v>0.49</v>
      </c>
    </row>
    <row r="242" spans="1:17" x14ac:dyDescent="0.25">
      <c r="A242" t="s">
        <v>736</v>
      </c>
      <c r="B242" t="s">
        <v>103</v>
      </c>
      <c r="C242" t="s">
        <v>1265</v>
      </c>
      <c r="D242" t="s">
        <v>1266</v>
      </c>
      <c r="E242" t="s">
        <v>106</v>
      </c>
      <c r="F242" t="s">
        <v>1267</v>
      </c>
      <c r="G242" t="s">
        <v>1268</v>
      </c>
      <c r="H242">
        <v>45545</v>
      </c>
      <c r="I242">
        <v>45299</v>
      </c>
      <c r="J242">
        <v>45356</v>
      </c>
      <c r="K242">
        <v>89</v>
      </c>
      <c r="L242">
        <v>54</v>
      </c>
      <c r="M242">
        <v>15</v>
      </c>
      <c r="N242" t="s">
        <v>166</v>
      </c>
      <c r="O242">
        <v>64</v>
      </c>
      <c r="P242">
        <v>63</v>
      </c>
      <c r="Q242">
        <v>-0.2</v>
      </c>
    </row>
    <row r="243" spans="1:17" x14ac:dyDescent="0.25">
      <c r="A243" t="s">
        <v>903</v>
      </c>
      <c r="B243" t="s">
        <v>74</v>
      </c>
      <c r="C243" t="s">
        <v>1269</v>
      </c>
      <c r="D243" t="s">
        <v>1270</v>
      </c>
      <c r="E243" t="s">
        <v>59</v>
      </c>
      <c r="F243" t="s">
        <v>1271</v>
      </c>
      <c r="G243" t="s">
        <v>1272</v>
      </c>
      <c r="H243">
        <v>45545</v>
      </c>
      <c r="I243" t="s">
        <v>533</v>
      </c>
      <c r="J243">
        <v>45718</v>
      </c>
      <c r="K243">
        <v>71</v>
      </c>
      <c r="L243">
        <v>93</v>
      </c>
      <c r="M243">
        <v>75</v>
      </c>
      <c r="N243" t="s">
        <v>95</v>
      </c>
      <c r="O243">
        <v>77</v>
      </c>
      <c r="P243">
        <v>58</v>
      </c>
      <c r="Q243">
        <v>0.02</v>
      </c>
    </row>
    <row r="244" spans="1:17" x14ac:dyDescent="0.25">
      <c r="A244" t="s">
        <v>359</v>
      </c>
      <c r="B244" t="s">
        <v>74</v>
      </c>
      <c r="C244" t="s">
        <v>1273</v>
      </c>
      <c r="D244" t="s">
        <v>1274</v>
      </c>
      <c r="E244" t="s">
        <v>59</v>
      </c>
      <c r="F244" t="s">
        <v>1275</v>
      </c>
      <c r="G244" t="s">
        <v>1276</v>
      </c>
      <c r="H244">
        <v>45546</v>
      </c>
      <c r="I244">
        <v>45634</v>
      </c>
      <c r="J244" t="s">
        <v>711</v>
      </c>
      <c r="K244">
        <v>91</v>
      </c>
      <c r="L244">
        <v>7</v>
      </c>
      <c r="M244">
        <v>64</v>
      </c>
      <c r="N244" t="s">
        <v>95</v>
      </c>
      <c r="O244">
        <v>32</v>
      </c>
      <c r="P244">
        <v>65</v>
      </c>
      <c r="Q244">
        <v>0.25</v>
      </c>
    </row>
    <row r="245" spans="1:17" x14ac:dyDescent="0.25">
      <c r="A245" t="s">
        <v>1277</v>
      </c>
      <c r="B245" t="s">
        <v>65</v>
      </c>
      <c r="C245" t="s">
        <v>371</v>
      </c>
      <c r="D245" t="s">
        <v>1278</v>
      </c>
      <c r="E245" t="s">
        <v>68</v>
      </c>
      <c r="F245" t="s">
        <v>1279</v>
      </c>
      <c r="G245" t="s">
        <v>1280</v>
      </c>
      <c r="H245">
        <v>45547</v>
      </c>
      <c r="I245">
        <v>45630</v>
      </c>
      <c r="J245">
        <v>45544</v>
      </c>
      <c r="K245">
        <v>20</v>
      </c>
      <c r="L245">
        <v>55</v>
      </c>
      <c r="M245">
        <v>15</v>
      </c>
      <c r="N245" t="s">
        <v>166</v>
      </c>
      <c r="O245">
        <v>86</v>
      </c>
      <c r="P245">
        <v>61</v>
      </c>
      <c r="Q245">
        <v>-1.03</v>
      </c>
    </row>
    <row r="246" spans="1:17" x14ac:dyDescent="0.25">
      <c r="A246" t="s">
        <v>55</v>
      </c>
      <c r="B246" t="s">
        <v>56</v>
      </c>
      <c r="C246" t="s">
        <v>1281</v>
      </c>
      <c r="D246" t="s">
        <v>1282</v>
      </c>
      <c r="E246" t="s">
        <v>106</v>
      </c>
      <c r="F246" t="s">
        <v>1283</v>
      </c>
      <c r="G246" t="s">
        <v>1284</v>
      </c>
      <c r="H246">
        <v>45568</v>
      </c>
      <c r="I246" t="s">
        <v>1028</v>
      </c>
      <c r="J246">
        <v>45633</v>
      </c>
      <c r="K246">
        <v>96</v>
      </c>
      <c r="L246">
        <v>33</v>
      </c>
      <c r="M246">
        <v>72</v>
      </c>
      <c r="N246" t="s">
        <v>1285</v>
      </c>
      <c r="O246">
        <v>74</v>
      </c>
      <c r="P246">
        <v>100</v>
      </c>
      <c r="Q246">
        <v>0.28999999999999998</v>
      </c>
    </row>
    <row r="247" spans="1:17" x14ac:dyDescent="0.25">
      <c r="A247" t="s">
        <v>519</v>
      </c>
      <c r="B247" t="s">
        <v>74</v>
      </c>
      <c r="C247" t="s">
        <v>718</v>
      </c>
      <c r="D247" t="s">
        <v>1286</v>
      </c>
      <c r="E247" t="s">
        <v>106</v>
      </c>
      <c r="F247" t="s">
        <v>1287</v>
      </c>
      <c r="G247" t="s">
        <v>1288</v>
      </c>
      <c r="H247">
        <v>45568</v>
      </c>
      <c r="I247">
        <v>45607</v>
      </c>
      <c r="J247" t="s">
        <v>1289</v>
      </c>
      <c r="K247">
        <v>14</v>
      </c>
      <c r="L247">
        <v>87</v>
      </c>
      <c r="M247">
        <v>8</v>
      </c>
      <c r="N247" t="s">
        <v>159</v>
      </c>
      <c r="O247">
        <v>90</v>
      </c>
      <c r="P247">
        <v>14</v>
      </c>
      <c r="Q247">
        <v>-0.35</v>
      </c>
    </row>
    <row r="248" spans="1:17" x14ac:dyDescent="0.25">
      <c r="A248" t="s">
        <v>760</v>
      </c>
      <c r="B248" t="s">
        <v>103</v>
      </c>
      <c r="C248" t="s">
        <v>1290</v>
      </c>
      <c r="D248" t="s">
        <v>1291</v>
      </c>
      <c r="E248" t="s">
        <v>59</v>
      </c>
      <c r="F248" t="s">
        <v>1292</v>
      </c>
      <c r="G248" t="s">
        <v>1293</v>
      </c>
      <c r="H248">
        <v>45568</v>
      </c>
      <c r="I248">
        <v>45295</v>
      </c>
      <c r="J248">
        <v>45570</v>
      </c>
      <c r="K248">
        <v>42</v>
      </c>
      <c r="L248">
        <v>12</v>
      </c>
      <c r="M248">
        <v>28</v>
      </c>
      <c r="N248" t="s">
        <v>72</v>
      </c>
      <c r="O248">
        <v>80</v>
      </c>
      <c r="P248">
        <v>8</v>
      </c>
      <c r="Q248">
        <v>0.84</v>
      </c>
    </row>
    <row r="249" spans="1:17" x14ac:dyDescent="0.25">
      <c r="A249" t="s">
        <v>1017</v>
      </c>
      <c r="B249" t="s">
        <v>56</v>
      </c>
      <c r="C249" t="s">
        <v>1260</v>
      </c>
      <c r="D249" t="s">
        <v>1294</v>
      </c>
      <c r="E249" t="s">
        <v>106</v>
      </c>
      <c r="F249" t="s">
        <v>1295</v>
      </c>
      <c r="G249" t="s">
        <v>1296</v>
      </c>
      <c r="H249">
        <v>45568</v>
      </c>
      <c r="I249">
        <v>45542</v>
      </c>
      <c r="J249" t="s">
        <v>178</v>
      </c>
      <c r="K249">
        <v>31</v>
      </c>
      <c r="L249">
        <v>61</v>
      </c>
      <c r="M249">
        <v>28</v>
      </c>
      <c r="N249" t="s">
        <v>1297</v>
      </c>
      <c r="O249">
        <v>55</v>
      </c>
      <c r="P249">
        <v>70</v>
      </c>
      <c r="Q249">
        <v>0.9</v>
      </c>
    </row>
    <row r="250" spans="1:17" x14ac:dyDescent="0.25">
      <c r="A250" t="s">
        <v>828</v>
      </c>
      <c r="B250" t="s">
        <v>103</v>
      </c>
      <c r="C250" t="s">
        <v>988</v>
      </c>
      <c r="D250" t="s">
        <v>1298</v>
      </c>
      <c r="E250" t="s">
        <v>106</v>
      </c>
      <c r="F250" t="s">
        <v>1299</v>
      </c>
      <c r="G250" t="s">
        <v>1300</v>
      </c>
      <c r="H250">
        <v>45568</v>
      </c>
      <c r="I250">
        <v>45603</v>
      </c>
      <c r="J250" t="s">
        <v>1043</v>
      </c>
      <c r="K250">
        <v>47</v>
      </c>
      <c r="L250">
        <v>30</v>
      </c>
      <c r="M250">
        <v>16</v>
      </c>
      <c r="N250" t="s">
        <v>166</v>
      </c>
      <c r="O250">
        <v>22</v>
      </c>
      <c r="P250">
        <v>81</v>
      </c>
      <c r="Q250">
        <v>-0.27</v>
      </c>
    </row>
    <row r="251" spans="1:17" x14ac:dyDescent="0.25">
      <c r="A251" t="s">
        <v>922</v>
      </c>
      <c r="B251" t="s">
        <v>65</v>
      </c>
      <c r="C251" t="s">
        <v>328</v>
      </c>
      <c r="D251" t="s">
        <v>1301</v>
      </c>
      <c r="E251" t="s">
        <v>59</v>
      </c>
      <c r="F251" t="s">
        <v>1302</v>
      </c>
      <c r="G251" t="s">
        <v>1303</v>
      </c>
      <c r="H251">
        <v>45569</v>
      </c>
      <c r="I251" t="s">
        <v>850</v>
      </c>
      <c r="J251" t="s">
        <v>271</v>
      </c>
      <c r="K251">
        <v>79</v>
      </c>
      <c r="L251">
        <v>31</v>
      </c>
      <c r="M251">
        <v>66</v>
      </c>
      <c r="N251" t="s">
        <v>926</v>
      </c>
      <c r="O251">
        <v>92</v>
      </c>
      <c r="P251">
        <v>13</v>
      </c>
      <c r="Q251">
        <v>-2.68</v>
      </c>
    </row>
    <row r="252" spans="1:17" x14ac:dyDescent="0.25">
      <c r="A252" t="s">
        <v>1234</v>
      </c>
      <c r="B252" t="s">
        <v>113</v>
      </c>
      <c r="C252" t="s">
        <v>1304</v>
      </c>
      <c r="D252" t="s">
        <v>1305</v>
      </c>
      <c r="E252" t="s">
        <v>68</v>
      </c>
      <c r="F252" t="s">
        <v>1306</v>
      </c>
      <c r="G252" t="s">
        <v>1307</v>
      </c>
      <c r="H252">
        <v>45569</v>
      </c>
      <c r="I252">
        <v>45575</v>
      </c>
      <c r="J252" t="s">
        <v>834</v>
      </c>
      <c r="K252">
        <v>18</v>
      </c>
      <c r="L252">
        <v>46</v>
      </c>
      <c r="M252">
        <v>26</v>
      </c>
      <c r="N252" t="s">
        <v>207</v>
      </c>
      <c r="O252">
        <v>57</v>
      </c>
      <c r="P252">
        <v>95</v>
      </c>
      <c r="Q252">
        <v>0.86</v>
      </c>
    </row>
    <row r="253" spans="1:17" x14ac:dyDescent="0.25">
      <c r="A253" t="s">
        <v>1234</v>
      </c>
      <c r="B253" t="s">
        <v>113</v>
      </c>
      <c r="C253" t="s">
        <v>499</v>
      </c>
      <c r="D253" t="s">
        <v>1308</v>
      </c>
      <c r="E253" t="s">
        <v>106</v>
      </c>
      <c r="F253" t="s">
        <v>1309</v>
      </c>
      <c r="G253" t="s">
        <v>1310</v>
      </c>
      <c r="H253">
        <v>45569</v>
      </c>
      <c r="I253" t="s">
        <v>879</v>
      </c>
      <c r="J253">
        <v>45870</v>
      </c>
      <c r="K253">
        <v>82</v>
      </c>
      <c r="L253">
        <v>31</v>
      </c>
      <c r="M253">
        <v>86</v>
      </c>
      <c r="N253" t="s">
        <v>207</v>
      </c>
      <c r="O253">
        <v>66</v>
      </c>
      <c r="P253">
        <v>74</v>
      </c>
      <c r="Q253">
        <v>-0.67</v>
      </c>
    </row>
    <row r="254" spans="1:17" x14ac:dyDescent="0.25">
      <c r="A254" t="s">
        <v>134</v>
      </c>
      <c r="B254" t="s">
        <v>74</v>
      </c>
      <c r="C254" t="s">
        <v>1273</v>
      </c>
      <c r="D254" t="s">
        <v>1311</v>
      </c>
      <c r="E254" t="s">
        <v>106</v>
      </c>
      <c r="F254" t="s">
        <v>1312</v>
      </c>
      <c r="G254" t="s">
        <v>1313</v>
      </c>
      <c r="H254">
        <v>45569</v>
      </c>
      <c r="I254" t="s">
        <v>494</v>
      </c>
      <c r="J254">
        <v>45902</v>
      </c>
      <c r="K254">
        <v>36</v>
      </c>
      <c r="L254">
        <v>77</v>
      </c>
      <c r="M254">
        <v>49</v>
      </c>
      <c r="N254" t="s">
        <v>126</v>
      </c>
      <c r="O254">
        <v>30</v>
      </c>
      <c r="P254">
        <v>84</v>
      </c>
      <c r="Q254">
        <v>-0.12</v>
      </c>
    </row>
    <row r="255" spans="1:17" x14ac:dyDescent="0.25">
      <c r="A255" t="s">
        <v>139</v>
      </c>
      <c r="B255" t="s">
        <v>65</v>
      </c>
      <c r="C255" t="s">
        <v>1314</v>
      </c>
      <c r="D255" t="s">
        <v>1315</v>
      </c>
      <c r="E255" t="s">
        <v>59</v>
      </c>
      <c r="F255" t="s">
        <v>1316</v>
      </c>
      <c r="G255" t="s">
        <v>1317</v>
      </c>
      <c r="H255">
        <v>45569</v>
      </c>
      <c r="I255" t="s">
        <v>587</v>
      </c>
      <c r="J255" t="s">
        <v>408</v>
      </c>
      <c r="K255">
        <v>24</v>
      </c>
      <c r="L255">
        <v>89</v>
      </c>
      <c r="M255">
        <v>27</v>
      </c>
      <c r="N255" t="s">
        <v>120</v>
      </c>
      <c r="O255">
        <v>99</v>
      </c>
      <c r="P255">
        <v>1</v>
      </c>
      <c r="Q255">
        <v>-1.8</v>
      </c>
    </row>
    <row r="256" spans="1:17" x14ac:dyDescent="0.25">
      <c r="A256" t="s">
        <v>112</v>
      </c>
      <c r="B256" t="s">
        <v>113</v>
      </c>
      <c r="C256" t="s">
        <v>1318</v>
      </c>
      <c r="D256" t="s">
        <v>1319</v>
      </c>
      <c r="E256" t="s">
        <v>59</v>
      </c>
      <c r="F256" t="s">
        <v>1320</v>
      </c>
      <c r="G256" t="s">
        <v>1321</v>
      </c>
      <c r="H256">
        <v>45570</v>
      </c>
      <c r="I256">
        <v>45568</v>
      </c>
      <c r="J256" t="s">
        <v>940</v>
      </c>
      <c r="K256">
        <v>88</v>
      </c>
      <c r="L256">
        <v>56</v>
      </c>
      <c r="M256">
        <v>81</v>
      </c>
      <c r="N256" t="s">
        <v>120</v>
      </c>
      <c r="O256">
        <v>98</v>
      </c>
      <c r="P256">
        <v>86</v>
      </c>
      <c r="Q256">
        <v>0.99</v>
      </c>
    </row>
    <row r="257" spans="1:17" x14ac:dyDescent="0.25">
      <c r="A257" t="s">
        <v>811</v>
      </c>
      <c r="B257" t="s">
        <v>74</v>
      </c>
      <c r="C257" t="s">
        <v>1322</v>
      </c>
      <c r="D257" t="s">
        <v>1323</v>
      </c>
      <c r="E257" t="s">
        <v>59</v>
      </c>
      <c r="F257" t="s">
        <v>1324</v>
      </c>
      <c r="G257" t="s">
        <v>1325</v>
      </c>
      <c r="H257">
        <v>45570</v>
      </c>
      <c r="I257">
        <v>45573</v>
      </c>
      <c r="J257">
        <v>45385</v>
      </c>
      <c r="K257">
        <v>23</v>
      </c>
      <c r="L257">
        <v>100</v>
      </c>
      <c r="M257">
        <v>77</v>
      </c>
      <c r="N257" t="s">
        <v>72</v>
      </c>
      <c r="O257">
        <v>63</v>
      </c>
      <c r="P257">
        <v>26</v>
      </c>
      <c r="Q257">
        <v>0.12</v>
      </c>
    </row>
    <row r="258" spans="1:17" x14ac:dyDescent="0.25">
      <c r="A258" t="s">
        <v>215</v>
      </c>
      <c r="B258" t="s">
        <v>56</v>
      </c>
      <c r="C258" t="s">
        <v>128</v>
      </c>
      <c r="D258" t="s">
        <v>1326</v>
      </c>
      <c r="E258" t="s">
        <v>59</v>
      </c>
      <c r="F258" t="s">
        <v>1327</v>
      </c>
      <c r="G258" t="s">
        <v>1328</v>
      </c>
      <c r="H258">
        <v>45571</v>
      </c>
      <c r="I258">
        <v>45638</v>
      </c>
      <c r="J258" t="s">
        <v>1238</v>
      </c>
      <c r="K258">
        <v>61</v>
      </c>
      <c r="L258">
        <v>14</v>
      </c>
      <c r="M258">
        <v>49</v>
      </c>
      <c r="N258" t="s">
        <v>1329</v>
      </c>
      <c r="O258">
        <v>74</v>
      </c>
      <c r="P258">
        <v>35</v>
      </c>
      <c r="Q258">
        <v>0.59</v>
      </c>
    </row>
    <row r="259" spans="1:17" x14ac:dyDescent="0.25">
      <c r="A259" t="s">
        <v>55</v>
      </c>
      <c r="B259" t="s">
        <v>56</v>
      </c>
      <c r="C259" t="s">
        <v>1330</v>
      </c>
      <c r="D259" t="s">
        <v>1331</v>
      </c>
      <c r="E259" t="s">
        <v>59</v>
      </c>
      <c r="F259" t="s">
        <v>1332</v>
      </c>
      <c r="G259" t="s">
        <v>1333</v>
      </c>
      <c r="H259">
        <v>45571</v>
      </c>
      <c r="I259">
        <v>45809</v>
      </c>
      <c r="J259" t="s">
        <v>1334</v>
      </c>
      <c r="K259">
        <v>89</v>
      </c>
      <c r="L259">
        <v>96</v>
      </c>
      <c r="M259">
        <v>94</v>
      </c>
      <c r="N259" t="s">
        <v>172</v>
      </c>
      <c r="O259">
        <v>38</v>
      </c>
      <c r="P259">
        <v>96</v>
      </c>
      <c r="Q259">
        <v>0.53</v>
      </c>
    </row>
    <row r="260" spans="1:17" x14ac:dyDescent="0.25">
      <c r="A260" t="s">
        <v>1335</v>
      </c>
      <c r="B260" t="s">
        <v>56</v>
      </c>
      <c r="C260" t="s">
        <v>216</v>
      </c>
      <c r="D260" t="s">
        <v>1336</v>
      </c>
      <c r="E260" t="s">
        <v>68</v>
      </c>
      <c r="F260" t="s">
        <v>1337</v>
      </c>
      <c r="G260" t="s">
        <v>1338</v>
      </c>
      <c r="H260">
        <v>45572</v>
      </c>
      <c r="I260" t="s">
        <v>945</v>
      </c>
      <c r="J260" t="s">
        <v>1339</v>
      </c>
      <c r="K260">
        <v>58</v>
      </c>
      <c r="L260">
        <v>15</v>
      </c>
      <c r="M260">
        <v>87</v>
      </c>
      <c r="N260" t="s">
        <v>1340</v>
      </c>
      <c r="O260">
        <v>52</v>
      </c>
      <c r="P260">
        <v>81</v>
      </c>
      <c r="Q260">
        <v>-1.53</v>
      </c>
    </row>
    <row r="261" spans="1:17" x14ac:dyDescent="0.25">
      <c r="A261" t="s">
        <v>535</v>
      </c>
      <c r="B261" t="s">
        <v>56</v>
      </c>
      <c r="C261" t="s">
        <v>1341</v>
      </c>
      <c r="D261" t="s">
        <v>1342</v>
      </c>
      <c r="E261" t="s">
        <v>106</v>
      </c>
      <c r="F261" t="s">
        <v>1343</v>
      </c>
      <c r="G261" t="s">
        <v>1344</v>
      </c>
      <c r="H261">
        <v>45572</v>
      </c>
      <c r="I261" t="s">
        <v>528</v>
      </c>
      <c r="J261">
        <v>45575</v>
      </c>
      <c r="K261">
        <v>38</v>
      </c>
      <c r="L261">
        <v>72</v>
      </c>
      <c r="M261">
        <v>39</v>
      </c>
      <c r="N261" t="s">
        <v>541</v>
      </c>
      <c r="O261">
        <v>59</v>
      </c>
      <c r="P261">
        <v>8</v>
      </c>
      <c r="Q261">
        <v>-0.56000000000000005</v>
      </c>
    </row>
    <row r="262" spans="1:17" x14ac:dyDescent="0.25">
      <c r="A262" t="s">
        <v>914</v>
      </c>
      <c r="B262" t="s">
        <v>56</v>
      </c>
      <c r="C262" t="s">
        <v>1345</v>
      </c>
      <c r="D262" t="s">
        <v>1346</v>
      </c>
      <c r="E262" t="s">
        <v>68</v>
      </c>
      <c r="F262" t="s">
        <v>1347</v>
      </c>
      <c r="G262" t="s">
        <v>1348</v>
      </c>
      <c r="H262">
        <v>45573</v>
      </c>
      <c r="I262" t="s">
        <v>1349</v>
      </c>
      <c r="J262">
        <v>45540</v>
      </c>
      <c r="K262">
        <v>45</v>
      </c>
      <c r="L262">
        <v>70</v>
      </c>
      <c r="M262">
        <v>98</v>
      </c>
      <c r="N262" t="s">
        <v>551</v>
      </c>
      <c r="O262">
        <v>25</v>
      </c>
      <c r="P262">
        <v>39</v>
      </c>
      <c r="Q262">
        <v>0.86</v>
      </c>
    </row>
    <row r="263" spans="1:17" x14ac:dyDescent="0.25">
      <c r="A263" t="s">
        <v>1350</v>
      </c>
      <c r="B263" t="s">
        <v>201</v>
      </c>
      <c r="C263" t="s">
        <v>1005</v>
      </c>
      <c r="D263" t="s">
        <v>1351</v>
      </c>
      <c r="E263" t="s">
        <v>106</v>
      </c>
      <c r="F263" t="s">
        <v>1352</v>
      </c>
      <c r="G263" t="s">
        <v>1353</v>
      </c>
      <c r="H263">
        <v>45573</v>
      </c>
      <c r="I263" t="s">
        <v>1191</v>
      </c>
      <c r="J263" t="s">
        <v>301</v>
      </c>
      <c r="K263">
        <v>26</v>
      </c>
      <c r="L263">
        <v>59</v>
      </c>
      <c r="M263">
        <v>54</v>
      </c>
      <c r="N263" t="s">
        <v>840</v>
      </c>
      <c r="O263">
        <v>92</v>
      </c>
      <c r="P263">
        <v>49</v>
      </c>
      <c r="Q263">
        <v>-0.56000000000000005</v>
      </c>
    </row>
    <row r="264" spans="1:17" x14ac:dyDescent="0.25">
      <c r="A264" t="s">
        <v>1354</v>
      </c>
      <c r="B264" t="s">
        <v>74</v>
      </c>
      <c r="C264" t="s">
        <v>1089</v>
      </c>
      <c r="D264" t="s">
        <v>1355</v>
      </c>
      <c r="E264" t="s">
        <v>59</v>
      </c>
      <c r="F264" t="s">
        <v>1356</v>
      </c>
      <c r="G264" t="s">
        <v>1357</v>
      </c>
      <c r="H264">
        <v>45574</v>
      </c>
      <c r="I264" t="s">
        <v>71</v>
      </c>
      <c r="J264">
        <v>45298</v>
      </c>
      <c r="K264">
        <v>49</v>
      </c>
      <c r="L264">
        <v>49</v>
      </c>
      <c r="M264">
        <v>26</v>
      </c>
      <c r="N264" t="s">
        <v>840</v>
      </c>
      <c r="O264">
        <v>78</v>
      </c>
      <c r="P264">
        <v>61</v>
      </c>
      <c r="Q264">
        <v>0.47</v>
      </c>
    </row>
    <row r="265" spans="1:17" x14ac:dyDescent="0.25">
      <c r="A265" t="s">
        <v>1017</v>
      </c>
      <c r="B265" t="s">
        <v>56</v>
      </c>
      <c r="C265" t="s">
        <v>979</v>
      </c>
      <c r="D265" t="s">
        <v>1358</v>
      </c>
      <c r="E265" t="s">
        <v>106</v>
      </c>
      <c r="F265" t="s">
        <v>1359</v>
      </c>
      <c r="G265" t="s">
        <v>1360</v>
      </c>
      <c r="H265">
        <v>45574</v>
      </c>
      <c r="I265" t="s">
        <v>1361</v>
      </c>
      <c r="J265" t="s">
        <v>1362</v>
      </c>
      <c r="K265">
        <v>31</v>
      </c>
      <c r="L265">
        <v>55</v>
      </c>
      <c r="M265">
        <v>5</v>
      </c>
      <c r="N265" t="s">
        <v>72</v>
      </c>
      <c r="O265">
        <v>71</v>
      </c>
      <c r="P265">
        <v>46</v>
      </c>
      <c r="Q265">
        <v>0.22</v>
      </c>
    </row>
    <row r="266" spans="1:17" x14ac:dyDescent="0.25">
      <c r="A266" t="s">
        <v>1363</v>
      </c>
      <c r="B266" t="s">
        <v>56</v>
      </c>
      <c r="C266" t="s">
        <v>1046</v>
      </c>
      <c r="D266" t="s">
        <v>1364</v>
      </c>
      <c r="E266" t="s">
        <v>106</v>
      </c>
      <c r="F266" t="s">
        <v>1365</v>
      </c>
      <c r="G266" t="s">
        <v>1366</v>
      </c>
      <c r="H266">
        <v>45574</v>
      </c>
      <c r="I266" t="s">
        <v>1367</v>
      </c>
      <c r="J266">
        <v>45602</v>
      </c>
      <c r="K266">
        <v>57</v>
      </c>
      <c r="L266">
        <v>82</v>
      </c>
      <c r="M266">
        <v>59</v>
      </c>
      <c r="N266" t="s">
        <v>840</v>
      </c>
      <c r="O266">
        <v>44</v>
      </c>
      <c r="P266">
        <v>57</v>
      </c>
      <c r="Q266">
        <v>0.35</v>
      </c>
    </row>
    <row r="267" spans="1:17" x14ac:dyDescent="0.25">
      <c r="A267" t="s">
        <v>232</v>
      </c>
      <c r="B267" t="s">
        <v>152</v>
      </c>
      <c r="C267" t="s">
        <v>428</v>
      </c>
      <c r="D267" t="s">
        <v>1368</v>
      </c>
      <c r="E267" t="s">
        <v>59</v>
      </c>
      <c r="F267" t="s">
        <v>1369</v>
      </c>
      <c r="G267" t="s">
        <v>1370</v>
      </c>
      <c r="H267">
        <v>45575</v>
      </c>
      <c r="I267" t="s">
        <v>1371</v>
      </c>
      <c r="J267" t="s">
        <v>313</v>
      </c>
      <c r="K267">
        <v>12</v>
      </c>
      <c r="L267">
        <v>86</v>
      </c>
      <c r="M267">
        <v>98</v>
      </c>
      <c r="N267" t="s">
        <v>159</v>
      </c>
      <c r="O267">
        <v>75</v>
      </c>
      <c r="P267">
        <v>86</v>
      </c>
      <c r="Q267">
        <v>-0.3</v>
      </c>
    </row>
    <row r="268" spans="1:17" x14ac:dyDescent="0.25">
      <c r="A268" t="s">
        <v>447</v>
      </c>
      <c r="B268" t="s">
        <v>56</v>
      </c>
      <c r="C268" t="s">
        <v>718</v>
      </c>
      <c r="D268" t="s">
        <v>1372</v>
      </c>
      <c r="E268" t="s">
        <v>106</v>
      </c>
      <c r="F268" t="s">
        <v>1373</v>
      </c>
      <c r="G268" t="s">
        <v>1374</v>
      </c>
      <c r="H268">
        <v>45575</v>
      </c>
      <c r="I268" t="s">
        <v>939</v>
      </c>
      <c r="J268">
        <v>45575</v>
      </c>
      <c r="K268">
        <v>64</v>
      </c>
      <c r="L268">
        <v>71</v>
      </c>
      <c r="M268">
        <v>69</v>
      </c>
      <c r="N268" t="s">
        <v>1375</v>
      </c>
      <c r="O268">
        <v>60</v>
      </c>
      <c r="P268">
        <v>67</v>
      </c>
      <c r="Q268">
        <v>-0.15</v>
      </c>
    </row>
    <row r="269" spans="1:17" x14ac:dyDescent="0.25">
      <c r="A269" t="s">
        <v>898</v>
      </c>
      <c r="B269" t="s">
        <v>56</v>
      </c>
      <c r="C269" t="s">
        <v>756</v>
      </c>
      <c r="D269" t="s">
        <v>1376</v>
      </c>
      <c r="E269" t="s">
        <v>59</v>
      </c>
      <c r="F269" t="s">
        <v>1377</v>
      </c>
      <c r="G269" t="s">
        <v>1378</v>
      </c>
      <c r="H269">
        <v>45575</v>
      </c>
      <c r="I269">
        <v>45448</v>
      </c>
      <c r="J269" t="s">
        <v>1379</v>
      </c>
      <c r="K269">
        <v>11</v>
      </c>
      <c r="L269">
        <v>10</v>
      </c>
      <c r="M269">
        <v>60</v>
      </c>
      <c r="N269" t="s">
        <v>166</v>
      </c>
      <c r="O269">
        <v>93</v>
      </c>
      <c r="P269">
        <v>53</v>
      </c>
      <c r="Q269">
        <v>-0.12</v>
      </c>
    </row>
    <row r="270" spans="1:17" x14ac:dyDescent="0.25">
      <c r="A270" t="s">
        <v>226</v>
      </c>
      <c r="B270" t="s">
        <v>103</v>
      </c>
      <c r="C270" t="s">
        <v>1380</v>
      </c>
      <c r="D270" t="s">
        <v>1381</v>
      </c>
      <c r="E270" t="s">
        <v>106</v>
      </c>
      <c r="F270" t="s">
        <v>1382</v>
      </c>
      <c r="G270" t="s">
        <v>1383</v>
      </c>
      <c r="H270">
        <v>45575</v>
      </c>
      <c r="I270" t="s">
        <v>467</v>
      </c>
      <c r="J270">
        <v>45576</v>
      </c>
      <c r="K270">
        <v>46</v>
      </c>
      <c r="L270">
        <v>39</v>
      </c>
      <c r="M270">
        <v>11</v>
      </c>
      <c r="N270" t="s">
        <v>231</v>
      </c>
      <c r="O270">
        <v>36</v>
      </c>
      <c r="P270">
        <v>54</v>
      </c>
      <c r="Q270">
        <v>0.43</v>
      </c>
    </row>
    <row r="271" spans="1:17" x14ac:dyDescent="0.25">
      <c r="A271" t="s">
        <v>1384</v>
      </c>
      <c r="B271" t="s">
        <v>56</v>
      </c>
      <c r="C271" t="s">
        <v>1385</v>
      </c>
      <c r="D271" t="s">
        <v>1386</v>
      </c>
      <c r="E271" t="s">
        <v>68</v>
      </c>
      <c r="F271" t="s">
        <v>1387</v>
      </c>
      <c r="G271" t="s">
        <v>1388</v>
      </c>
      <c r="H271">
        <v>45576</v>
      </c>
      <c r="I271" t="s">
        <v>1389</v>
      </c>
      <c r="J271">
        <v>45301</v>
      </c>
      <c r="K271">
        <v>89</v>
      </c>
      <c r="L271">
        <v>56</v>
      </c>
      <c r="M271">
        <v>74</v>
      </c>
      <c r="N271" t="s">
        <v>166</v>
      </c>
      <c r="O271">
        <v>27</v>
      </c>
      <c r="P271">
        <v>51</v>
      </c>
      <c r="Q271">
        <v>-0.5</v>
      </c>
    </row>
    <row r="272" spans="1:17" x14ac:dyDescent="0.25">
      <c r="A272" t="s">
        <v>151</v>
      </c>
      <c r="B272" t="s">
        <v>152</v>
      </c>
      <c r="C272" t="s">
        <v>490</v>
      </c>
      <c r="D272" t="s">
        <v>1390</v>
      </c>
      <c r="E272" t="s">
        <v>59</v>
      </c>
      <c r="F272" t="s">
        <v>1391</v>
      </c>
      <c r="G272" t="s">
        <v>1392</v>
      </c>
      <c r="H272">
        <v>45576</v>
      </c>
      <c r="I272" t="s">
        <v>408</v>
      </c>
      <c r="J272">
        <v>45717</v>
      </c>
      <c r="K272">
        <v>72</v>
      </c>
      <c r="L272">
        <v>78</v>
      </c>
      <c r="M272">
        <v>1</v>
      </c>
      <c r="N272" t="s">
        <v>159</v>
      </c>
      <c r="O272">
        <v>85</v>
      </c>
      <c r="P272">
        <v>30</v>
      </c>
      <c r="Q272">
        <v>-0.89</v>
      </c>
    </row>
    <row r="273" spans="1:17" x14ac:dyDescent="0.25">
      <c r="A273" t="s">
        <v>1393</v>
      </c>
      <c r="B273" t="s">
        <v>152</v>
      </c>
      <c r="C273" t="s">
        <v>941</v>
      </c>
      <c r="D273" t="s">
        <v>1394</v>
      </c>
      <c r="E273" t="s">
        <v>106</v>
      </c>
      <c r="F273" t="s">
        <v>1395</v>
      </c>
      <c r="G273" t="s">
        <v>1396</v>
      </c>
      <c r="H273">
        <v>45577</v>
      </c>
      <c r="I273" t="s">
        <v>826</v>
      </c>
      <c r="J273" t="s">
        <v>503</v>
      </c>
      <c r="K273">
        <v>38</v>
      </c>
      <c r="L273">
        <v>93</v>
      </c>
      <c r="M273">
        <v>61</v>
      </c>
      <c r="N273" t="s">
        <v>383</v>
      </c>
      <c r="O273">
        <v>67</v>
      </c>
      <c r="P273">
        <v>100</v>
      </c>
      <c r="Q273">
        <v>0.65</v>
      </c>
    </row>
    <row r="274" spans="1:17" x14ac:dyDescent="0.25">
      <c r="A274" t="s">
        <v>457</v>
      </c>
      <c r="B274" t="s">
        <v>103</v>
      </c>
      <c r="C274" t="s">
        <v>1067</v>
      </c>
      <c r="D274" t="s">
        <v>1397</v>
      </c>
      <c r="E274" t="s">
        <v>68</v>
      </c>
      <c r="F274" t="s">
        <v>1398</v>
      </c>
      <c r="G274" t="s">
        <v>1399</v>
      </c>
      <c r="H274">
        <v>45577</v>
      </c>
      <c r="I274" t="s">
        <v>974</v>
      </c>
      <c r="J274" t="s">
        <v>879</v>
      </c>
      <c r="K274">
        <v>79</v>
      </c>
      <c r="L274">
        <v>98</v>
      </c>
      <c r="M274">
        <v>97</v>
      </c>
      <c r="N274" t="s">
        <v>383</v>
      </c>
      <c r="O274">
        <v>26</v>
      </c>
      <c r="P274">
        <v>21</v>
      </c>
      <c r="Q274">
        <v>-0.49</v>
      </c>
    </row>
    <row r="275" spans="1:17" x14ac:dyDescent="0.25">
      <c r="A275" t="s">
        <v>680</v>
      </c>
      <c r="B275" t="s">
        <v>201</v>
      </c>
      <c r="C275" t="s">
        <v>448</v>
      </c>
      <c r="D275" t="s">
        <v>1400</v>
      </c>
      <c r="E275" t="s">
        <v>106</v>
      </c>
      <c r="F275" t="s">
        <v>1401</v>
      </c>
      <c r="G275" t="s">
        <v>1402</v>
      </c>
      <c r="H275">
        <v>45577</v>
      </c>
      <c r="I275" t="s">
        <v>307</v>
      </c>
      <c r="J275" t="s">
        <v>290</v>
      </c>
      <c r="K275">
        <v>56</v>
      </c>
      <c r="L275">
        <v>12</v>
      </c>
      <c r="M275">
        <v>85</v>
      </c>
      <c r="N275" t="s">
        <v>111</v>
      </c>
      <c r="O275">
        <v>52</v>
      </c>
      <c r="P275">
        <v>46</v>
      </c>
      <c r="Q275">
        <v>0.19</v>
      </c>
    </row>
    <row r="276" spans="1:17" x14ac:dyDescent="0.25">
      <c r="A276" t="s">
        <v>1335</v>
      </c>
      <c r="B276" t="s">
        <v>56</v>
      </c>
      <c r="C276" t="s">
        <v>1403</v>
      </c>
      <c r="D276" t="s">
        <v>1404</v>
      </c>
      <c r="E276" t="s">
        <v>106</v>
      </c>
      <c r="F276" t="s">
        <v>1405</v>
      </c>
      <c r="G276" t="s">
        <v>1406</v>
      </c>
      <c r="H276">
        <v>45599</v>
      </c>
      <c r="I276" t="s">
        <v>945</v>
      </c>
      <c r="J276" t="s">
        <v>939</v>
      </c>
      <c r="K276">
        <v>54</v>
      </c>
      <c r="L276">
        <v>26</v>
      </c>
      <c r="M276">
        <v>16</v>
      </c>
      <c r="N276" t="s">
        <v>383</v>
      </c>
      <c r="O276">
        <v>63</v>
      </c>
      <c r="P276">
        <v>97</v>
      </c>
      <c r="Q276">
        <v>0.12</v>
      </c>
    </row>
    <row r="277" spans="1:17" x14ac:dyDescent="0.25">
      <c r="A277" t="s">
        <v>186</v>
      </c>
      <c r="B277" t="s">
        <v>56</v>
      </c>
      <c r="C277" t="s">
        <v>438</v>
      </c>
      <c r="D277" t="s">
        <v>1407</v>
      </c>
      <c r="E277" t="s">
        <v>106</v>
      </c>
      <c r="F277" t="s">
        <v>1408</v>
      </c>
      <c r="G277" t="s">
        <v>1409</v>
      </c>
      <c r="H277">
        <v>45599</v>
      </c>
      <c r="I277">
        <v>45569</v>
      </c>
      <c r="J277" t="s">
        <v>962</v>
      </c>
      <c r="K277">
        <v>91</v>
      </c>
      <c r="L277">
        <v>55</v>
      </c>
      <c r="M277">
        <v>94</v>
      </c>
      <c r="N277" t="s">
        <v>191</v>
      </c>
      <c r="O277">
        <v>42</v>
      </c>
      <c r="P277">
        <v>93</v>
      </c>
      <c r="Q277">
        <v>-0.54</v>
      </c>
    </row>
    <row r="278" spans="1:17" x14ac:dyDescent="0.25">
      <c r="A278" t="s">
        <v>167</v>
      </c>
      <c r="B278" t="s">
        <v>56</v>
      </c>
      <c r="C278" t="s">
        <v>1410</v>
      </c>
      <c r="D278" t="s">
        <v>1411</v>
      </c>
      <c r="E278" t="s">
        <v>68</v>
      </c>
      <c r="F278" t="s">
        <v>1412</v>
      </c>
      <c r="G278" t="s">
        <v>1413</v>
      </c>
      <c r="H278">
        <v>45600</v>
      </c>
      <c r="I278">
        <v>45637</v>
      </c>
      <c r="J278">
        <v>45512</v>
      </c>
      <c r="K278">
        <v>82</v>
      </c>
      <c r="L278">
        <v>65</v>
      </c>
      <c r="M278">
        <v>69</v>
      </c>
      <c r="N278" t="s">
        <v>1285</v>
      </c>
      <c r="O278">
        <v>30</v>
      </c>
      <c r="P278">
        <v>78</v>
      </c>
      <c r="Q278">
        <v>-1.21</v>
      </c>
    </row>
    <row r="279" spans="1:17" x14ac:dyDescent="0.25">
      <c r="A279" t="s">
        <v>1414</v>
      </c>
      <c r="B279" t="s">
        <v>74</v>
      </c>
      <c r="C279" t="s">
        <v>1415</v>
      </c>
      <c r="D279" t="s">
        <v>1416</v>
      </c>
      <c r="E279" t="s">
        <v>68</v>
      </c>
      <c r="F279" t="s">
        <v>1417</v>
      </c>
      <c r="G279" t="s">
        <v>1418</v>
      </c>
      <c r="H279">
        <v>45600</v>
      </c>
      <c r="I279">
        <v>45354</v>
      </c>
      <c r="J279" t="s">
        <v>179</v>
      </c>
      <c r="K279">
        <v>36</v>
      </c>
      <c r="L279">
        <v>30</v>
      </c>
      <c r="M279">
        <v>44</v>
      </c>
      <c r="N279" t="s">
        <v>1419</v>
      </c>
      <c r="O279">
        <v>68</v>
      </c>
      <c r="P279">
        <v>88</v>
      </c>
      <c r="Q279">
        <v>-1.6</v>
      </c>
    </row>
    <row r="280" spans="1:17" x14ac:dyDescent="0.25">
      <c r="A280" t="s">
        <v>566</v>
      </c>
      <c r="B280" t="s">
        <v>103</v>
      </c>
      <c r="C280" t="s">
        <v>1420</v>
      </c>
      <c r="D280" t="s">
        <v>1421</v>
      </c>
      <c r="E280" t="s">
        <v>106</v>
      </c>
      <c r="F280" t="s">
        <v>1422</v>
      </c>
      <c r="G280" t="s">
        <v>1423</v>
      </c>
      <c r="H280">
        <v>45600</v>
      </c>
      <c r="I280" t="s">
        <v>206</v>
      </c>
      <c r="J280" t="s">
        <v>1339</v>
      </c>
      <c r="K280">
        <v>22</v>
      </c>
      <c r="L280">
        <v>77</v>
      </c>
      <c r="M280">
        <v>15</v>
      </c>
      <c r="N280" t="s">
        <v>191</v>
      </c>
      <c r="O280">
        <v>68</v>
      </c>
      <c r="P280">
        <v>46</v>
      </c>
      <c r="Q280">
        <v>-0.28999999999999998</v>
      </c>
    </row>
    <row r="281" spans="1:17" x14ac:dyDescent="0.25">
      <c r="A281" t="s">
        <v>542</v>
      </c>
      <c r="B281" t="s">
        <v>65</v>
      </c>
      <c r="C281" t="s">
        <v>1314</v>
      </c>
      <c r="D281" t="s">
        <v>1424</v>
      </c>
      <c r="E281" t="s">
        <v>59</v>
      </c>
      <c r="F281" t="s">
        <v>1425</v>
      </c>
      <c r="G281" t="s">
        <v>1426</v>
      </c>
      <c r="H281">
        <v>45601</v>
      </c>
      <c r="I281" t="s">
        <v>382</v>
      </c>
      <c r="J281" t="s">
        <v>1167</v>
      </c>
      <c r="K281">
        <v>87</v>
      </c>
      <c r="L281">
        <v>24</v>
      </c>
      <c r="M281">
        <v>19</v>
      </c>
      <c r="N281" t="s">
        <v>166</v>
      </c>
      <c r="O281">
        <v>83</v>
      </c>
      <c r="P281">
        <v>3</v>
      </c>
      <c r="Q281">
        <v>0.32</v>
      </c>
    </row>
    <row r="282" spans="1:17" x14ac:dyDescent="0.25">
      <c r="A282" t="s">
        <v>144</v>
      </c>
      <c r="B282" t="s">
        <v>56</v>
      </c>
      <c r="C282" t="s">
        <v>422</v>
      </c>
      <c r="D282" t="s">
        <v>1427</v>
      </c>
      <c r="E282" t="s">
        <v>106</v>
      </c>
      <c r="F282" t="s">
        <v>1428</v>
      </c>
      <c r="G282" t="s">
        <v>1429</v>
      </c>
      <c r="H282">
        <v>45601</v>
      </c>
      <c r="I282">
        <v>45577</v>
      </c>
      <c r="J282">
        <v>45390</v>
      </c>
      <c r="K282">
        <v>44</v>
      </c>
      <c r="L282">
        <v>8</v>
      </c>
      <c r="M282">
        <v>52</v>
      </c>
      <c r="N282" t="s">
        <v>1430</v>
      </c>
      <c r="O282">
        <v>42</v>
      </c>
      <c r="P282">
        <v>66</v>
      </c>
      <c r="Q282">
        <v>0.96</v>
      </c>
    </row>
    <row r="283" spans="1:17" x14ac:dyDescent="0.25">
      <c r="A283" t="s">
        <v>835</v>
      </c>
      <c r="B283" t="s">
        <v>113</v>
      </c>
      <c r="C283" t="s">
        <v>89</v>
      </c>
      <c r="D283" t="s">
        <v>1431</v>
      </c>
      <c r="E283" t="s">
        <v>106</v>
      </c>
      <c r="F283" t="s">
        <v>1432</v>
      </c>
      <c r="G283" t="s">
        <v>1433</v>
      </c>
      <c r="H283">
        <v>45601</v>
      </c>
      <c r="I283" t="s">
        <v>1205</v>
      </c>
      <c r="J283" t="s">
        <v>271</v>
      </c>
      <c r="K283">
        <v>96</v>
      </c>
      <c r="L283">
        <v>12</v>
      </c>
      <c r="M283">
        <v>8</v>
      </c>
      <c r="N283" t="s">
        <v>840</v>
      </c>
      <c r="O283">
        <v>97</v>
      </c>
      <c r="P283">
        <v>92</v>
      </c>
      <c r="Q283">
        <v>-0.56999999999999995</v>
      </c>
    </row>
    <row r="284" spans="1:17" x14ac:dyDescent="0.25">
      <c r="A284" t="s">
        <v>415</v>
      </c>
      <c r="B284" t="s">
        <v>56</v>
      </c>
      <c r="C284" t="s">
        <v>1434</v>
      </c>
      <c r="D284" t="s">
        <v>1435</v>
      </c>
      <c r="E284" t="s">
        <v>106</v>
      </c>
      <c r="F284" t="s">
        <v>1436</v>
      </c>
      <c r="G284" t="s">
        <v>1437</v>
      </c>
      <c r="H284">
        <v>45602</v>
      </c>
      <c r="I284" t="s">
        <v>616</v>
      </c>
      <c r="J284" t="s">
        <v>669</v>
      </c>
      <c r="K284">
        <v>39</v>
      </c>
      <c r="L284">
        <v>22</v>
      </c>
      <c r="M284">
        <v>73</v>
      </c>
      <c r="N284" t="s">
        <v>72</v>
      </c>
      <c r="O284">
        <v>60</v>
      </c>
      <c r="P284">
        <v>2</v>
      </c>
      <c r="Q284">
        <v>0.05</v>
      </c>
    </row>
    <row r="285" spans="1:17" x14ac:dyDescent="0.25">
      <c r="A285" t="s">
        <v>635</v>
      </c>
      <c r="B285" t="s">
        <v>56</v>
      </c>
      <c r="C285" t="s">
        <v>1438</v>
      </c>
      <c r="D285" t="s">
        <v>1439</v>
      </c>
      <c r="E285" t="s">
        <v>68</v>
      </c>
      <c r="F285" t="s">
        <v>1440</v>
      </c>
      <c r="G285" t="s">
        <v>1441</v>
      </c>
      <c r="H285">
        <v>45602</v>
      </c>
      <c r="I285" t="s">
        <v>821</v>
      </c>
      <c r="J285">
        <v>45360</v>
      </c>
      <c r="K285">
        <v>15</v>
      </c>
      <c r="L285">
        <v>27</v>
      </c>
      <c r="M285">
        <v>21</v>
      </c>
      <c r="N285" t="s">
        <v>159</v>
      </c>
      <c r="O285">
        <v>37</v>
      </c>
      <c r="P285">
        <v>67</v>
      </c>
      <c r="Q285">
        <v>0.97</v>
      </c>
    </row>
    <row r="286" spans="1:17" x14ac:dyDescent="0.25">
      <c r="A286" t="s">
        <v>1384</v>
      </c>
      <c r="B286" t="s">
        <v>56</v>
      </c>
      <c r="C286" t="s">
        <v>1442</v>
      </c>
      <c r="D286" t="s">
        <v>1443</v>
      </c>
      <c r="E286" t="s">
        <v>59</v>
      </c>
      <c r="F286" t="s">
        <v>1444</v>
      </c>
      <c r="G286" t="s">
        <v>1445</v>
      </c>
      <c r="H286">
        <v>45602</v>
      </c>
      <c r="I286">
        <v>45386</v>
      </c>
      <c r="J286">
        <v>45568</v>
      </c>
      <c r="K286">
        <v>52</v>
      </c>
      <c r="L286">
        <v>79</v>
      </c>
      <c r="M286">
        <v>87</v>
      </c>
      <c r="N286" t="s">
        <v>166</v>
      </c>
      <c r="O286">
        <v>36</v>
      </c>
      <c r="P286">
        <v>100</v>
      </c>
      <c r="Q286">
        <v>-0.81</v>
      </c>
    </row>
    <row r="287" spans="1:17" x14ac:dyDescent="0.25">
      <c r="A287" t="s">
        <v>596</v>
      </c>
      <c r="B287" t="s">
        <v>56</v>
      </c>
      <c r="C287" t="s">
        <v>1446</v>
      </c>
      <c r="D287" t="s">
        <v>1447</v>
      </c>
      <c r="E287" t="s">
        <v>59</v>
      </c>
      <c r="F287" t="s">
        <v>1448</v>
      </c>
      <c r="G287" t="s">
        <v>1449</v>
      </c>
      <c r="H287">
        <v>45602</v>
      </c>
      <c r="I287" t="s">
        <v>1450</v>
      </c>
      <c r="J287">
        <v>45449</v>
      </c>
      <c r="K287">
        <v>16</v>
      </c>
      <c r="L287">
        <v>53</v>
      </c>
      <c r="M287">
        <v>12</v>
      </c>
      <c r="N287" t="s">
        <v>111</v>
      </c>
      <c r="O287">
        <v>21</v>
      </c>
      <c r="P287">
        <v>29</v>
      </c>
      <c r="Q287">
        <v>-1.78</v>
      </c>
    </row>
    <row r="288" spans="1:17" x14ac:dyDescent="0.25">
      <c r="A288" t="s">
        <v>139</v>
      </c>
      <c r="B288" t="s">
        <v>65</v>
      </c>
      <c r="C288" t="s">
        <v>261</v>
      </c>
      <c r="D288" t="s">
        <v>1451</v>
      </c>
      <c r="E288" t="s">
        <v>106</v>
      </c>
      <c r="F288" t="s">
        <v>1452</v>
      </c>
      <c r="G288" t="s">
        <v>1453</v>
      </c>
      <c r="H288">
        <v>45602</v>
      </c>
      <c r="I288">
        <v>45485</v>
      </c>
      <c r="J288" t="s">
        <v>1000</v>
      </c>
      <c r="K288">
        <v>30</v>
      </c>
      <c r="L288">
        <v>48</v>
      </c>
      <c r="M288">
        <v>52</v>
      </c>
      <c r="N288" t="s">
        <v>120</v>
      </c>
      <c r="O288">
        <v>22</v>
      </c>
      <c r="P288">
        <v>78</v>
      </c>
      <c r="Q288">
        <v>-0.38</v>
      </c>
    </row>
    <row r="289" spans="1:17" x14ac:dyDescent="0.25">
      <c r="A289" t="s">
        <v>452</v>
      </c>
      <c r="B289" t="s">
        <v>103</v>
      </c>
      <c r="C289" t="s">
        <v>1454</v>
      </c>
      <c r="D289" t="s">
        <v>1455</v>
      </c>
      <c r="E289" t="s">
        <v>68</v>
      </c>
      <c r="F289" t="s">
        <v>1456</v>
      </c>
      <c r="G289" t="s">
        <v>1457</v>
      </c>
      <c r="H289">
        <v>45603</v>
      </c>
      <c r="I289" t="s">
        <v>1139</v>
      </c>
      <c r="J289" t="s">
        <v>692</v>
      </c>
      <c r="K289">
        <v>75</v>
      </c>
      <c r="L289">
        <v>69</v>
      </c>
      <c r="M289">
        <v>100</v>
      </c>
      <c r="N289" t="s">
        <v>172</v>
      </c>
      <c r="O289">
        <v>43</v>
      </c>
      <c r="P289">
        <v>18</v>
      </c>
      <c r="Q289">
        <v>-2.5499999999999998</v>
      </c>
    </row>
    <row r="290" spans="1:17" x14ac:dyDescent="0.25">
      <c r="A290" t="s">
        <v>1458</v>
      </c>
      <c r="B290" t="s">
        <v>152</v>
      </c>
      <c r="C290" t="s">
        <v>1459</v>
      </c>
      <c r="D290" t="s">
        <v>1460</v>
      </c>
      <c r="E290" t="s">
        <v>106</v>
      </c>
      <c r="F290" t="s">
        <v>1461</v>
      </c>
      <c r="G290" t="s">
        <v>1462</v>
      </c>
      <c r="H290">
        <v>45603</v>
      </c>
      <c r="I290" t="s">
        <v>214</v>
      </c>
      <c r="J290">
        <v>45448</v>
      </c>
      <c r="K290">
        <v>30</v>
      </c>
      <c r="L290">
        <v>91</v>
      </c>
      <c r="M290">
        <v>34</v>
      </c>
      <c r="N290" t="s">
        <v>166</v>
      </c>
      <c r="O290">
        <v>97</v>
      </c>
      <c r="P290">
        <v>88</v>
      </c>
      <c r="Q290">
        <v>0.57999999999999996</v>
      </c>
    </row>
    <row r="291" spans="1:17" x14ac:dyDescent="0.25">
      <c r="A291" t="s">
        <v>1244</v>
      </c>
      <c r="B291" t="s">
        <v>56</v>
      </c>
      <c r="C291" t="s">
        <v>1463</v>
      </c>
      <c r="D291" t="s">
        <v>1464</v>
      </c>
      <c r="E291" t="s">
        <v>106</v>
      </c>
      <c r="F291" t="s">
        <v>1465</v>
      </c>
      <c r="G291" t="s">
        <v>1466</v>
      </c>
      <c r="H291">
        <v>45603</v>
      </c>
      <c r="I291">
        <v>45448</v>
      </c>
      <c r="J291">
        <v>45296</v>
      </c>
      <c r="K291">
        <v>79</v>
      </c>
      <c r="L291">
        <v>72</v>
      </c>
      <c r="M291">
        <v>6</v>
      </c>
      <c r="N291" t="s">
        <v>159</v>
      </c>
      <c r="O291">
        <v>67</v>
      </c>
      <c r="P291">
        <v>63</v>
      </c>
      <c r="Q291">
        <v>0.09</v>
      </c>
    </row>
    <row r="292" spans="1:17" x14ac:dyDescent="0.25">
      <c r="A292" t="s">
        <v>712</v>
      </c>
      <c r="B292" t="s">
        <v>103</v>
      </c>
      <c r="C292" t="s">
        <v>846</v>
      </c>
      <c r="D292" t="s">
        <v>1467</v>
      </c>
      <c r="E292" t="s">
        <v>106</v>
      </c>
      <c r="F292" t="s">
        <v>1468</v>
      </c>
      <c r="G292" t="s">
        <v>1469</v>
      </c>
      <c r="H292">
        <v>45604</v>
      </c>
      <c r="I292" t="s">
        <v>1470</v>
      </c>
      <c r="J292" t="s">
        <v>179</v>
      </c>
      <c r="K292">
        <v>71</v>
      </c>
      <c r="L292">
        <v>10</v>
      </c>
      <c r="M292">
        <v>49</v>
      </c>
      <c r="N292" t="s">
        <v>87</v>
      </c>
      <c r="O292">
        <v>66</v>
      </c>
      <c r="P292">
        <v>43</v>
      </c>
      <c r="Q292">
        <v>0.06</v>
      </c>
    </row>
    <row r="293" spans="1:17" x14ac:dyDescent="0.25">
      <c r="A293" t="s">
        <v>395</v>
      </c>
      <c r="B293" t="s">
        <v>56</v>
      </c>
      <c r="C293" t="s">
        <v>529</v>
      </c>
      <c r="D293" t="s">
        <v>1471</v>
      </c>
      <c r="E293" t="s">
        <v>106</v>
      </c>
      <c r="F293" t="s">
        <v>1472</v>
      </c>
      <c r="G293" t="s">
        <v>1473</v>
      </c>
      <c r="H293">
        <v>45604</v>
      </c>
      <c r="I293" t="s">
        <v>1474</v>
      </c>
      <c r="J293" t="s">
        <v>717</v>
      </c>
      <c r="K293">
        <v>65</v>
      </c>
      <c r="L293">
        <v>35</v>
      </c>
      <c r="M293">
        <v>3</v>
      </c>
      <c r="N293" t="s">
        <v>320</v>
      </c>
      <c r="O293">
        <v>25</v>
      </c>
      <c r="P293">
        <v>13</v>
      </c>
      <c r="Q293">
        <v>0.35</v>
      </c>
    </row>
    <row r="294" spans="1:17" x14ac:dyDescent="0.25">
      <c r="A294" t="s">
        <v>347</v>
      </c>
      <c r="B294" t="s">
        <v>65</v>
      </c>
      <c r="C294" t="s">
        <v>1475</v>
      </c>
      <c r="D294" t="s">
        <v>1476</v>
      </c>
      <c r="E294" t="s">
        <v>106</v>
      </c>
      <c r="F294" t="s">
        <v>1477</v>
      </c>
      <c r="G294" t="s">
        <v>1478</v>
      </c>
      <c r="H294">
        <v>45604</v>
      </c>
      <c r="I294">
        <v>45630</v>
      </c>
      <c r="J294">
        <v>45388</v>
      </c>
      <c r="K294">
        <v>100</v>
      </c>
      <c r="L294">
        <v>86</v>
      </c>
      <c r="M294">
        <v>94</v>
      </c>
      <c r="N294" t="s">
        <v>352</v>
      </c>
      <c r="O294">
        <v>77</v>
      </c>
      <c r="P294">
        <v>57</v>
      </c>
      <c r="Q294">
        <v>0.48</v>
      </c>
    </row>
    <row r="295" spans="1:17" x14ac:dyDescent="0.25">
      <c r="A295" t="s">
        <v>571</v>
      </c>
      <c r="B295" t="s">
        <v>113</v>
      </c>
      <c r="C295" t="s">
        <v>1479</v>
      </c>
      <c r="D295" t="s">
        <v>1480</v>
      </c>
      <c r="E295" t="s">
        <v>59</v>
      </c>
      <c r="F295" t="s">
        <v>1481</v>
      </c>
      <c r="G295" t="s">
        <v>1482</v>
      </c>
      <c r="H295">
        <v>45605</v>
      </c>
      <c r="I295" t="s">
        <v>1167</v>
      </c>
      <c r="J295" t="s">
        <v>110</v>
      </c>
      <c r="K295">
        <v>58</v>
      </c>
      <c r="L295">
        <v>77</v>
      </c>
      <c r="M295">
        <v>96</v>
      </c>
      <c r="N295" t="s">
        <v>576</v>
      </c>
      <c r="O295">
        <v>25</v>
      </c>
      <c r="P295">
        <v>17</v>
      </c>
      <c r="Q295">
        <v>0.26</v>
      </c>
    </row>
    <row r="296" spans="1:17" x14ac:dyDescent="0.25">
      <c r="A296" t="s">
        <v>1483</v>
      </c>
      <c r="B296" t="s">
        <v>56</v>
      </c>
      <c r="C296" t="s">
        <v>1484</v>
      </c>
      <c r="D296" t="s">
        <v>1485</v>
      </c>
      <c r="E296" t="s">
        <v>106</v>
      </c>
      <c r="F296" t="s">
        <v>1486</v>
      </c>
      <c r="G296" t="s">
        <v>1487</v>
      </c>
      <c r="H296">
        <v>45605</v>
      </c>
      <c r="I296">
        <v>45931</v>
      </c>
      <c r="J296">
        <v>45363</v>
      </c>
      <c r="K296">
        <v>75</v>
      </c>
      <c r="L296">
        <v>10</v>
      </c>
      <c r="M296">
        <v>68</v>
      </c>
      <c r="N296" t="s">
        <v>191</v>
      </c>
      <c r="O296">
        <v>90</v>
      </c>
      <c r="P296">
        <v>42</v>
      </c>
      <c r="Q296">
        <v>0.32</v>
      </c>
    </row>
    <row r="297" spans="1:17" x14ac:dyDescent="0.25">
      <c r="A297" t="s">
        <v>121</v>
      </c>
      <c r="B297" t="s">
        <v>74</v>
      </c>
      <c r="C297" t="s">
        <v>1488</v>
      </c>
      <c r="D297" t="s">
        <v>1489</v>
      </c>
      <c r="E297" t="s">
        <v>106</v>
      </c>
      <c r="F297" t="s">
        <v>1490</v>
      </c>
      <c r="G297" t="s">
        <v>1491</v>
      </c>
      <c r="H297">
        <v>45605</v>
      </c>
      <c r="I297" t="s">
        <v>565</v>
      </c>
      <c r="J297" t="s">
        <v>381</v>
      </c>
      <c r="K297">
        <v>69</v>
      </c>
      <c r="L297">
        <v>53</v>
      </c>
      <c r="M297">
        <v>32</v>
      </c>
      <c r="N297" t="s">
        <v>277</v>
      </c>
      <c r="O297">
        <v>28</v>
      </c>
      <c r="P297">
        <v>56</v>
      </c>
      <c r="Q297">
        <v>0.53</v>
      </c>
    </row>
    <row r="298" spans="1:17" x14ac:dyDescent="0.25">
      <c r="A298" t="s">
        <v>321</v>
      </c>
      <c r="B298" t="s">
        <v>201</v>
      </c>
      <c r="C298" t="s">
        <v>89</v>
      </c>
      <c r="D298" t="s">
        <v>1492</v>
      </c>
      <c r="E298" t="s">
        <v>68</v>
      </c>
      <c r="F298" t="s">
        <v>1493</v>
      </c>
      <c r="G298" t="s">
        <v>1494</v>
      </c>
      <c r="H298">
        <v>45605</v>
      </c>
      <c r="I298" t="s">
        <v>1495</v>
      </c>
      <c r="J298" t="s">
        <v>344</v>
      </c>
      <c r="K298">
        <v>59</v>
      </c>
      <c r="L298">
        <v>62</v>
      </c>
      <c r="M298">
        <v>57</v>
      </c>
      <c r="N298" t="s">
        <v>1496</v>
      </c>
      <c r="O298">
        <v>90</v>
      </c>
      <c r="P298">
        <v>94</v>
      </c>
      <c r="Q298">
        <v>-1</v>
      </c>
    </row>
    <row r="299" spans="1:17" x14ac:dyDescent="0.25">
      <c r="A299" t="s">
        <v>958</v>
      </c>
      <c r="B299" t="s">
        <v>152</v>
      </c>
      <c r="C299" t="s">
        <v>1497</v>
      </c>
      <c r="D299" t="s">
        <v>1498</v>
      </c>
      <c r="E299" t="s">
        <v>106</v>
      </c>
      <c r="F299" t="s">
        <v>1499</v>
      </c>
      <c r="G299" t="s">
        <v>1500</v>
      </c>
      <c r="H299">
        <v>45606</v>
      </c>
      <c r="I299" t="s">
        <v>1371</v>
      </c>
      <c r="J299" t="s">
        <v>957</v>
      </c>
      <c r="K299">
        <v>34</v>
      </c>
      <c r="L299">
        <v>55</v>
      </c>
      <c r="M299">
        <v>22</v>
      </c>
      <c r="N299" t="s">
        <v>111</v>
      </c>
      <c r="O299">
        <v>77</v>
      </c>
      <c r="P299">
        <v>85</v>
      </c>
      <c r="Q299">
        <v>-0.04</v>
      </c>
    </row>
    <row r="300" spans="1:17" x14ac:dyDescent="0.25">
      <c r="A300" t="s">
        <v>922</v>
      </c>
      <c r="B300" t="s">
        <v>65</v>
      </c>
      <c r="C300" t="s">
        <v>979</v>
      </c>
      <c r="D300" t="s">
        <v>1501</v>
      </c>
      <c r="E300" t="s">
        <v>68</v>
      </c>
      <c r="F300" t="s">
        <v>1502</v>
      </c>
      <c r="G300" t="s">
        <v>1503</v>
      </c>
      <c r="H300">
        <v>45606</v>
      </c>
      <c r="I300" t="s">
        <v>754</v>
      </c>
      <c r="J300" t="s">
        <v>1504</v>
      </c>
      <c r="K300">
        <v>19</v>
      </c>
      <c r="L300">
        <v>80</v>
      </c>
      <c r="M300">
        <v>87</v>
      </c>
      <c r="N300" t="s">
        <v>926</v>
      </c>
      <c r="O300">
        <v>33</v>
      </c>
      <c r="P300">
        <v>38</v>
      </c>
      <c r="Q300">
        <v>-0.1</v>
      </c>
    </row>
    <row r="301" spans="1:17" x14ac:dyDescent="0.25">
      <c r="A301" t="s">
        <v>903</v>
      </c>
      <c r="B301" t="s">
        <v>74</v>
      </c>
      <c r="C301" t="s">
        <v>181</v>
      </c>
      <c r="D301" t="s">
        <v>1505</v>
      </c>
      <c r="E301" t="s">
        <v>68</v>
      </c>
      <c r="F301" t="s">
        <v>1506</v>
      </c>
      <c r="G301" t="s">
        <v>1507</v>
      </c>
      <c r="H301">
        <v>45607</v>
      </c>
      <c r="I301" t="s">
        <v>198</v>
      </c>
      <c r="J301">
        <v>45329</v>
      </c>
      <c r="K301">
        <v>97</v>
      </c>
      <c r="L301">
        <v>77</v>
      </c>
      <c r="M301">
        <v>13</v>
      </c>
      <c r="N301" t="s">
        <v>95</v>
      </c>
      <c r="O301">
        <v>43</v>
      </c>
      <c r="P301">
        <v>40</v>
      </c>
      <c r="Q301">
        <v>-0.15</v>
      </c>
    </row>
    <row r="302" spans="1:17" x14ac:dyDescent="0.25">
      <c r="A302" t="s">
        <v>792</v>
      </c>
      <c r="B302" t="s">
        <v>74</v>
      </c>
      <c r="C302" t="s">
        <v>463</v>
      </c>
      <c r="D302" t="s">
        <v>1508</v>
      </c>
      <c r="E302" t="s">
        <v>106</v>
      </c>
      <c r="F302" t="s">
        <v>1509</v>
      </c>
      <c r="G302" t="s">
        <v>1510</v>
      </c>
      <c r="H302">
        <v>45607</v>
      </c>
      <c r="I302">
        <v>45603</v>
      </c>
      <c r="J302" t="s">
        <v>408</v>
      </c>
      <c r="K302">
        <v>70</v>
      </c>
      <c r="L302">
        <v>66</v>
      </c>
      <c r="M302">
        <v>74</v>
      </c>
      <c r="N302" t="s">
        <v>166</v>
      </c>
      <c r="O302">
        <v>47</v>
      </c>
      <c r="P302">
        <v>77</v>
      </c>
      <c r="Q302">
        <v>7.0000000000000007E-2</v>
      </c>
    </row>
    <row r="303" spans="1:17" x14ac:dyDescent="0.25">
      <c r="A303" t="s">
        <v>693</v>
      </c>
      <c r="B303" t="s">
        <v>201</v>
      </c>
      <c r="C303" t="s">
        <v>1314</v>
      </c>
      <c r="D303" t="s">
        <v>1511</v>
      </c>
      <c r="E303" t="s">
        <v>68</v>
      </c>
      <c r="F303" t="s">
        <v>1512</v>
      </c>
      <c r="G303" t="s">
        <v>1513</v>
      </c>
      <c r="H303">
        <v>45608</v>
      </c>
      <c r="I303">
        <v>45481</v>
      </c>
      <c r="J303" t="s">
        <v>1514</v>
      </c>
      <c r="K303">
        <v>36</v>
      </c>
      <c r="L303">
        <v>90</v>
      </c>
      <c r="M303">
        <v>57</v>
      </c>
      <c r="N303" t="s">
        <v>699</v>
      </c>
      <c r="O303">
        <v>35</v>
      </c>
      <c r="P303">
        <v>68</v>
      </c>
      <c r="Q303">
        <v>-0.64</v>
      </c>
    </row>
    <row r="304" spans="1:17" x14ac:dyDescent="0.25">
      <c r="A304" t="s">
        <v>542</v>
      </c>
      <c r="B304" t="s">
        <v>65</v>
      </c>
      <c r="C304" t="s">
        <v>1175</v>
      </c>
      <c r="D304" t="s">
        <v>1515</v>
      </c>
      <c r="E304" t="s">
        <v>59</v>
      </c>
      <c r="F304" t="s">
        <v>1516</v>
      </c>
      <c r="G304" t="s">
        <v>1517</v>
      </c>
      <c r="H304">
        <v>45608</v>
      </c>
      <c r="I304" t="s">
        <v>669</v>
      </c>
      <c r="J304">
        <v>45547</v>
      </c>
      <c r="K304">
        <v>88</v>
      </c>
      <c r="L304">
        <v>100</v>
      </c>
      <c r="M304">
        <v>17</v>
      </c>
      <c r="N304" t="s">
        <v>166</v>
      </c>
      <c r="O304">
        <v>25</v>
      </c>
      <c r="P304">
        <v>28</v>
      </c>
      <c r="Q304">
        <v>-0.94</v>
      </c>
    </row>
    <row r="305" spans="1:17" x14ac:dyDescent="0.25">
      <c r="A305" t="s">
        <v>144</v>
      </c>
      <c r="B305" t="s">
        <v>56</v>
      </c>
      <c r="C305" t="s">
        <v>416</v>
      </c>
      <c r="D305" t="s">
        <v>1518</v>
      </c>
      <c r="E305" t="s">
        <v>68</v>
      </c>
      <c r="F305" t="s">
        <v>1519</v>
      </c>
      <c r="G305" t="s">
        <v>1520</v>
      </c>
      <c r="H305">
        <v>45608</v>
      </c>
      <c r="I305" t="s">
        <v>178</v>
      </c>
      <c r="J305" t="s">
        <v>1058</v>
      </c>
      <c r="K305">
        <v>75</v>
      </c>
      <c r="L305">
        <v>48</v>
      </c>
      <c r="M305">
        <v>25</v>
      </c>
      <c r="N305" t="s">
        <v>191</v>
      </c>
      <c r="O305">
        <v>96</v>
      </c>
      <c r="P305">
        <v>65</v>
      </c>
      <c r="Q305">
        <v>-0.12</v>
      </c>
    </row>
    <row r="306" spans="1:17" x14ac:dyDescent="0.25">
      <c r="A306" t="s">
        <v>238</v>
      </c>
      <c r="B306" t="s">
        <v>201</v>
      </c>
      <c r="C306" t="s">
        <v>1521</v>
      </c>
      <c r="D306" t="s">
        <v>1522</v>
      </c>
      <c r="E306" t="s">
        <v>106</v>
      </c>
      <c r="F306" t="s">
        <v>1523</v>
      </c>
      <c r="G306" t="s">
        <v>1524</v>
      </c>
      <c r="H306">
        <v>45629</v>
      </c>
      <c r="I306">
        <v>45993</v>
      </c>
      <c r="J306" t="s">
        <v>1525</v>
      </c>
      <c r="K306">
        <v>62</v>
      </c>
      <c r="L306">
        <v>89</v>
      </c>
      <c r="M306">
        <v>18</v>
      </c>
      <c r="N306" t="s">
        <v>80</v>
      </c>
      <c r="O306">
        <v>35</v>
      </c>
      <c r="P306">
        <v>36</v>
      </c>
      <c r="Q306">
        <v>0.32</v>
      </c>
    </row>
    <row r="307" spans="1:17" x14ac:dyDescent="0.25">
      <c r="A307" t="s">
        <v>160</v>
      </c>
      <c r="B307" t="s">
        <v>56</v>
      </c>
      <c r="C307" t="s">
        <v>216</v>
      </c>
      <c r="D307" t="s">
        <v>1526</v>
      </c>
      <c r="E307" t="s">
        <v>68</v>
      </c>
      <c r="F307" t="s">
        <v>1527</v>
      </c>
      <c r="G307" t="s">
        <v>1528</v>
      </c>
      <c r="H307">
        <v>45629</v>
      </c>
      <c r="I307">
        <v>45604</v>
      </c>
      <c r="J307">
        <v>45632</v>
      </c>
      <c r="K307">
        <v>19</v>
      </c>
      <c r="L307">
        <v>73</v>
      </c>
      <c r="M307">
        <v>60</v>
      </c>
      <c r="N307" t="s">
        <v>551</v>
      </c>
      <c r="O307">
        <v>70</v>
      </c>
      <c r="P307">
        <v>48</v>
      </c>
      <c r="Q307">
        <v>-0.03</v>
      </c>
    </row>
    <row r="308" spans="1:17" x14ac:dyDescent="0.25">
      <c r="A308" t="s">
        <v>731</v>
      </c>
      <c r="B308" t="s">
        <v>74</v>
      </c>
      <c r="C308" t="s">
        <v>1245</v>
      </c>
      <c r="D308" t="s">
        <v>1529</v>
      </c>
      <c r="E308" t="s">
        <v>59</v>
      </c>
      <c r="F308" t="s">
        <v>1530</v>
      </c>
      <c r="G308" t="s">
        <v>1531</v>
      </c>
      <c r="H308">
        <v>45630</v>
      </c>
      <c r="I308" t="s">
        <v>1139</v>
      </c>
      <c r="J308">
        <v>45389</v>
      </c>
      <c r="K308">
        <v>35</v>
      </c>
      <c r="L308">
        <v>78</v>
      </c>
      <c r="M308">
        <v>68</v>
      </c>
      <c r="N308" t="s">
        <v>166</v>
      </c>
      <c r="O308">
        <v>95</v>
      </c>
      <c r="P308">
        <v>91</v>
      </c>
      <c r="Q308">
        <v>0.31</v>
      </c>
    </row>
    <row r="309" spans="1:17" x14ac:dyDescent="0.25">
      <c r="A309" t="s">
        <v>1354</v>
      </c>
      <c r="B309" t="s">
        <v>74</v>
      </c>
      <c r="C309" t="s">
        <v>499</v>
      </c>
      <c r="D309" t="s">
        <v>1532</v>
      </c>
      <c r="E309" t="s">
        <v>68</v>
      </c>
      <c r="F309" t="s">
        <v>1533</v>
      </c>
      <c r="G309" t="s">
        <v>1534</v>
      </c>
      <c r="H309">
        <v>45631</v>
      </c>
      <c r="I309" t="s">
        <v>1535</v>
      </c>
      <c r="J309" t="s">
        <v>879</v>
      </c>
      <c r="K309">
        <v>50</v>
      </c>
      <c r="L309">
        <v>99</v>
      </c>
      <c r="M309">
        <v>73</v>
      </c>
      <c r="N309" t="s">
        <v>840</v>
      </c>
      <c r="O309">
        <v>42</v>
      </c>
      <c r="P309">
        <v>1</v>
      </c>
      <c r="Q309">
        <v>0.04</v>
      </c>
    </row>
    <row r="310" spans="1:17" x14ac:dyDescent="0.25">
      <c r="A310" t="s">
        <v>835</v>
      </c>
      <c r="B310" t="s">
        <v>113</v>
      </c>
      <c r="C310" t="s">
        <v>1536</v>
      </c>
      <c r="D310" t="s">
        <v>1537</v>
      </c>
      <c r="E310" t="s">
        <v>59</v>
      </c>
      <c r="F310" t="s">
        <v>1538</v>
      </c>
      <c r="G310" t="s">
        <v>1539</v>
      </c>
      <c r="H310">
        <v>45631</v>
      </c>
      <c r="I310">
        <v>45361</v>
      </c>
      <c r="J310" t="s">
        <v>605</v>
      </c>
      <c r="K310">
        <v>65</v>
      </c>
      <c r="L310">
        <v>79</v>
      </c>
      <c r="M310">
        <v>52</v>
      </c>
      <c r="N310" t="s">
        <v>840</v>
      </c>
      <c r="O310">
        <v>56</v>
      </c>
      <c r="P310">
        <v>94</v>
      </c>
      <c r="Q310">
        <v>0.98</v>
      </c>
    </row>
    <row r="311" spans="1:17" x14ac:dyDescent="0.25">
      <c r="A311" t="s">
        <v>680</v>
      </c>
      <c r="B311" t="s">
        <v>201</v>
      </c>
      <c r="C311" t="s">
        <v>1540</v>
      </c>
      <c r="D311" t="s">
        <v>1541</v>
      </c>
      <c r="E311" t="s">
        <v>106</v>
      </c>
      <c r="F311" t="s">
        <v>1542</v>
      </c>
      <c r="G311" t="s">
        <v>1543</v>
      </c>
      <c r="H311">
        <v>45631</v>
      </c>
      <c r="I311">
        <v>45296</v>
      </c>
      <c r="J311" t="s">
        <v>528</v>
      </c>
      <c r="K311">
        <v>18</v>
      </c>
      <c r="L311">
        <v>36</v>
      </c>
      <c r="M311">
        <v>53</v>
      </c>
      <c r="N311" t="s">
        <v>1544</v>
      </c>
      <c r="O311">
        <v>65</v>
      </c>
      <c r="P311">
        <v>100</v>
      </c>
      <c r="Q311">
        <v>-0.68</v>
      </c>
    </row>
    <row r="312" spans="1:17" x14ac:dyDescent="0.25">
      <c r="A312" t="s">
        <v>1545</v>
      </c>
      <c r="B312" t="s">
        <v>152</v>
      </c>
      <c r="C312" t="s">
        <v>941</v>
      </c>
      <c r="D312" t="s">
        <v>1546</v>
      </c>
      <c r="E312" t="s">
        <v>59</v>
      </c>
      <c r="F312" t="s">
        <v>1547</v>
      </c>
      <c r="G312" t="s">
        <v>1548</v>
      </c>
      <c r="H312">
        <v>45631</v>
      </c>
      <c r="I312" t="s">
        <v>582</v>
      </c>
      <c r="J312" t="s">
        <v>1549</v>
      </c>
      <c r="K312">
        <v>89</v>
      </c>
      <c r="L312">
        <v>22</v>
      </c>
      <c r="M312">
        <v>23</v>
      </c>
      <c r="N312" t="s">
        <v>541</v>
      </c>
      <c r="O312">
        <v>83</v>
      </c>
      <c r="P312">
        <v>25</v>
      </c>
      <c r="Q312">
        <v>-0.54</v>
      </c>
    </row>
    <row r="313" spans="1:17" x14ac:dyDescent="0.25">
      <c r="A313" t="s">
        <v>664</v>
      </c>
      <c r="B313" t="s">
        <v>56</v>
      </c>
      <c r="C313" t="s">
        <v>1550</v>
      </c>
      <c r="D313" t="s">
        <v>1551</v>
      </c>
      <c r="E313" t="s">
        <v>59</v>
      </c>
      <c r="F313" t="s">
        <v>1552</v>
      </c>
      <c r="G313" t="s">
        <v>1553</v>
      </c>
      <c r="H313">
        <v>45632</v>
      </c>
      <c r="I313" t="s">
        <v>930</v>
      </c>
      <c r="J313">
        <v>45513</v>
      </c>
      <c r="K313">
        <v>34</v>
      </c>
      <c r="L313">
        <v>1</v>
      </c>
      <c r="M313">
        <v>79</v>
      </c>
      <c r="N313" t="s">
        <v>185</v>
      </c>
      <c r="O313">
        <v>58</v>
      </c>
      <c r="P313">
        <v>36</v>
      </c>
      <c r="Q313">
        <v>0.7</v>
      </c>
    </row>
    <row r="314" spans="1:17" x14ac:dyDescent="0.25">
      <c r="A314" t="s">
        <v>260</v>
      </c>
      <c r="B314" t="s">
        <v>103</v>
      </c>
      <c r="C314" t="s">
        <v>888</v>
      </c>
      <c r="D314" t="s">
        <v>1554</v>
      </c>
      <c r="E314" t="s">
        <v>106</v>
      </c>
      <c r="F314" t="s">
        <v>1555</v>
      </c>
      <c r="G314" t="s">
        <v>1556</v>
      </c>
      <c r="H314">
        <v>45632</v>
      </c>
      <c r="I314" t="s">
        <v>1557</v>
      </c>
      <c r="J314" t="s">
        <v>1558</v>
      </c>
      <c r="K314">
        <v>87</v>
      </c>
      <c r="L314">
        <v>97</v>
      </c>
      <c r="M314">
        <v>28</v>
      </c>
      <c r="N314" t="s">
        <v>87</v>
      </c>
      <c r="O314">
        <v>58</v>
      </c>
      <c r="P314">
        <v>21</v>
      </c>
      <c r="Q314">
        <v>0.38</v>
      </c>
    </row>
    <row r="315" spans="1:17" x14ac:dyDescent="0.25">
      <c r="A315" t="s">
        <v>922</v>
      </c>
      <c r="B315" t="s">
        <v>65</v>
      </c>
      <c r="C315" t="s">
        <v>371</v>
      </c>
      <c r="D315" t="s">
        <v>1559</v>
      </c>
      <c r="E315" t="s">
        <v>68</v>
      </c>
      <c r="F315" t="s">
        <v>1560</v>
      </c>
      <c r="G315" t="s">
        <v>1561</v>
      </c>
      <c r="H315">
        <v>45632</v>
      </c>
      <c r="I315">
        <v>45301</v>
      </c>
      <c r="J315">
        <v>45748</v>
      </c>
      <c r="K315">
        <v>53</v>
      </c>
      <c r="L315">
        <v>20</v>
      </c>
      <c r="M315">
        <v>75</v>
      </c>
      <c r="N315" t="s">
        <v>926</v>
      </c>
      <c r="O315">
        <v>83</v>
      </c>
      <c r="P315">
        <v>77</v>
      </c>
      <c r="Q315">
        <v>0.64</v>
      </c>
    </row>
    <row r="316" spans="1:17" x14ac:dyDescent="0.25">
      <c r="A316" t="s">
        <v>935</v>
      </c>
      <c r="B316" t="s">
        <v>103</v>
      </c>
      <c r="C316" t="s">
        <v>1562</v>
      </c>
      <c r="D316" t="s">
        <v>1563</v>
      </c>
      <c r="E316" t="s">
        <v>106</v>
      </c>
      <c r="F316" t="s">
        <v>1564</v>
      </c>
      <c r="G316" t="s">
        <v>1565</v>
      </c>
      <c r="H316">
        <v>45633</v>
      </c>
      <c r="I316" t="s">
        <v>934</v>
      </c>
      <c r="J316" t="s">
        <v>798</v>
      </c>
      <c r="K316">
        <v>56</v>
      </c>
      <c r="L316">
        <v>53</v>
      </c>
      <c r="M316">
        <v>77</v>
      </c>
      <c r="N316" t="s">
        <v>172</v>
      </c>
      <c r="O316">
        <v>69</v>
      </c>
      <c r="P316">
        <v>69</v>
      </c>
      <c r="Q316">
        <v>7.0000000000000007E-2</v>
      </c>
    </row>
    <row r="317" spans="1:17" x14ac:dyDescent="0.25">
      <c r="A317" t="s">
        <v>874</v>
      </c>
      <c r="B317" t="s">
        <v>56</v>
      </c>
      <c r="C317" t="s">
        <v>612</v>
      </c>
      <c r="D317" t="s">
        <v>1566</v>
      </c>
      <c r="E317" t="s">
        <v>59</v>
      </c>
      <c r="F317" t="s">
        <v>1567</v>
      </c>
      <c r="G317" t="s">
        <v>1568</v>
      </c>
      <c r="H317">
        <v>45633</v>
      </c>
      <c r="I317" t="s">
        <v>1071</v>
      </c>
      <c r="J317" t="s">
        <v>685</v>
      </c>
      <c r="K317">
        <v>38</v>
      </c>
      <c r="L317">
        <v>91</v>
      </c>
      <c r="M317">
        <v>94</v>
      </c>
      <c r="N317" t="s">
        <v>1569</v>
      </c>
      <c r="O317">
        <v>53</v>
      </c>
      <c r="P317">
        <v>87</v>
      </c>
      <c r="Q317">
        <v>0</v>
      </c>
    </row>
    <row r="318" spans="1:17" x14ac:dyDescent="0.25">
      <c r="A318" t="s">
        <v>1570</v>
      </c>
      <c r="B318" t="s">
        <v>56</v>
      </c>
      <c r="C318" t="s">
        <v>443</v>
      </c>
      <c r="D318" t="s">
        <v>1571</v>
      </c>
      <c r="E318" t="s">
        <v>106</v>
      </c>
      <c r="F318" t="s">
        <v>1572</v>
      </c>
      <c r="G318" t="s">
        <v>1573</v>
      </c>
      <c r="H318">
        <v>45633</v>
      </c>
      <c r="I318" t="s">
        <v>313</v>
      </c>
      <c r="J318" t="s">
        <v>119</v>
      </c>
      <c r="K318">
        <v>97</v>
      </c>
      <c r="L318">
        <v>97</v>
      </c>
      <c r="M318">
        <v>71</v>
      </c>
      <c r="N318" t="s">
        <v>172</v>
      </c>
      <c r="O318">
        <v>53</v>
      </c>
      <c r="P318">
        <v>31</v>
      </c>
      <c r="Q318">
        <v>-0.64</v>
      </c>
    </row>
    <row r="319" spans="1:17" x14ac:dyDescent="0.25">
      <c r="A319" t="s">
        <v>410</v>
      </c>
      <c r="B319" t="s">
        <v>113</v>
      </c>
      <c r="C319" t="s">
        <v>1574</v>
      </c>
      <c r="D319" t="s">
        <v>1575</v>
      </c>
      <c r="E319" t="s">
        <v>68</v>
      </c>
      <c r="F319" t="s">
        <v>1576</v>
      </c>
      <c r="G319" t="s">
        <v>1577</v>
      </c>
      <c r="H319">
        <v>45634</v>
      </c>
      <c r="I319" t="s">
        <v>358</v>
      </c>
      <c r="J319" t="s">
        <v>364</v>
      </c>
      <c r="K319">
        <v>91</v>
      </c>
      <c r="L319">
        <v>68</v>
      </c>
      <c r="M319">
        <v>80</v>
      </c>
      <c r="N319" t="s">
        <v>1578</v>
      </c>
      <c r="O319">
        <v>81</v>
      </c>
      <c r="P319">
        <v>85</v>
      </c>
      <c r="Q319">
        <v>0.42</v>
      </c>
    </row>
    <row r="320" spans="1:17" x14ac:dyDescent="0.25">
      <c r="A320" t="s">
        <v>741</v>
      </c>
      <c r="B320" t="s">
        <v>56</v>
      </c>
      <c r="C320" t="s">
        <v>1579</v>
      </c>
      <c r="D320" t="s">
        <v>1580</v>
      </c>
      <c r="E320" t="s">
        <v>106</v>
      </c>
      <c r="F320" t="s">
        <v>1581</v>
      </c>
      <c r="G320" t="s">
        <v>1582</v>
      </c>
      <c r="H320">
        <v>45635</v>
      </c>
      <c r="I320" t="s">
        <v>1583</v>
      </c>
      <c r="J320" t="s">
        <v>624</v>
      </c>
      <c r="K320">
        <v>22</v>
      </c>
      <c r="L320">
        <v>40</v>
      </c>
      <c r="M320">
        <v>7</v>
      </c>
      <c r="N320" t="s">
        <v>111</v>
      </c>
      <c r="O320">
        <v>98</v>
      </c>
      <c r="P320">
        <v>60</v>
      </c>
      <c r="Q320">
        <v>-0.05</v>
      </c>
    </row>
    <row r="321" spans="1:17" x14ac:dyDescent="0.25">
      <c r="A321" t="s">
        <v>1458</v>
      </c>
      <c r="B321" t="s">
        <v>152</v>
      </c>
      <c r="C321" t="s">
        <v>1579</v>
      </c>
      <c r="D321" t="s">
        <v>1584</v>
      </c>
      <c r="E321" t="s">
        <v>68</v>
      </c>
      <c r="F321" t="s">
        <v>1585</v>
      </c>
      <c r="G321" t="s">
        <v>1586</v>
      </c>
      <c r="H321">
        <v>45635</v>
      </c>
      <c r="I321">
        <v>45415</v>
      </c>
      <c r="J321" t="s">
        <v>1379</v>
      </c>
      <c r="K321">
        <v>78</v>
      </c>
      <c r="L321">
        <v>68</v>
      </c>
      <c r="M321">
        <v>68</v>
      </c>
      <c r="N321" t="s">
        <v>166</v>
      </c>
      <c r="O321">
        <v>89</v>
      </c>
      <c r="P321">
        <v>24</v>
      </c>
      <c r="Q321">
        <v>0.39</v>
      </c>
    </row>
    <row r="322" spans="1:17" x14ac:dyDescent="0.25">
      <c r="A322" t="s">
        <v>1483</v>
      </c>
      <c r="B322" t="s">
        <v>56</v>
      </c>
      <c r="C322" t="s">
        <v>66</v>
      </c>
      <c r="D322" t="s">
        <v>1587</v>
      </c>
      <c r="E322" t="s">
        <v>68</v>
      </c>
      <c r="F322" t="s">
        <v>1588</v>
      </c>
      <c r="G322" t="s">
        <v>1589</v>
      </c>
      <c r="H322">
        <v>45636</v>
      </c>
      <c r="I322" t="s">
        <v>616</v>
      </c>
      <c r="J322" t="s">
        <v>798</v>
      </c>
      <c r="K322">
        <v>23</v>
      </c>
      <c r="L322">
        <v>85</v>
      </c>
      <c r="M322">
        <v>94</v>
      </c>
      <c r="N322" t="s">
        <v>191</v>
      </c>
      <c r="O322">
        <v>92</v>
      </c>
      <c r="P322">
        <v>72</v>
      </c>
      <c r="Q322">
        <v>0.73</v>
      </c>
    </row>
    <row r="323" spans="1:17" x14ac:dyDescent="0.25">
      <c r="A323" t="s">
        <v>741</v>
      </c>
      <c r="B323" t="s">
        <v>56</v>
      </c>
      <c r="C323" t="s">
        <v>1590</v>
      </c>
      <c r="D323" t="s">
        <v>1591</v>
      </c>
      <c r="E323" t="s">
        <v>68</v>
      </c>
      <c r="F323" t="s">
        <v>1592</v>
      </c>
      <c r="G323" t="s">
        <v>1593</v>
      </c>
      <c r="H323">
        <v>45636</v>
      </c>
      <c r="I323">
        <v>45394</v>
      </c>
      <c r="J323">
        <v>45297</v>
      </c>
      <c r="K323">
        <v>78</v>
      </c>
      <c r="L323">
        <v>16</v>
      </c>
      <c r="M323">
        <v>37</v>
      </c>
      <c r="N323" t="s">
        <v>686</v>
      </c>
      <c r="O323">
        <v>25</v>
      </c>
      <c r="P323">
        <v>96</v>
      </c>
      <c r="Q323">
        <v>0.22</v>
      </c>
    </row>
    <row r="324" spans="1:17" x14ac:dyDescent="0.25">
      <c r="A324" t="s">
        <v>208</v>
      </c>
      <c r="B324" t="s">
        <v>56</v>
      </c>
      <c r="C324" t="s">
        <v>1415</v>
      </c>
      <c r="D324" t="s">
        <v>1594</v>
      </c>
      <c r="E324" t="s">
        <v>68</v>
      </c>
      <c r="F324" t="s">
        <v>1595</v>
      </c>
      <c r="G324" t="s">
        <v>1596</v>
      </c>
      <c r="H324">
        <v>45636</v>
      </c>
      <c r="I324">
        <v>45325</v>
      </c>
      <c r="J324">
        <v>45390</v>
      </c>
      <c r="K324">
        <v>95</v>
      </c>
      <c r="L324">
        <v>87</v>
      </c>
      <c r="M324">
        <v>13</v>
      </c>
      <c r="N324" t="s">
        <v>72</v>
      </c>
      <c r="O324">
        <v>61</v>
      </c>
      <c r="P324">
        <v>4</v>
      </c>
      <c r="Q324">
        <v>-2.84</v>
      </c>
    </row>
    <row r="325" spans="1:17" x14ac:dyDescent="0.25">
      <c r="A325" t="s">
        <v>1597</v>
      </c>
      <c r="B325" t="s">
        <v>74</v>
      </c>
      <c r="C325" t="s">
        <v>1598</v>
      </c>
      <c r="D325" t="s">
        <v>1599</v>
      </c>
      <c r="E325" t="s">
        <v>106</v>
      </c>
      <c r="F325" t="s">
        <v>1600</v>
      </c>
      <c r="G325" t="s">
        <v>1601</v>
      </c>
      <c r="H325">
        <v>45638</v>
      </c>
      <c r="I325">
        <v>45573</v>
      </c>
      <c r="J325" t="s">
        <v>1602</v>
      </c>
      <c r="K325">
        <v>49</v>
      </c>
      <c r="L325">
        <v>94</v>
      </c>
      <c r="M325">
        <v>18</v>
      </c>
      <c r="N325" t="s">
        <v>383</v>
      </c>
      <c r="O325">
        <v>38</v>
      </c>
      <c r="P325">
        <v>11</v>
      </c>
      <c r="Q325">
        <v>0.93</v>
      </c>
    </row>
    <row r="326" spans="1:17" x14ac:dyDescent="0.25">
      <c r="A326" t="s">
        <v>447</v>
      </c>
      <c r="B326" t="s">
        <v>56</v>
      </c>
      <c r="C326" t="s">
        <v>1603</v>
      </c>
      <c r="D326" t="s">
        <v>1604</v>
      </c>
      <c r="E326" t="s">
        <v>106</v>
      </c>
      <c r="F326" t="s">
        <v>1605</v>
      </c>
      <c r="G326" t="s">
        <v>1606</v>
      </c>
      <c r="H326">
        <v>45638</v>
      </c>
      <c r="I326">
        <v>45510</v>
      </c>
      <c r="J326" t="s">
        <v>333</v>
      </c>
      <c r="K326">
        <v>26</v>
      </c>
      <c r="L326">
        <v>69</v>
      </c>
      <c r="M326">
        <v>90</v>
      </c>
      <c r="N326" t="s">
        <v>159</v>
      </c>
      <c r="O326">
        <v>47</v>
      </c>
      <c r="P326">
        <v>35</v>
      </c>
      <c r="Q326">
        <v>0.71</v>
      </c>
    </row>
    <row r="327" spans="1:17" x14ac:dyDescent="0.25">
      <c r="A327" t="s">
        <v>415</v>
      </c>
      <c r="B327" t="s">
        <v>56</v>
      </c>
      <c r="C327" t="s">
        <v>1607</v>
      </c>
      <c r="D327" t="s">
        <v>1608</v>
      </c>
      <c r="E327" t="s">
        <v>59</v>
      </c>
      <c r="F327" t="s">
        <v>1609</v>
      </c>
      <c r="G327" t="s">
        <v>1610</v>
      </c>
      <c r="H327">
        <v>45638</v>
      </c>
      <c r="I327">
        <v>45540</v>
      </c>
      <c r="J327">
        <v>45418</v>
      </c>
      <c r="K327">
        <v>50</v>
      </c>
      <c r="L327">
        <v>68</v>
      </c>
      <c r="M327">
        <v>90</v>
      </c>
      <c r="N327" t="s">
        <v>72</v>
      </c>
      <c r="O327">
        <v>40</v>
      </c>
      <c r="P327">
        <v>13</v>
      </c>
      <c r="Q327">
        <v>0.26</v>
      </c>
    </row>
    <row r="328" spans="1:17" x14ac:dyDescent="0.25">
      <c r="A328" t="s">
        <v>347</v>
      </c>
      <c r="B328" t="s">
        <v>65</v>
      </c>
      <c r="C328" t="s">
        <v>1147</v>
      </c>
      <c r="D328" t="s">
        <v>1611</v>
      </c>
      <c r="E328" t="s">
        <v>68</v>
      </c>
      <c r="F328" t="s">
        <v>1612</v>
      </c>
      <c r="G328" t="s">
        <v>1613</v>
      </c>
      <c r="H328">
        <v>45638</v>
      </c>
      <c r="I328">
        <v>45634</v>
      </c>
      <c r="J328">
        <v>45298</v>
      </c>
      <c r="K328">
        <v>50</v>
      </c>
      <c r="L328">
        <v>36</v>
      </c>
      <c r="M328">
        <v>96</v>
      </c>
      <c r="N328" t="s">
        <v>352</v>
      </c>
      <c r="O328">
        <v>53</v>
      </c>
      <c r="P328">
        <v>73</v>
      </c>
      <c r="Q328">
        <v>0.68</v>
      </c>
    </row>
    <row r="329" spans="1:17" x14ac:dyDescent="0.25">
      <c r="A329" t="s">
        <v>226</v>
      </c>
      <c r="B329" t="s">
        <v>103</v>
      </c>
      <c r="C329" t="s">
        <v>1614</v>
      </c>
      <c r="D329" t="s">
        <v>1615</v>
      </c>
      <c r="E329" t="s">
        <v>59</v>
      </c>
      <c r="F329" t="s">
        <v>1616</v>
      </c>
      <c r="G329" t="s">
        <v>1617</v>
      </c>
      <c r="H329">
        <v>45659</v>
      </c>
      <c r="I329" t="s">
        <v>319</v>
      </c>
      <c r="J329">
        <v>45485</v>
      </c>
      <c r="K329">
        <v>91</v>
      </c>
      <c r="L329">
        <v>73</v>
      </c>
      <c r="M329">
        <v>77</v>
      </c>
      <c r="N329" t="s">
        <v>231</v>
      </c>
      <c r="O329">
        <v>51</v>
      </c>
      <c r="P329">
        <v>49</v>
      </c>
      <c r="Q329">
        <v>-0.38</v>
      </c>
    </row>
    <row r="330" spans="1:17" x14ac:dyDescent="0.25">
      <c r="A330" t="s">
        <v>835</v>
      </c>
      <c r="B330" t="s">
        <v>113</v>
      </c>
      <c r="C330" t="s">
        <v>829</v>
      </c>
      <c r="D330" t="s">
        <v>1618</v>
      </c>
      <c r="E330" t="s">
        <v>68</v>
      </c>
      <c r="F330" t="s">
        <v>1619</v>
      </c>
      <c r="G330" t="s">
        <v>1620</v>
      </c>
      <c r="H330">
        <v>45659</v>
      </c>
      <c r="I330" t="s">
        <v>826</v>
      </c>
      <c r="J330" t="s">
        <v>749</v>
      </c>
      <c r="K330">
        <v>23</v>
      </c>
      <c r="L330">
        <v>42</v>
      </c>
      <c r="M330">
        <v>87</v>
      </c>
      <c r="N330" t="s">
        <v>840</v>
      </c>
      <c r="O330">
        <v>63</v>
      </c>
      <c r="P330">
        <v>5</v>
      </c>
      <c r="Q330">
        <v>0.04</v>
      </c>
    </row>
    <row r="331" spans="1:17" x14ac:dyDescent="0.25">
      <c r="A331" t="s">
        <v>121</v>
      </c>
      <c r="B331" t="s">
        <v>74</v>
      </c>
      <c r="C331" t="s">
        <v>1318</v>
      </c>
      <c r="D331" t="s">
        <v>1621</v>
      </c>
      <c r="E331" t="s">
        <v>59</v>
      </c>
      <c r="F331" t="s">
        <v>1622</v>
      </c>
      <c r="G331" t="s">
        <v>1623</v>
      </c>
      <c r="H331">
        <v>45659</v>
      </c>
      <c r="I331" t="s">
        <v>197</v>
      </c>
      <c r="J331">
        <v>45448</v>
      </c>
      <c r="K331">
        <v>76</v>
      </c>
      <c r="L331">
        <v>15</v>
      </c>
      <c r="M331">
        <v>99</v>
      </c>
      <c r="N331" t="s">
        <v>611</v>
      </c>
      <c r="O331">
        <v>60</v>
      </c>
      <c r="P331">
        <v>49</v>
      </c>
      <c r="Q331">
        <v>0.92</v>
      </c>
    </row>
    <row r="332" spans="1:17" x14ac:dyDescent="0.25">
      <c r="A332" t="s">
        <v>811</v>
      </c>
      <c r="B332" t="s">
        <v>74</v>
      </c>
      <c r="C332" t="s">
        <v>1624</v>
      </c>
      <c r="D332" t="s">
        <v>1625</v>
      </c>
      <c r="E332" t="s">
        <v>59</v>
      </c>
      <c r="F332" t="s">
        <v>1626</v>
      </c>
      <c r="G332" t="s">
        <v>1627</v>
      </c>
      <c r="H332">
        <v>45659</v>
      </c>
      <c r="I332">
        <v>45993</v>
      </c>
      <c r="J332" t="s">
        <v>797</v>
      </c>
      <c r="K332">
        <v>15</v>
      </c>
      <c r="L332">
        <v>75</v>
      </c>
      <c r="M332">
        <v>78</v>
      </c>
      <c r="N332" t="s">
        <v>1628</v>
      </c>
      <c r="O332">
        <v>71</v>
      </c>
      <c r="P332">
        <v>21</v>
      </c>
      <c r="Q332">
        <v>0.18</v>
      </c>
    </row>
    <row r="333" spans="1:17" x14ac:dyDescent="0.25">
      <c r="A333" t="s">
        <v>1239</v>
      </c>
      <c r="B333" t="s">
        <v>113</v>
      </c>
      <c r="C333" t="s">
        <v>1629</v>
      </c>
      <c r="D333" t="s">
        <v>1630</v>
      </c>
      <c r="E333" t="s">
        <v>106</v>
      </c>
      <c r="F333" t="s">
        <v>1631</v>
      </c>
      <c r="G333" t="s">
        <v>1632</v>
      </c>
      <c r="H333">
        <v>45659</v>
      </c>
      <c r="I333" t="s">
        <v>1183</v>
      </c>
      <c r="J333" t="s">
        <v>879</v>
      </c>
      <c r="K333">
        <v>79</v>
      </c>
      <c r="L333">
        <v>28</v>
      </c>
      <c r="M333">
        <v>4</v>
      </c>
      <c r="N333" t="s">
        <v>755</v>
      </c>
      <c r="O333">
        <v>42</v>
      </c>
      <c r="P333">
        <v>46</v>
      </c>
      <c r="Q333">
        <v>0.7</v>
      </c>
    </row>
    <row r="334" spans="1:17" x14ac:dyDescent="0.25">
      <c r="A334" t="s">
        <v>650</v>
      </c>
      <c r="B334" t="s">
        <v>74</v>
      </c>
      <c r="C334" t="s">
        <v>1633</v>
      </c>
      <c r="D334" t="s">
        <v>1634</v>
      </c>
      <c r="E334" t="s">
        <v>68</v>
      </c>
      <c r="F334" t="s">
        <v>1635</v>
      </c>
      <c r="G334" t="s">
        <v>1636</v>
      </c>
      <c r="H334">
        <v>45659</v>
      </c>
      <c r="I334" t="s">
        <v>197</v>
      </c>
      <c r="J334">
        <v>45514</v>
      </c>
      <c r="K334">
        <v>22</v>
      </c>
      <c r="L334">
        <v>43</v>
      </c>
      <c r="M334">
        <v>3</v>
      </c>
      <c r="N334" t="s">
        <v>1044</v>
      </c>
      <c r="O334">
        <v>45</v>
      </c>
      <c r="P334">
        <v>87</v>
      </c>
      <c r="Q334">
        <v>-0.1</v>
      </c>
    </row>
    <row r="335" spans="1:17" x14ac:dyDescent="0.25">
      <c r="A335" t="s">
        <v>1063</v>
      </c>
      <c r="B335" t="s">
        <v>74</v>
      </c>
      <c r="C335" t="s">
        <v>687</v>
      </c>
      <c r="D335" t="s">
        <v>1637</v>
      </c>
      <c r="E335" t="s">
        <v>106</v>
      </c>
      <c r="F335" t="s">
        <v>1638</v>
      </c>
      <c r="G335" t="s">
        <v>1639</v>
      </c>
      <c r="H335">
        <v>45689</v>
      </c>
      <c r="I335" t="s">
        <v>1138</v>
      </c>
      <c r="J335" t="s">
        <v>1525</v>
      </c>
      <c r="K335">
        <v>37</v>
      </c>
      <c r="L335">
        <v>5</v>
      </c>
      <c r="M335">
        <v>1</v>
      </c>
      <c r="N335" t="s">
        <v>111</v>
      </c>
      <c r="O335">
        <v>68</v>
      </c>
      <c r="P335">
        <v>99</v>
      </c>
      <c r="Q335">
        <v>-0.93</v>
      </c>
    </row>
    <row r="336" spans="1:17" x14ac:dyDescent="0.25">
      <c r="A336" t="s">
        <v>571</v>
      </c>
      <c r="B336" t="s">
        <v>113</v>
      </c>
      <c r="C336" t="s">
        <v>631</v>
      </c>
      <c r="D336" t="s">
        <v>1640</v>
      </c>
      <c r="E336" t="s">
        <v>106</v>
      </c>
      <c r="F336" t="s">
        <v>1641</v>
      </c>
      <c r="G336" t="s">
        <v>1642</v>
      </c>
      <c r="H336">
        <v>45689</v>
      </c>
      <c r="I336">
        <v>45422</v>
      </c>
      <c r="J336">
        <v>45387</v>
      </c>
      <c r="K336">
        <v>25</v>
      </c>
      <c r="L336">
        <v>75</v>
      </c>
      <c r="M336">
        <v>27</v>
      </c>
      <c r="N336" t="s">
        <v>576</v>
      </c>
      <c r="O336">
        <v>31</v>
      </c>
      <c r="P336">
        <v>36</v>
      </c>
      <c r="Q336">
        <v>-0.46</v>
      </c>
    </row>
    <row r="337" spans="1:17" x14ac:dyDescent="0.25">
      <c r="A337" t="s">
        <v>884</v>
      </c>
      <c r="B337" t="s">
        <v>113</v>
      </c>
      <c r="C337" t="s">
        <v>1643</v>
      </c>
      <c r="D337" t="s">
        <v>1644</v>
      </c>
      <c r="E337" t="s">
        <v>106</v>
      </c>
      <c r="F337" t="s">
        <v>1645</v>
      </c>
      <c r="G337" t="s">
        <v>1646</v>
      </c>
      <c r="H337">
        <v>45689</v>
      </c>
      <c r="I337">
        <v>45449</v>
      </c>
      <c r="J337">
        <v>45902</v>
      </c>
      <c r="K337">
        <v>11</v>
      </c>
      <c r="L337">
        <v>87</v>
      </c>
      <c r="M337">
        <v>43</v>
      </c>
      <c r="N337" t="s">
        <v>126</v>
      </c>
      <c r="O337">
        <v>86</v>
      </c>
      <c r="P337">
        <v>91</v>
      </c>
      <c r="Q337">
        <v>-0.16</v>
      </c>
    </row>
    <row r="338" spans="1:17" x14ac:dyDescent="0.25">
      <c r="A338" t="s">
        <v>1647</v>
      </c>
      <c r="B338" t="s">
        <v>74</v>
      </c>
      <c r="C338" t="s">
        <v>1648</v>
      </c>
      <c r="D338" t="s">
        <v>1649</v>
      </c>
      <c r="E338" t="s">
        <v>59</v>
      </c>
      <c r="F338" t="s">
        <v>1650</v>
      </c>
      <c r="G338" t="s">
        <v>1651</v>
      </c>
      <c r="H338">
        <v>45717</v>
      </c>
      <c r="I338" t="s">
        <v>691</v>
      </c>
      <c r="J338" t="s">
        <v>442</v>
      </c>
      <c r="K338">
        <v>21</v>
      </c>
      <c r="L338">
        <v>87</v>
      </c>
      <c r="M338">
        <v>67</v>
      </c>
      <c r="N338" t="s">
        <v>1652</v>
      </c>
      <c r="O338">
        <v>64</v>
      </c>
      <c r="P338">
        <v>69</v>
      </c>
      <c r="Q338">
        <v>-0.06</v>
      </c>
    </row>
    <row r="339" spans="1:17" x14ac:dyDescent="0.25">
      <c r="A339" t="s">
        <v>769</v>
      </c>
      <c r="B339" t="s">
        <v>74</v>
      </c>
      <c r="C339" t="s">
        <v>181</v>
      </c>
      <c r="D339" t="s">
        <v>1653</v>
      </c>
      <c r="E339" t="s">
        <v>68</v>
      </c>
      <c r="F339" t="s">
        <v>1654</v>
      </c>
      <c r="G339" t="s">
        <v>1655</v>
      </c>
      <c r="H339">
        <v>45717</v>
      </c>
      <c r="I339">
        <v>45629</v>
      </c>
      <c r="J339" t="s">
        <v>393</v>
      </c>
      <c r="K339">
        <v>34</v>
      </c>
      <c r="L339">
        <v>94</v>
      </c>
      <c r="M339">
        <v>69</v>
      </c>
      <c r="N339" t="s">
        <v>775</v>
      </c>
      <c r="O339">
        <v>96</v>
      </c>
      <c r="P339">
        <v>30</v>
      </c>
      <c r="Q339">
        <v>-0.08</v>
      </c>
    </row>
    <row r="340" spans="1:17" x14ac:dyDescent="0.25">
      <c r="A340" t="s">
        <v>731</v>
      </c>
      <c r="B340" t="s">
        <v>74</v>
      </c>
      <c r="C340" t="s">
        <v>1656</v>
      </c>
      <c r="D340" t="s">
        <v>1657</v>
      </c>
      <c r="E340" t="s">
        <v>59</v>
      </c>
      <c r="F340" t="s">
        <v>1658</v>
      </c>
      <c r="G340" t="s">
        <v>1659</v>
      </c>
      <c r="H340">
        <v>45718</v>
      </c>
      <c r="I340">
        <v>45539</v>
      </c>
      <c r="J340">
        <v>45779</v>
      </c>
      <c r="K340">
        <v>44</v>
      </c>
      <c r="L340">
        <v>90</v>
      </c>
      <c r="M340">
        <v>17</v>
      </c>
      <c r="N340" t="s">
        <v>166</v>
      </c>
      <c r="O340">
        <v>21</v>
      </c>
      <c r="P340">
        <v>91</v>
      </c>
      <c r="Q340">
        <v>0.69</v>
      </c>
    </row>
    <row r="341" spans="1:17" x14ac:dyDescent="0.25">
      <c r="A341" t="s">
        <v>144</v>
      </c>
      <c r="B341" t="s">
        <v>56</v>
      </c>
      <c r="C341" t="s">
        <v>443</v>
      </c>
      <c r="D341" t="s">
        <v>1660</v>
      </c>
      <c r="E341" t="s">
        <v>59</v>
      </c>
      <c r="F341" t="s">
        <v>1661</v>
      </c>
      <c r="G341" t="s">
        <v>1662</v>
      </c>
      <c r="H341">
        <v>45718</v>
      </c>
      <c r="I341" t="s">
        <v>375</v>
      </c>
      <c r="J341" t="s">
        <v>301</v>
      </c>
      <c r="K341">
        <v>88</v>
      </c>
      <c r="L341">
        <v>37</v>
      </c>
      <c r="M341">
        <v>61</v>
      </c>
      <c r="N341" t="s">
        <v>150</v>
      </c>
      <c r="O341">
        <v>63</v>
      </c>
      <c r="P341">
        <v>35</v>
      </c>
      <c r="Q341">
        <v>-3.33</v>
      </c>
    </row>
    <row r="342" spans="1:17" x14ac:dyDescent="0.25">
      <c r="A342" t="s">
        <v>750</v>
      </c>
      <c r="B342" t="s">
        <v>201</v>
      </c>
      <c r="C342" t="s">
        <v>1663</v>
      </c>
      <c r="D342" t="s">
        <v>1664</v>
      </c>
      <c r="E342" t="s">
        <v>59</v>
      </c>
      <c r="F342" t="s">
        <v>1665</v>
      </c>
      <c r="G342" t="s">
        <v>1666</v>
      </c>
      <c r="H342">
        <v>45718</v>
      </c>
      <c r="I342" t="s">
        <v>132</v>
      </c>
      <c r="J342">
        <v>45354</v>
      </c>
      <c r="K342">
        <v>61</v>
      </c>
      <c r="L342">
        <v>43</v>
      </c>
      <c r="M342">
        <v>29</v>
      </c>
      <c r="N342" t="s">
        <v>755</v>
      </c>
      <c r="O342">
        <v>67</v>
      </c>
      <c r="P342">
        <v>6</v>
      </c>
      <c r="Q342">
        <v>0.44</v>
      </c>
    </row>
    <row r="343" spans="1:17" x14ac:dyDescent="0.25">
      <c r="A343" t="s">
        <v>1667</v>
      </c>
      <c r="B343" t="s">
        <v>74</v>
      </c>
      <c r="C343" t="s">
        <v>1668</v>
      </c>
      <c r="D343" t="s">
        <v>1669</v>
      </c>
      <c r="E343" t="s">
        <v>59</v>
      </c>
      <c r="F343" t="s">
        <v>1670</v>
      </c>
      <c r="G343" t="s">
        <v>1671</v>
      </c>
      <c r="H343">
        <v>45718</v>
      </c>
      <c r="I343" t="s">
        <v>1470</v>
      </c>
      <c r="J343">
        <v>45300</v>
      </c>
      <c r="K343">
        <v>12</v>
      </c>
      <c r="L343">
        <v>60</v>
      </c>
      <c r="M343">
        <v>73</v>
      </c>
      <c r="N343" t="s">
        <v>159</v>
      </c>
      <c r="O343">
        <v>20</v>
      </c>
      <c r="P343">
        <v>35</v>
      </c>
      <c r="Q343">
        <v>0.91</v>
      </c>
    </row>
    <row r="344" spans="1:17" x14ac:dyDescent="0.25">
      <c r="A344" t="s">
        <v>415</v>
      </c>
      <c r="B344" t="s">
        <v>56</v>
      </c>
      <c r="C344" t="s">
        <v>1672</v>
      </c>
      <c r="D344" t="s">
        <v>1673</v>
      </c>
      <c r="E344" t="s">
        <v>106</v>
      </c>
      <c r="F344" t="s">
        <v>1674</v>
      </c>
      <c r="G344" t="s">
        <v>1675</v>
      </c>
      <c r="H344">
        <v>45718</v>
      </c>
      <c r="I344" t="s">
        <v>244</v>
      </c>
      <c r="J344" t="s">
        <v>149</v>
      </c>
      <c r="K344">
        <v>98</v>
      </c>
      <c r="L344">
        <v>40</v>
      </c>
      <c r="M344">
        <v>100</v>
      </c>
      <c r="N344" t="s">
        <v>72</v>
      </c>
      <c r="O344">
        <v>46</v>
      </c>
      <c r="P344">
        <v>9</v>
      </c>
      <c r="Q344">
        <v>-0.75</v>
      </c>
    </row>
    <row r="345" spans="1:17" x14ac:dyDescent="0.25">
      <c r="A345" t="s">
        <v>200</v>
      </c>
      <c r="B345" t="s">
        <v>201</v>
      </c>
      <c r="C345" t="s">
        <v>1676</v>
      </c>
      <c r="D345" t="s">
        <v>1677</v>
      </c>
      <c r="E345" t="s">
        <v>68</v>
      </c>
      <c r="F345" t="s">
        <v>1678</v>
      </c>
      <c r="G345" t="s">
        <v>1679</v>
      </c>
      <c r="H345">
        <v>45748</v>
      </c>
      <c r="I345" t="s">
        <v>332</v>
      </c>
      <c r="J345">
        <v>45446</v>
      </c>
      <c r="K345">
        <v>46</v>
      </c>
      <c r="L345">
        <v>31</v>
      </c>
      <c r="M345">
        <v>89</v>
      </c>
      <c r="N345" t="s">
        <v>207</v>
      </c>
      <c r="O345">
        <v>59</v>
      </c>
      <c r="P345">
        <v>65</v>
      </c>
      <c r="Q345">
        <v>0.8</v>
      </c>
    </row>
    <row r="346" spans="1:17" x14ac:dyDescent="0.25">
      <c r="A346" t="s">
        <v>121</v>
      </c>
      <c r="B346" t="s">
        <v>74</v>
      </c>
      <c r="C346" t="s">
        <v>979</v>
      </c>
      <c r="D346" t="s">
        <v>1680</v>
      </c>
      <c r="E346" t="s">
        <v>59</v>
      </c>
      <c r="F346" t="s">
        <v>1681</v>
      </c>
      <c r="G346" t="s">
        <v>1682</v>
      </c>
      <c r="H346">
        <v>45748</v>
      </c>
      <c r="I346" t="s">
        <v>983</v>
      </c>
      <c r="J346">
        <v>45810</v>
      </c>
      <c r="K346">
        <v>88</v>
      </c>
      <c r="L346">
        <v>53</v>
      </c>
      <c r="M346">
        <v>44</v>
      </c>
      <c r="N346" t="s">
        <v>126</v>
      </c>
      <c r="O346">
        <v>56</v>
      </c>
      <c r="P346">
        <v>14</v>
      </c>
      <c r="Q346">
        <v>-0.1</v>
      </c>
    </row>
    <row r="347" spans="1:17" x14ac:dyDescent="0.25">
      <c r="A347" t="s">
        <v>731</v>
      </c>
      <c r="B347" t="s">
        <v>74</v>
      </c>
      <c r="C347" t="s">
        <v>1415</v>
      </c>
      <c r="D347" t="s">
        <v>1683</v>
      </c>
      <c r="E347" t="s">
        <v>59</v>
      </c>
      <c r="F347" t="s">
        <v>1684</v>
      </c>
      <c r="G347" t="s">
        <v>1685</v>
      </c>
      <c r="H347">
        <v>45748</v>
      </c>
      <c r="I347" t="s">
        <v>313</v>
      </c>
      <c r="J347">
        <v>45871</v>
      </c>
      <c r="K347">
        <v>88</v>
      </c>
      <c r="L347">
        <v>22</v>
      </c>
      <c r="M347">
        <v>61</v>
      </c>
      <c r="N347" t="s">
        <v>166</v>
      </c>
      <c r="O347">
        <v>54</v>
      </c>
      <c r="P347">
        <v>100</v>
      </c>
      <c r="Q347">
        <v>0.75</v>
      </c>
    </row>
    <row r="348" spans="1:17" x14ac:dyDescent="0.25">
      <c r="A348" t="s">
        <v>232</v>
      </c>
      <c r="B348" t="s">
        <v>152</v>
      </c>
      <c r="C348" t="s">
        <v>846</v>
      </c>
      <c r="D348" t="s">
        <v>1686</v>
      </c>
      <c r="E348" t="s">
        <v>68</v>
      </c>
      <c r="F348" t="s">
        <v>1687</v>
      </c>
      <c r="G348" t="s">
        <v>1688</v>
      </c>
      <c r="H348">
        <v>45748</v>
      </c>
      <c r="I348">
        <v>45334</v>
      </c>
      <c r="J348" t="s">
        <v>717</v>
      </c>
      <c r="K348">
        <v>94</v>
      </c>
      <c r="L348">
        <v>56</v>
      </c>
      <c r="M348">
        <v>80</v>
      </c>
      <c r="N348" t="s">
        <v>159</v>
      </c>
      <c r="O348">
        <v>47</v>
      </c>
      <c r="P348">
        <v>96</v>
      </c>
      <c r="Q348">
        <v>-0.85</v>
      </c>
    </row>
    <row r="349" spans="1:17" x14ac:dyDescent="0.25">
      <c r="A349" t="s">
        <v>457</v>
      </c>
      <c r="B349" t="s">
        <v>103</v>
      </c>
      <c r="C349" t="s">
        <v>1590</v>
      </c>
      <c r="D349" t="s">
        <v>1689</v>
      </c>
      <c r="E349" t="s">
        <v>106</v>
      </c>
      <c r="F349" t="s">
        <v>1690</v>
      </c>
      <c r="G349" t="s">
        <v>1691</v>
      </c>
      <c r="H349">
        <v>45748</v>
      </c>
      <c r="I349">
        <v>45419</v>
      </c>
      <c r="J349" t="s">
        <v>1692</v>
      </c>
      <c r="K349">
        <v>18</v>
      </c>
      <c r="L349">
        <v>78</v>
      </c>
      <c r="M349">
        <v>43</v>
      </c>
      <c r="N349" t="s">
        <v>383</v>
      </c>
      <c r="O349">
        <v>85</v>
      </c>
      <c r="P349">
        <v>97</v>
      </c>
      <c r="Q349">
        <v>-1.04</v>
      </c>
    </row>
    <row r="350" spans="1:17" x14ac:dyDescent="0.25">
      <c r="A350" t="s">
        <v>55</v>
      </c>
      <c r="B350" t="s">
        <v>56</v>
      </c>
      <c r="C350" t="s">
        <v>1693</v>
      </c>
      <c r="D350" t="s">
        <v>1694</v>
      </c>
      <c r="E350" t="s">
        <v>59</v>
      </c>
      <c r="F350" t="s">
        <v>1695</v>
      </c>
      <c r="G350" t="s">
        <v>1696</v>
      </c>
      <c r="H350">
        <v>45748</v>
      </c>
      <c r="I350" t="s">
        <v>587</v>
      </c>
      <c r="J350" t="s">
        <v>806</v>
      </c>
      <c r="K350">
        <v>94</v>
      </c>
      <c r="L350">
        <v>18</v>
      </c>
      <c r="M350">
        <v>84</v>
      </c>
      <c r="N350" t="s">
        <v>172</v>
      </c>
      <c r="O350">
        <v>44</v>
      </c>
      <c r="P350">
        <v>49</v>
      </c>
      <c r="Q350">
        <v>-0.14000000000000001</v>
      </c>
    </row>
    <row r="351" spans="1:17" x14ac:dyDescent="0.25">
      <c r="A351" t="s">
        <v>144</v>
      </c>
      <c r="B351" t="s">
        <v>56</v>
      </c>
      <c r="C351" t="s">
        <v>1697</v>
      </c>
      <c r="D351" t="s">
        <v>1698</v>
      </c>
      <c r="E351" t="s">
        <v>59</v>
      </c>
      <c r="F351" t="s">
        <v>1699</v>
      </c>
      <c r="G351" t="s">
        <v>1700</v>
      </c>
      <c r="H351">
        <v>45749</v>
      </c>
      <c r="I351" t="s">
        <v>197</v>
      </c>
      <c r="J351" t="s">
        <v>679</v>
      </c>
      <c r="K351">
        <v>41</v>
      </c>
      <c r="L351">
        <v>94</v>
      </c>
      <c r="M351">
        <v>4</v>
      </c>
      <c r="N351" t="s">
        <v>191</v>
      </c>
      <c r="O351">
        <v>88</v>
      </c>
      <c r="P351">
        <v>92</v>
      </c>
      <c r="Q351">
        <v>-0.11</v>
      </c>
    </row>
    <row r="352" spans="1:17" x14ac:dyDescent="0.25">
      <c r="A352" t="s">
        <v>421</v>
      </c>
      <c r="B352" t="s">
        <v>74</v>
      </c>
      <c r="C352" t="s">
        <v>1701</v>
      </c>
      <c r="D352" t="s">
        <v>1702</v>
      </c>
      <c r="E352" t="s">
        <v>68</v>
      </c>
      <c r="F352" t="s">
        <v>1703</v>
      </c>
      <c r="G352" t="s">
        <v>1704</v>
      </c>
      <c r="H352">
        <v>45778</v>
      </c>
      <c r="I352">
        <v>45631</v>
      </c>
      <c r="J352" t="s">
        <v>1705</v>
      </c>
      <c r="K352">
        <v>18</v>
      </c>
      <c r="L352">
        <v>14</v>
      </c>
      <c r="M352">
        <v>77</v>
      </c>
      <c r="N352" t="s">
        <v>166</v>
      </c>
      <c r="O352">
        <v>78</v>
      </c>
      <c r="P352">
        <v>4</v>
      </c>
      <c r="Q352">
        <v>-0.05</v>
      </c>
    </row>
    <row r="353" spans="1:17" x14ac:dyDescent="0.25">
      <c r="A353" t="s">
        <v>1017</v>
      </c>
      <c r="B353" t="s">
        <v>56</v>
      </c>
      <c r="C353" t="s">
        <v>75</v>
      </c>
      <c r="D353" t="s">
        <v>1706</v>
      </c>
      <c r="E353" t="s">
        <v>106</v>
      </c>
      <c r="F353" t="s">
        <v>1707</v>
      </c>
      <c r="G353" t="s">
        <v>1708</v>
      </c>
      <c r="H353">
        <v>45778</v>
      </c>
      <c r="I353">
        <v>45962</v>
      </c>
      <c r="J353" t="s">
        <v>850</v>
      </c>
      <c r="K353">
        <v>19</v>
      </c>
      <c r="L353">
        <v>92</v>
      </c>
      <c r="M353">
        <v>41</v>
      </c>
      <c r="N353" t="s">
        <v>72</v>
      </c>
      <c r="O353">
        <v>51</v>
      </c>
      <c r="P353">
        <v>79</v>
      </c>
      <c r="Q353">
        <v>0.95</v>
      </c>
    </row>
    <row r="354" spans="1:17" x14ac:dyDescent="0.25">
      <c r="A354" t="s">
        <v>457</v>
      </c>
      <c r="B354" t="s">
        <v>103</v>
      </c>
      <c r="C354" t="s">
        <v>1322</v>
      </c>
      <c r="D354" t="s">
        <v>1709</v>
      </c>
      <c r="E354" t="s">
        <v>68</v>
      </c>
      <c r="F354" t="s">
        <v>1710</v>
      </c>
      <c r="G354" t="s">
        <v>1711</v>
      </c>
      <c r="H354">
        <v>45778</v>
      </c>
      <c r="I354" t="s">
        <v>897</v>
      </c>
      <c r="J354" t="s">
        <v>1474</v>
      </c>
      <c r="K354">
        <v>98</v>
      </c>
      <c r="L354">
        <v>41</v>
      </c>
      <c r="M354">
        <v>98</v>
      </c>
      <c r="N354" t="s">
        <v>1712</v>
      </c>
      <c r="O354">
        <v>70</v>
      </c>
      <c r="P354">
        <v>75</v>
      </c>
      <c r="Q354">
        <v>-0.55000000000000004</v>
      </c>
    </row>
    <row r="355" spans="1:17" x14ac:dyDescent="0.25">
      <c r="A355" t="s">
        <v>828</v>
      </c>
      <c r="B355" t="s">
        <v>103</v>
      </c>
      <c r="C355" t="s">
        <v>1175</v>
      </c>
      <c r="D355" t="s">
        <v>1713</v>
      </c>
      <c r="E355" t="s">
        <v>106</v>
      </c>
      <c r="F355" t="s">
        <v>1714</v>
      </c>
      <c r="G355" t="s">
        <v>1715</v>
      </c>
      <c r="H355">
        <v>45779</v>
      </c>
      <c r="I355">
        <v>45606</v>
      </c>
      <c r="J355">
        <v>45512</v>
      </c>
      <c r="K355">
        <v>21</v>
      </c>
      <c r="L355">
        <v>15</v>
      </c>
      <c r="M355">
        <v>27</v>
      </c>
      <c r="N355" t="s">
        <v>166</v>
      </c>
      <c r="O355">
        <v>37</v>
      </c>
      <c r="P355">
        <v>41</v>
      </c>
      <c r="Q355">
        <v>-7.0000000000000007E-2</v>
      </c>
    </row>
    <row r="356" spans="1:17" x14ac:dyDescent="0.25">
      <c r="A356" t="s">
        <v>1393</v>
      </c>
      <c r="B356" t="s">
        <v>152</v>
      </c>
      <c r="C356" t="s">
        <v>1108</v>
      </c>
      <c r="D356" t="s">
        <v>1716</v>
      </c>
      <c r="E356" t="s">
        <v>106</v>
      </c>
      <c r="F356" t="s">
        <v>1717</v>
      </c>
      <c r="G356" t="s">
        <v>1718</v>
      </c>
      <c r="H356">
        <v>45779</v>
      </c>
      <c r="I356">
        <v>45327</v>
      </c>
      <c r="J356" t="s">
        <v>339</v>
      </c>
      <c r="K356">
        <v>74</v>
      </c>
      <c r="L356">
        <v>81</v>
      </c>
      <c r="M356">
        <v>41</v>
      </c>
      <c r="N356" t="s">
        <v>383</v>
      </c>
      <c r="O356">
        <v>51</v>
      </c>
      <c r="P356">
        <v>67</v>
      </c>
      <c r="Q356">
        <v>-0.11</v>
      </c>
    </row>
    <row r="357" spans="1:17" x14ac:dyDescent="0.25">
      <c r="A357" t="s">
        <v>706</v>
      </c>
      <c r="B357" t="s">
        <v>103</v>
      </c>
      <c r="C357" t="s">
        <v>1719</v>
      </c>
      <c r="D357" t="s">
        <v>1720</v>
      </c>
      <c r="E357" t="s">
        <v>68</v>
      </c>
      <c r="F357" t="s">
        <v>1721</v>
      </c>
      <c r="G357" t="s">
        <v>1722</v>
      </c>
      <c r="H357">
        <v>45809</v>
      </c>
      <c r="I357">
        <v>45297</v>
      </c>
      <c r="J357">
        <v>45448</v>
      </c>
      <c r="K357">
        <v>20</v>
      </c>
      <c r="L357">
        <v>20</v>
      </c>
      <c r="M357">
        <v>56</v>
      </c>
      <c r="N357" t="s">
        <v>273</v>
      </c>
      <c r="O357">
        <v>62</v>
      </c>
      <c r="P357">
        <v>69</v>
      </c>
      <c r="Q357">
        <v>-0.31</v>
      </c>
    </row>
    <row r="358" spans="1:17" x14ac:dyDescent="0.25">
      <c r="A358" t="s">
        <v>664</v>
      </c>
      <c r="B358" t="s">
        <v>56</v>
      </c>
      <c r="C358" t="s">
        <v>1488</v>
      </c>
      <c r="D358" t="s">
        <v>1723</v>
      </c>
      <c r="E358" t="s">
        <v>68</v>
      </c>
      <c r="F358" t="s">
        <v>1724</v>
      </c>
      <c r="G358" t="s">
        <v>1725</v>
      </c>
      <c r="H358">
        <v>45809</v>
      </c>
      <c r="I358" t="s">
        <v>1726</v>
      </c>
      <c r="J358">
        <v>45546</v>
      </c>
      <c r="K358">
        <v>35</v>
      </c>
      <c r="L358">
        <v>19</v>
      </c>
      <c r="M358">
        <v>30</v>
      </c>
      <c r="N358" t="s">
        <v>352</v>
      </c>
      <c r="O358">
        <v>88</v>
      </c>
      <c r="P358">
        <v>6</v>
      </c>
      <c r="Q358">
        <v>-0.11</v>
      </c>
    </row>
    <row r="359" spans="1:17" x14ac:dyDescent="0.25">
      <c r="A359" t="s">
        <v>1570</v>
      </c>
      <c r="B359" t="s">
        <v>56</v>
      </c>
      <c r="C359" t="s">
        <v>694</v>
      </c>
      <c r="D359" t="s">
        <v>1727</v>
      </c>
      <c r="E359" t="s">
        <v>68</v>
      </c>
      <c r="F359" t="s">
        <v>1728</v>
      </c>
      <c r="G359" t="s">
        <v>1729</v>
      </c>
      <c r="H359">
        <v>45809</v>
      </c>
      <c r="I359">
        <v>45390</v>
      </c>
      <c r="J359" t="s">
        <v>1238</v>
      </c>
      <c r="K359">
        <v>81</v>
      </c>
      <c r="L359">
        <v>16</v>
      </c>
      <c r="M359">
        <v>69</v>
      </c>
      <c r="N359" t="s">
        <v>1730</v>
      </c>
      <c r="O359">
        <v>23</v>
      </c>
      <c r="P359">
        <v>96</v>
      </c>
      <c r="Q359">
        <v>0.93</v>
      </c>
    </row>
    <row r="360" spans="1:17" x14ac:dyDescent="0.25">
      <c r="A360" t="s">
        <v>1667</v>
      </c>
      <c r="B360" t="s">
        <v>74</v>
      </c>
      <c r="C360" t="s">
        <v>328</v>
      </c>
      <c r="D360" t="s">
        <v>1731</v>
      </c>
      <c r="E360" t="s">
        <v>59</v>
      </c>
      <c r="F360" t="s">
        <v>1732</v>
      </c>
      <c r="G360" t="s">
        <v>1733</v>
      </c>
      <c r="H360">
        <v>45809</v>
      </c>
      <c r="I360" t="s">
        <v>1163</v>
      </c>
      <c r="J360">
        <v>45544</v>
      </c>
      <c r="K360">
        <v>85</v>
      </c>
      <c r="L360">
        <v>66</v>
      </c>
      <c r="M360">
        <v>85</v>
      </c>
      <c r="N360" t="s">
        <v>1225</v>
      </c>
      <c r="O360">
        <v>65</v>
      </c>
      <c r="P360">
        <v>58</v>
      </c>
      <c r="Q360">
        <v>-3.17</v>
      </c>
    </row>
    <row r="361" spans="1:17" x14ac:dyDescent="0.25">
      <c r="A361" t="s">
        <v>680</v>
      </c>
      <c r="B361" t="s">
        <v>201</v>
      </c>
      <c r="C361" t="s">
        <v>1734</v>
      </c>
      <c r="D361" t="s">
        <v>1735</v>
      </c>
      <c r="E361" t="s">
        <v>106</v>
      </c>
      <c r="F361" t="s">
        <v>1736</v>
      </c>
      <c r="G361" t="s">
        <v>1737</v>
      </c>
      <c r="H361">
        <v>45809</v>
      </c>
      <c r="I361" t="s">
        <v>332</v>
      </c>
      <c r="J361" t="s">
        <v>110</v>
      </c>
      <c r="K361">
        <v>45</v>
      </c>
      <c r="L361">
        <v>58</v>
      </c>
      <c r="M361">
        <v>84</v>
      </c>
      <c r="N361" t="s">
        <v>111</v>
      </c>
      <c r="O361">
        <v>90</v>
      </c>
      <c r="P361">
        <v>67</v>
      </c>
      <c r="Q361">
        <v>0.11</v>
      </c>
    </row>
    <row r="362" spans="1:17" x14ac:dyDescent="0.25">
      <c r="A362" t="s">
        <v>874</v>
      </c>
      <c r="B362" t="s">
        <v>56</v>
      </c>
      <c r="C362" t="s">
        <v>1001</v>
      </c>
      <c r="D362" t="s">
        <v>1738</v>
      </c>
      <c r="E362" t="s">
        <v>59</v>
      </c>
      <c r="F362" t="s">
        <v>1739</v>
      </c>
      <c r="G362" t="s">
        <v>1740</v>
      </c>
      <c r="H362">
        <v>45810</v>
      </c>
      <c r="I362">
        <v>45361</v>
      </c>
      <c r="J362">
        <v>45358</v>
      </c>
      <c r="K362">
        <v>47</v>
      </c>
      <c r="L362">
        <v>75</v>
      </c>
      <c r="M362">
        <v>53</v>
      </c>
      <c r="N362" t="s">
        <v>383</v>
      </c>
      <c r="O362">
        <v>70</v>
      </c>
      <c r="P362">
        <v>20</v>
      </c>
      <c r="Q362">
        <v>0.26</v>
      </c>
    </row>
    <row r="363" spans="1:17" x14ac:dyDescent="0.25">
      <c r="A363" t="s">
        <v>1393</v>
      </c>
      <c r="B363" t="s">
        <v>152</v>
      </c>
      <c r="C363" t="s">
        <v>1741</v>
      </c>
      <c r="D363" t="s">
        <v>1742</v>
      </c>
      <c r="E363" t="s">
        <v>59</v>
      </c>
      <c r="F363" t="s">
        <v>1743</v>
      </c>
      <c r="G363" t="s">
        <v>1744</v>
      </c>
      <c r="H363">
        <v>45810</v>
      </c>
      <c r="I363" t="s">
        <v>1071</v>
      </c>
      <c r="J363" t="s">
        <v>781</v>
      </c>
      <c r="K363">
        <v>12</v>
      </c>
      <c r="L363">
        <v>7</v>
      </c>
      <c r="M363">
        <v>23</v>
      </c>
      <c r="N363" t="s">
        <v>383</v>
      </c>
      <c r="O363">
        <v>72</v>
      </c>
      <c r="P363">
        <v>16</v>
      </c>
      <c r="Q363">
        <v>0.71</v>
      </c>
    </row>
    <row r="364" spans="1:17" x14ac:dyDescent="0.25">
      <c r="A364" t="s">
        <v>693</v>
      </c>
      <c r="B364" t="s">
        <v>201</v>
      </c>
      <c r="C364" t="s">
        <v>651</v>
      </c>
      <c r="D364" t="s">
        <v>1745</v>
      </c>
      <c r="E364" t="s">
        <v>106</v>
      </c>
      <c r="F364" t="s">
        <v>1746</v>
      </c>
      <c r="G364" t="s">
        <v>1747</v>
      </c>
      <c r="H364">
        <v>45839</v>
      </c>
      <c r="I364" t="s">
        <v>816</v>
      </c>
      <c r="J364" t="s">
        <v>249</v>
      </c>
      <c r="K364">
        <v>20</v>
      </c>
      <c r="L364">
        <v>43</v>
      </c>
      <c r="M364">
        <v>43</v>
      </c>
      <c r="N364" t="s">
        <v>699</v>
      </c>
      <c r="O364">
        <v>73</v>
      </c>
      <c r="P364">
        <v>6</v>
      </c>
      <c r="Q364">
        <v>0.78</v>
      </c>
    </row>
    <row r="365" spans="1:17" x14ac:dyDescent="0.25">
      <c r="A365" t="s">
        <v>1748</v>
      </c>
      <c r="B365" t="s">
        <v>56</v>
      </c>
      <c r="C365" t="s">
        <v>1663</v>
      </c>
      <c r="D365" t="s">
        <v>1749</v>
      </c>
      <c r="E365" t="s">
        <v>68</v>
      </c>
      <c r="F365" t="s">
        <v>1750</v>
      </c>
      <c r="G365" t="s">
        <v>1751</v>
      </c>
      <c r="H365">
        <v>45839</v>
      </c>
      <c r="I365">
        <v>45418</v>
      </c>
      <c r="J365">
        <v>45448</v>
      </c>
      <c r="K365">
        <v>87</v>
      </c>
      <c r="L365">
        <v>51</v>
      </c>
      <c r="M365">
        <v>67</v>
      </c>
      <c r="N365" t="s">
        <v>120</v>
      </c>
      <c r="O365">
        <v>55</v>
      </c>
      <c r="P365">
        <v>100</v>
      </c>
      <c r="Q365">
        <v>0.92</v>
      </c>
    </row>
    <row r="366" spans="1:17" x14ac:dyDescent="0.25">
      <c r="A366" t="s">
        <v>327</v>
      </c>
      <c r="B366" t="s">
        <v>152</v>
      </c>
      <c r="C366" t="s">
        <v>520</v>
      </c>
      <c r="D366" t="s">
        <v>1752</v>
      </c>
      <c r="E366" t="s">
        <v>68</v>
      </c>
      <c r="F366" t="s">
        <v>1753</v>
      </c>
      <c r="G366" t="s">
        <v>1754</v>
      </c>
      <c r="H366">
        <v>45839</v>
      </c>
      <c r="I366" t="s">
        <v>1334</v>
      </c>
      <c r="J366">
        <v>45300</v>
      </c>
      <c r="K366">
        <v>23</v>
      </c>
      <c r="L366">
        <v>76</v>
      </c>
      <c r="M366">
        <v>70</v>
      </c>
      <c r="N366" t="s">
        <v>111</v>
      </c>
      <c r="O366">
        <v>97</v>
      </c>
      <c r="P366">
        <v>38</v>
      </c>
      <c r="Q366">
        <v>-0.82</v>
      </c>
    </row>
    <row r="367" spans="1:17" x14ac:dyDescent="0.25">
      <c r="A367" t="s">
        <v>144</v>
      </c>
      <c r="B367" t="s">
        <v>56</v>
      </c>
      <c r="C367" t="s">
        <v>899</v>
      </c>
      <c r="D367" t="s">
        <v>1755</v>
      </c>
      <c r="E367" t="s">
        <v>68</v>
      </c>
      <c r="F367" t="s">
        <v>1756</v>
      </c>
      <c r="G367" t="s">
        <v>1757</v>
      </c>
      <c r="H367">
        <v>45840</v>
      </c>
      <c r="I367" t="s">
        <v>974</v>
      </c>
      <c r="J367" t="s">
        <v>382</v>
      </c>
      <c r="K367">
        <v>92</v>
      </c>
      <c r="L367">
        <v>54</v>
      </c>
      <c r="M367">
        <v>73</v>
      </c>
      <c r="N367" t="s">
        <v>1652</v>
      </c>
      <c r="O367">
        <v>79</v>
      </c>
      <c r="P367">
        <v>1</v>
      </c>
      <c r="Q367">
        <v>0.61</v>
      </c>
    </row>
    <row r="368" spans="1:17" x14ac:dyDescent="0.25">
      <c r="A368" t="s">
        <v>1414</v>
      </c>
      <c r="B368" t="s">
        <v>74</v>
      </c>
      <c r="C368" t="s">
        <v>1758</v>
      </c>
      <c r="D368" t="s">
        <v>1759</v>
      </c>
      <c r="E368" t="s">
        <v>106</v>
      </c>
      <c r="F368" t="s">
        <v>1760</v>
      </c>
      <c r="G368" t="s">
        <v>1761</v>
      </c>
      <c r="H368">
        <v>45840</v>
      </c>
      <c r="I368" t="s">
        <v>1762</v>
      </c>
      <c r="J368" t="s">
        <v>1763</v>
      </c>
      <c r="K368">
        <v>22</v>
      </c>
      <c r="L368">
        <v>58</v>
      </c>
      <c r="M368">
        <v>2</v>
      </c>
      <c r="N368" t="s">
        <v>1419</v>
      </c>
      <c r="O368">
        <v>33</v>
      </c>
      <c r="P368">
        <v>68</v>
      </c>
      <c r="Q368">
        <v>0.99</v>
      </c>
    </row>
    <row r="369" spans="1:17" x14ac:dyDescent="0.25">
      <c r="A369" t="s">
        <v>226</v>
      </c>
      <c r="B369" t="s">
        <v>103</v>
      </c>
      <c r="C369" t="s">
        <v>57</v>
      </c>
      <c r="D369" t="s">
        <v>1764</v>
      </c>
      <c r="E369" t="s">
        <v>68</v>
      </c>
      <c r="F369" t="s">
        <v>1765</v>
      </c>
      <c r="G369" t="s">
        <v>1766</v>
      </c>
      <c r="H369">
        <v>45840</v>
      </c>
      <c r="I369" t="s">
        <v>1362</v>
      </c>
      <c r="J369" t="s">
        <v>879</v>
      </c>
      <c r="K369">
        <v>26</v>
      </c>
      <c r="L369">
        <v>83</v>
      </c>
      <c r="M369">
        <v>24</v>
      </c>
      <c r="N369" t="s">
        <v>231</v>
      </c>
      <c r="O369">
        <v>75</v>
      </c>
      <c r="P369">
        <v>12</v>
      </c>
      <c r="Q369">
        <v>-1.06</v>
      </c>
    </row>
    <row r="370" spans="1:17" x14ac:dyDescent="0.25">
      <c r="A370" t="s">
        <v>630</v>
      </c>
      <c r="B370" t="s">
        <v>56</v>
      </c>
      <c r="C370" t="s">
        <v>475</v>
      </c>
      <c r="D370" t="s">
        <v>1767</v>
      </c>
      <c r="E370" t="s">
        <v>59</v>
      </c>
      <c r="F370" t="s">
        <v>1768</v>
      </c>
      <c r="G370" t="s">
        <v>1769</v>
      </c>
      <c r="H370">
        <v>45870</v>
      </c>
      <c r="I370" t="s">
        <v>1602</v>
      </c>
      <c r="J370" t="s">
        <v>1770</v>
      </c>
      <c r="K370">
        <v>62</v>
      </c>
      <c r="L370">
        <v>44</v>
      </c>
      <c r="M370">
        <v>11</v>
      </c>
      <c r="N370" t="s">
        <v>1771</v>
      </c>
      <c r="O370">
        <v>92</v>
      </c>
      <c r="P370">
        <v>37</v>
      </c>
      <c r="Q370">
        <v>0.84</v>
      </c>
    </row>
    <row r="371" spans="1:17" x14ac:dyDescent="0.25">
      <c r="A371" t="s">
        <v>260</v>
      </c>
      <c r="B371" t="s">
        <v>103</v>
      </c>
      <c r="C371" t="s">
        <v>1772</v>
      </c>
      <c r="D371" t="s">
        <v>1773</v>
      </c>
      <c r="E371" t="s">
        <v>68</v>
      </c>
      <c r="F371" t="s">
        <v>1774</v>
      </c>
      <c r="G371" t="s">
        <v>1775</v>
      </c>
      <c r="H371">
        <v>45870</v>
      </c>
      <c r="I371">
        <v>45485</v>
      </c>
      <c r="J371" t="s">
        <v>420</v>
      </c>
      <c r="K371">
        <v>84</v>
      </c>
      <c r="L371">
        <v>91</v>
      </c>
      <c r="M371">
        <v>86</v>
      </c>
      <c r="N371" t="s">
        <v>87</v>
      </c>
      <c r="O371">
        <v>83</v>
      </c>
      <c r="P371">
        <v>95</v>
      </c>
      <c r="Q371">
        <v>0.6</v>
      </c>
    </row>
    <row r="372" spans="1:17" x14ac:dyDescent="0.25">
      <c r="A372" t="s">
        <v>474</v>
      </c>
      <c r="B372" t="s">
        <v>56</v>
      </c>
      <c r="C372" t="s">
        <v>745</v>
      </c>
      <c r="D372" t="s">
        <v>1776</v>
      </c>
      <c r="E372" t="s">
        <v>68</v>
      </c>
      <c r="F372" t="s">
        <v>1777</v>
      </c>
      <c r="G372" t="s">
        <v>1778</v>
      </c>
      <c r="H372">
        <v>45870</v>
      </c>
      <c r="I372" t="s">
        <v>296</v>
      </c>
      <c r="J372">
        <v>45544</v>
      </c>
      <c r="K372">
        <v>81</v>
      </c>
      <c r="L372">
        <v>87</v>
      </c>
      <c r="M372">
        <v>15</v>
      </c>
      <c r="N372" t="s">
        <v>383</v>
      </c>
      <c r="O372">
        <v>94</v>
      </c>
      <c r="P372">
        <v>10</v>
      </c>
      <c r="Q372">
        <v>-0.14000000000000001</v>
      </c>
    </row>
    <row r="373" spans="1:17" x14ac:dyDescent="0.25">
      <c r="A373" t="s">
        <v>884</v>
      </c>
      <c r="B373" t="s">
        <v>113</v>
      </c>
      <c r="C373" t="s">
        <v>153</v>
      </c>
      <c r="D373" t="s">
        <v>1779</v>
      </c>
      <c r="E373" t="s">
        <v>106</v>
      </c>
      <c r="F373" t="s">
        <v>1780</v>
      </c>
      <c r="G373" t="s">
        <v>1781</v>
      </c>
      <c r="H373">
        <v>45870</v>
      </c>
      <c r="I373" t="s">
        <v>1782</v>
      </c>
      <c r="J373">
        <v>45541</v>
      </c>
      <c r="K373">
        <v>61</v>
      </c>
      <c r="L373">
        <v>91</v>
      </c>
      <c r="M373">
        <v>40</v>
      </c>
      <c r="N373" t="s">
        <v>126</v>
      </c>
      <c r="O373">
        <v>34</v>
      </c>
      <c r="P373">
        <v>76</v>
      </c>
      <c r="Q373">
        <v>0.89</v>
      </c>
    </row>
    <row r="374" spans="1:17" x14ac:dyDescent="0.25">
      <c r="A374" t="s">
        <v>134</v>
      </c>
      <c r="B374" t="s">
        <v>74</v>
      </c>
      <c r="C374" t="s">
        <v>1783</v>
      </c>
      <c r="D374" t="s">
        <v>1784</v>
      </c>
      <c r="E374" t="s">
        <v>68</v>
      </c>
      <c r="F374" t="s">
        <v>1785</v>
      </c>
      <c r="G374" t="s">
        <v>1786</v>
      </c>
      <c r="H374">
        <v>45871</v>
      </c>
      <c r="I374" t="s">
        <v>528</v>
      </c>
      <c r="J374" t="s">
        <v>974</v>
      </c>
      <c r="K374">
        <v>70</v>
      </c>
      <c r="L374">
        <v>96</v>
      </c>
      <c r="M374">
        <v>35</v>
      </c>
      <c r="N374" t="s">
        <v>126</v>
      </c>
      <c r="O374">
        <v>63</v>
      </c>
      <c r="P374">
        <v>84</v>
      </c>
      <c r="Q374">
        <v>-1.24</v>
      </c>
    </row>
    <row r="375" spans="1:17" x14ac:dyDescent="0.25">
      <c r="A375" t="s">
        <v>180</v>
      </c>
      <c r="B375" t="s">
        <v>74</v>
      </c>
      <c r="C375" t="s">
        <v>1787</v>
      </c>
      <c r="D375" t="s">
        <v>1788</v>
      </c>
      <c r="E375" t="s">
        <v>59</v>
      </c>
      <c r="F375" t="s">
        <v>1789</v>
      </c>
      <c r="G375" t="s">
        <v>1790</v>
      </c>
      <c r="H375">
        <v>45901</v>
      </c>
      <c r="I375" t="s">
        <v>921</v>
      </c>
      <c r="J375" t="s">
        <v>1791</v>
      </c>
      <c r="K375">
        <v>49</v>
      </c>
      <c r="L375">
        <v>28</v>
      </c>
      <c r="M375">
        <v>74</v>
      </c>
      <c r="N375" t="s">
        <v>383</v>
      </c>
      <c r="O375">
        <v>70</v>
      </c>
      <c r="P375">
        <v>38</v>
      </c>
      <c r="Q375">
        <v>-0.33</v>
      </c>
    </row>
    <row r="376" spans="1:17" x14ac:dyDescent="0.25">
      <c r="A376" t="s">
        <v>238</v>
      </c>
      <c r="B376" t="s">
        <v>201</v>
      </c>
      <c r="C376" t="s">
        <v>1454</v>
      </c>
      <c r="D376" t="s">
        <v>1792</v>
      </c>
      <c r="E376" t="s">
        <v>106</v>
      </c>
      <c r="F376" t="s">
        <v>1793</v>
      </c>
      <c r="G376" t="s">
        <v>1794</v>
      </c>
      <c r="H376">
        <v>45901</v>
      </c>
      <c r="I376">
        <v>45389</v>
      </c>
      <c r="J376">
        <v>45333</v>
      </c>
      <c r="K376">
        <v>20</v>
      </c>
      <c r="L376">
        <v>68</v>
      </c>
      <c r="M376">
        <v>20</v>
      </c>
      <c r="N376" t="s">
        <v>80</v>
      </c>
      <c r="O376">
        <v>38</v>
      </c>
      <c r="P376">
        <v>51</v>
      </c>
      <c r="Q376">
        <v>0.46</v>
      </c>
    </row>
    <row r="377" spans="1:17" x14ac:dyDescent="0.25">
      <c r="A377" t="s">
        <v>226</v>
      </c>
      <c r="B377" t="s">
        <v>103</v>
      </c>
      <c r="C377" t="s">
        <v>1304</v>
      </c>
      <c r="D377" t="s">
        <v>1795</v>
      </c>
      <c r="E377" t="s">
        <v>106</v>
      </c>
      <c r="F377" t="s">
        <v>1796</v>
      </c>
      <c r="G377" t="s">
        <v>1797</v>
      </c>
      <c r="H377">
        <v>45901</v>
      </c>
      <c r="I377" t="s">
        <v>408</v>
      </c>
      <c r="J377" t="s">
        <v>1798</v>
      </c>
      <c r="K377">
        <v>50</v>
      </c>
      <c r="L377">
        <v>14</v>
      </c>
      <c r="M377">
        <v>99</v>
      </c>
      <c r="N377" t="s">
        <v>231</v>
      </c>
      <c r="O377">
        <v>52</v>
      </c>
      <c r="P377">
        <v>75</v>
      </c>
      <c r="Q377">
        <v>-0.34</v>
      </c>
    </row>
    <row r="378" spans="1:17" x14ac:dyDescent="0.25">
      <c r="A378" t="s">
        <v>1384</v>
      </c>
      <c r="B378" t="s">
        <v>56</v>
      </c>
      <c r="C378" t="s">
        <v>1159</v>
      </c>
      <c r="D378" t="s">
        <v>1799</v>
      </c>
      <c r="E378" t="s">
        <v>68</v>
      </c>
      <c r="F378" t="s">
        <v>1800</v>
      </c>
      <c r="G378" t="s">
        <v>1801</v>
      </c>
      <c r="H378">
        <v>45901</v>
      </c>
      <c r="I378">
        <v>45479</v>
      </c>
      <c r="J378" t="s">
        <v>272</v>
      </c>
      <c r="K378">
        <v>63</v>
      </c>
      <c r="L378">
        <v>56</v>
      </c>
      <c r="M378">
        <v>33</v>
      </c>
      <c r="N378" t="s">
        <v>166</v>
      </c>
      <c r="O378">
        <v>35</v>
      </c>
      <c r="P378">
        <v>16</v>
      </c>
      <c r="Q378">
        <v>-0.44</v>
      </c>
    </row>
    <row r="379" spans="1:17" x14ac:dyDescent="0.25">
      <c r="A379" t="s">
        <v>1017</v>
      </c>
      <c r="B379" t="s">
        <v>56</v>
      </c>
      <c r="C379" t="s">
        <v>267</v>
      </c>
      <c r="D379" t="s">
        <v>1802</v>
      </c>
      <c r="E379" t="s">
        <v>106</v>
      </c>
      <c r="F379" t="s">
        <v>1803</v>
      </c>
      <c r="G379" t="s">
        <v>1804</v>
      </c>
      <c r="H379">
        <v>45901</v>
      </c>
      <c r="I379" t="s">
        <v>290</v>
      </c>
      <c r="J379" t="s">
        <v>679</v>
      </c>
      <c r="K379">
        <v>42</v>
      </c>
      <c r="L379">
        <v>48</v>
      </c>
      <c r="M379">
        <v>18</v>
      </c>
      <c r="N379" t="s">
        <v>72</v>
      </c>
      <c r="O379">
        <v>39</v>
      </c>
      <c r="P379">
        <v>57</v>
      </c>
      <c r="Q379">
        <v>0.54</v>
      </c>
    </row>
    <row r="380" spans="1:17" x14ac:dyDescent="0.25">
      <c r="A380" t="s">
        <v>535</v>
      </c>
      <c r="B380" t="s">
        <v>56</v>
      </c>
      <c r="C380" t="s">
        <v>1046</v>
      </c>
      <c r="D380" t="s">
        <v>1805</v>
      </c>
      <c r="E380" t="s">
        <v>68</v>
      </c>
      <c r="F380" t="s">
        <v>1806</v>
      </c>
      <c r="G380" t="s">
        <v>1807</v>
      </c>
      <c r="H380">
        <v>45902</v>
      </c>
      <c r="I380" t="s">
        <v>527</v>
      </c>
      <c r="J380" t="s">
        <v>1221</v>
      </c>
      <c r="K380">
        <v>22</v>
      </c>
      <c r="L380">
        <v>69</v>
      </c>
      <c r="M380">
        <v>87</v>
      </c>
      <c r="N380" t="s">
        <v>541</v>
      </c>
      <c r="O380">
        <v>34</v>
      </c>
      <c r="P380">
        <v>26</v>
      </c>
      <c r="Q380">
        <v>-0.46</v>
      </c>
    </row>
    <row r="381" spans="1:17" x14ac:dyDescent="0.25">
      <c r="A381" t="s">
        <v>1570</v>
      </c>
      <c r="B381" t="s">
        <v>56</v>
      </c>
      <c r="C381" t="s">
        <v>1808</v>
      </c>
      <c r="D381" t="s">
        <v>1809</v>
      </c>
      <c r="E381" t="s">
        <v>59</v>
      </c>
      <c r="F381" t="s">
        <v>1810</v>
      </c>
      <c r="G381" t="s">
        <v>1811</v>
      </c>
      <c r="H381">
        <v>45902</v>
      </c>
      <c r="I381" t="s">
        <v>345</v>
      </c>
      <c r="J381" t="s">
        <v>314</v>
      </c>
      <c r="K381">
        <v>84</v>
      </c>
      <c r="L381">
        <v>28</v>
      </c>
      <c r="M381">
        <v>29</v>
      </c>
      <c r="N381" t="s">
        <v>1179</v>
      </c>
      <c r="O381">
        <v>54</v>
      </c>
      <c r="P381">
        <v>32</v>
      </c>
      <c r="Q381">
        <v>0.24</v>
      </c>
    </row>
    <row r="382" spans="1:17" x14ac:dyDescent="0.25">
      <c r="A382" t="s">
        <v>769</v>
      </c>
      <c r="B382" t="s">
        <v>74</v>
      </c>
      <c r="C382" t="s">
        <v>975</v>
      </c>
      <c r="D382" t="s">
        <v>1812</v>
      </c>
      <c r="E382" t="s">
        <v>59</v>
      </c>
      <c r="F382" t="s">
        <v>1813</v>
      </c>
      <c r="G382" t="s">
        <v>1814</v>
      </c>
      <c r="H382">
        <v>45902</v>
      </c>
      <c r="I382">
        <v>45599</v>
      </c>
      <c r="J382" t="s">
        <v>806</v>
      </c>
      <c r="K382">
        <v>93</v>
      </c>
      <c r="L382">
        <v>68</v>
      </c>
      <c r="M382">
        <v>71</v>
      </c>
      <c r="N382" t="s">
        <v>775</v>
      </c>
      <c r="O382">
        <v>30</v>
      </c>
      <c r="P382">
        <v>37</v>
      </c>
      <c r="Q382">
        <v>0.41</v>
      </c>
    </row>
    <row r="383" spans="1:17" x14ac:dyDescent="0.25">
      <c r="A383" t="s">
        <v>1072</v>
      </c>
      <c r="B383" t="s">
        <v>152</v>
      </c>
      <c r="C383" t="s">
        <v>1815</v>
      </c>
      <c r="D383" t="s">
        <v>1816</v>
      </c>
      <c r="E383" t="s">
        <v>68</v>
      </c>
      <c r="F383" t="s">
        <v>1817</v>
      </c>
      <c r="G383" t="s">
        <v>1818</v>
      </c>
      <c r="H383">
        <v>45931</v>
      </c>
      <c r="I383">
        <v>45422</v>
      </c>
      <c r="J383" t="s">
        <v>806</v>
      </c>
      <c r="K383">
        <v>46</v>
      </c>
      <c r="L383">
        <v>43</v>
      </c>
      <c r="M383">
        <v>46</v>
      </c>
      <c r="N383" t="s">
        <v>320</v>
      </c>
      <c r="O383">
        <v>68</v>
      </c>
      <c r="P383">
        <v>59</v>
      </c>
      <c r="Q383">
        <v>-0.23</v>
      </c>
    </row>
    <row r="384" spans="1:17" x14ac:dyDescent="0.25">
      <c r="A384" t="s">
        <v>1748</v>
      </c>
      <c r="B384" t="s">
        <v>56</v>
      </c>
      <c r="C384" t="s">
        <v>1819</v>
      </c>
      <c r="D384" t="s">
        <v>1820</v>
      </c>
      <c r="E384" t="s">
        <v>106</v>
      </c>
      <c r="F384" t="s">
        <v>1821</v>
      </c>
      <c r="G384" t="s">
        <v>1822</v>
      </c>
      <c r="H384">
        <v>45931</v>
      </c>
      <c r="I384">
        <v>45419</v>
      </c>
      <c r="J384">
        <v>45630</v>
      </c>
      <c r="K384">
        <v>42</v>
      </c>
      <c r="L384">
        <v>4</v>
      </c>
      <c r="M384">
        <v>53</v>
      </c>
      <c r="N384" t="s">
        <v>120</v>
      </c>
      <c r="O384">
        <v>37</v>
      </c>
      <c r="P384">
        <v>53</v>
      </c>
      <c r="Q384">
        <v>0.13</v>
      </c>
    </row>
    <row r="385" spans="1:17" x14ac:dyDescent="0.25">
      <c r="A385" t="s">
        <v>315</v>
      </c>
      <c r="B385" t="s">
        <v>152</v>
      </c>
      <c r="C385" t="s">
        <v>908</v>
      </c>
      <c r="D385" t="s">
        <v>1823</v>
      </c>
      <c r="E385" t="s">
        <v>106</v>
      </c>
      <c r="F385" t="s">
        <v>1824</v>
      </c>
      <c r="G385" t="s">
        <v>1825</v>
      </c>
      <c r="H385">
        <v>45931</v>
      </c>
      <c r="I385">
        <v>45299</v>
      </c>
      <c r="J385">
        <v>45357</v>
      </c>
      <c r="K385">
        <v>91</v>
      </c>
      <c r="L385">
        <v>71</v>
      </c>
      <c r="M385">
        <v>17</v>
      </c>
      <c r="N385" t="s">
        <v>320</v>
      </c>
      <c r="O385">
        <v>74</v>
      </c>
      <c r="P385">
        <v>57</v>
      </c>
      <c r="Q385">
        <v>-0.43</v>
      </c>
    </row>
    <row r="386" spans="1:17" x14ac:dyDescent="0.25">
      <c r="A386" t="s">
        <v>1826</v>
      </c>
      <c r="B386" t="s">
        <v>74</v>
      </c>
      <c r="C386" t="s">
        <v>1579</v>
      </c>
      <c r="D386" t="s">
        <v>1827</v>
      </c>
      <c r="E386" t="s">
        <v>59</v>
      </c>
      <c r="F386" t="s">
        <v>1828</v>
      </c>
      <c r="G386" t="s">
        <v>1829</v>
      </c>
      <c r="H386">
        <v>45932</v>
      </c>
      <c r="I386">
        <v>45568</v>
      </c>
      <c r="J386">
        <v>45332</v>
      </c>
      <c r="K386">
        <v>16</v>
      </c>
      <c r="L386">
        <v>56</v>
      </c>
      <c r="M386">
        <v>13</v>
      </c>
      <c r="N386" t="s">
        <v>1830</v>
      </c>
      <c r="O386">
        <v>56</v>
      </c>
      <c r="P386">
        <v>28</v>
      </c>
      <c r="Q386">
        <v>0.23</v>
      </c>
    </row>
    <row r="387" spans="1:17" x14ac:dyDescent="0.25">
      <c r="A387" t="s">
        <v>180</v>
      </c>
      <c r="B387" t="s">
        <v>74</v>
      </c>
      <c r="C387" t="s">
        <v>1701</v>
      </c>
      <c r="D387" t="s">
        <v>1831</v>
      </c>
      <c r="E387" t="s">
        <v>68</v>
      </c>
      <c r="F387" t="s">
        <v>1832</v>
      </c>
      <c r="G387" t="s">
        <v>1833</v>
      </c>
      <c r="H387">
        <v>45932</v>
      </c>
      <c r="I387" t="s">
        <v>296</v>
      </c>
      <c r="J387" t="s">
        <v>1834</v>
      </c>
      <c r="K387">
        <v>91</v>
      </c>
      <c r="L387">
        <v>14</v>
      </c>
      <c r="M387">
        <v>99</v>
      </c>
      <c r="N387" t="s">
        <v>383</v>
      </c>
      <c r="O387">
        <v>50</v>
      </c>
      <c r="P387">
        <v>5</v>
      </c>
      <c r="Q387">
        <v>0.5</v>
      </c>
    </row>
    <row r="388" spans="1:17" x14ac:dyDescent="0.25">
      <c r="A388" t="s">
        <v>474</v>
      </c>
      <c r="B388" t="s">
        <v>56</v>
      </c>
      <c r="C388" t="s">
        <v>216</v>
      </c>
      <c r="D388" t="s">
        <v>1835</v>
      </c>
      <c r="E388" t="s">
        <v>68</v>
      </c>
      <c r="F388" t="s">
        <v>1836</v>
      </c>
      <c r="G388" t="s">
        <v>1837</v>
      </c>
      <c r="H388">
        <v>45932</v>
      </c>
      <c r="I388">
        <v>45416</v>
      </c>
      <c r="J388">
        <v>45334</v>
      </c>
      <c r="K388">
        <v>26</v>
      </c>
      <c r="L388">
        <v>1</v>
      </c>
      <c r="M388">
        <v>9</v>
      </c>
      <c r="N388" t="s">
        <v>383</v>
      </c>
      <c r="O388">
        <v>82</v>
      </c>
      <c r="P388">
        <v>8</v>
      </c>
      <c r="Q388">
        <v>0.9</v>
      </c>
    </row>
    <row r="389" spans="1:17" x14ac:dyDescent="0.25">
      <c r="A389" t="s">
        <v>874</v>
      </c>
      <c r="B389" t="s">
        <v>56</v>
      </c>
      <c r="C389" t="s">
        <v>1838</v>
      </c>
      <c r="D389" t="s">
        <v>1839</v>
      </c>
      <c r="E389" t="s">
        <v>59</v>
      </c>
      <c r="F389" t="s">
        <v>1840</v>
      </c>
      <c r="G389" t="s">
        <v>1841</v>
      </c>
      <c r="H389">
        <v>45962</v>
      </c>
      <c r="I389" t="s">
        <v>213</v>
      </c>
      <c r="J389">
        <v>45570</v>
      </c>
      <c r="K389">
        <v>63</v>
      </c>
      <c r="L389">
        <v>57</v>
      </c>
      <c r="M389">
        <v>11</v>
      </c>
      <c r="N389" t="s">
        <v>1842</v>
      </c>
      <c r="O389">
        <v>20</v>
      </c>
      <c r="P389">
        <v>100</v>
      </c>
      <c r="Q389">
        <v>0.9</v>
      </c>
    </row>
    <row r="390" spans="1:17" x14ac:dyDescent="0.25">
      <c r="A390" t="s">
        <v>731</v>
      </c>
      <c r="B390" t="s">
        <v>74</v>
      </c>
      <c r="C390" t="s">
        <v>846</v>
      </c>
      <c r="D390" t="s">
        <v>1843</v>
      </c>
      <c r="E390" t="s">
        <v>68</v>
      </c>
      <c r="F390" t="s">
        <v>1844</v>
      </c>
      <c r="G390" t="s">
        <v>1845</v>
      </c>
      <c r="H390">
        <v>45962</v>
      </c>
      <c r="I390">
        <v>45325</v>
      </c>
      <c r="J390">
        <v>45631</v>
      </c>
      <c r="K390">
        <v>50</v>
      </c>
      <c r="L390">
        <v>93</v>
      </c>
      <c r="M390">
        <v>37</v>
      </c>
      <c r="N390" t="s">
        <v>551</v>
      </c>
      <c r="O390">
        <v>78</v>
      </c>
      <c r="P390">
        <v>79</v>
      </c>
      <c r="Q390">
        <v>-4</v>
      </c>
    </row>
    <row r="391" spans="1:17" x14ac:dyDescent="0.25">
      <c r="A391" t="s">
        <v>1072</v>
      </c>
      <c r="B391" t="s">
        <v>152</v>
      </c>
      <c r="C391" t="s">
        <v>89</v>
      </c>
      <c r="D391" t="s">
        <v>1846</v>
      </c>
      <c r="E391" t="s">
        <v>68</v>
      </c>
      <c r="F391" t="s">
        <v>1847</v>
      </c>
      <c r="G391" t="s">
        <v>1848</v>
      </c>
      <c r="H391">
        <v>45963</v>
      </c>
      <c r="I391">
        <v>45415</v>
      </c>
      <c r="J391" t="s">
        <v>149</v>
      </c>
      <c r="K391">
        <v>93</v>
      </c>
      <c r="L391">
        <v>55</v>
      </c>
      <c r="M391">
        <v>95</v>
      </c>
      <c r="N391" t="s">
        <v>1849</v>
      </c>
      <c r="O391">
        <v>56</v>
      </c>
      <c r="P391">
        <v>72</v>
      </c>
      <c r="Q391">
        <v>-0.01</v>
      </c>
    </row>
    <row r="392" spans="1:17" x14ac:dyDescent="0.25">
      <c r="A392" t="s">
        <v>353</v>
      </c>
      <c r="B392" t="s">
        <v>56</v>
      </c>
      <c r="C392" t="s">
        <v>1850</v>
      </c>
      <c r="D392" t="s">
        <v>1851</v>
      </c>
      <c r="E392" t="s">
        <v>106</v>
      </c>
      <c r="F392" t="s">
        <v>1852</v>
      </c>
      <c r="G392" t="s">
        <v>1853</v>
      </c>
      <c r="H392">
        <v>45992</v>
      </c>
      <c r="I392">
        <v>45630</v>
      </c>
      <c r="J392" t="s">
        <v>1762</v>
      </c>
      <c r="K392">
        <v>88</v>
      </c>
      <c r="L392">
        <v>56</v>
      </c>
      <c r="M392">
        <v>72</v>
      </c>
      <c r="N392" t="s">
        <v>72</v>
      </c>
      <c r="O392">
        <v>25</v>
      </c>
      <c r="P392">
        <v>36</v>
      </c>
      <c r="Q392">
        <v>-0.28999999999999998</v>
      </c>
    </row>
    <row r="393" spans="1:17" x14ac:dyDescent="0.25">
      <c r="A393" t="s">
        <v>535</v>
      </c>
      <c r="B393" t="s">
        <v>56</v>
      </c>
      <c r="C393" t="s">
        <v>1854</v>
      </c>
      <c r="D393" t="s">
        <v>1855</v>
      </c>
      <c r="E393" t="s">
        <v>68</v>
      </c>
      <c r="F393" t="s">
        <v>1856</v>
      </c>
      <c r="G393" t="s">
        <v>1857</v>
      </c>
      <c r="H393">
        <v>45993</v>
      </c>
      <c r="I393" t="s">
        <v>1205</v>
      </c>
      <c r="J393" t="s">
        <v>290</v>
      </c>
      <c r="K393">
        <v>-54</v>
      </c>
      <c r="L393">
        <v>88</v>
      </c>
      <c r="M393">
        <v>43</v>
      </c>
      <c r="N393" t="s">
        <v>541</v>
      </c>
      <c r="O393">
        <v>81</v>
      </c>
      <c r="P393">
        <v>77</v>
      </c>
      <c r="Q393">
        <v>-0.44</v>
      </c>
    </row>
    <row r="394" spans="1:17" x14ac:dyDescent="0.25">
      <c r="A394" t="s">
        <v>127</v>
      </c>
      <c r="B394" t="s">
        <v>74</v>
      </c>
      <c r="C394" t="s">
        <v>1067</v>
      </c>
      <c r="D394" t="s">
        <v>1858</v>
      </c>
      <c r="E394" t="s">
        <v>59</v>
      </c>
      <c r="F394" t="s">
        <v>1859</v>
      </c>
      <c r="G394" t="s">
        <v>1860</v>
      </c>
      <c r="H394">
        <v>45993</v>
      </c>
      <c r="I394">
        <v>45480</v>
      </c>
      <c r="J394">
        <v>45359</v>
      </c>
      <c r="K394">
        <v>86</v>
      </c>
      <c r="L394">
        <v>20</v>
      </c>
      <c r="M394">
        <v>67</v>
      </c>
      <c r="N394" t="s">
        <v>409</v>
      </c>
      <c r="O394">
        <v>83</v>
      </c>
      <c r="P394">
        <v>82</v>
      </c>
      <c r="Q394">
        <v>0.05</v>
      </c>
    </row>
    <row r="395" spans="1:17" x14ac:dyDescent="0.25">
      <c r="A395" t="s">
        <v>160</v>
      </c>
      <c r="B395" t="s">
        <v>56</v>
      </c>
      <c r="C395" t="s">
        <v>770</v>
      </c>
      <c r="D395" t="s">
        <v>1861</v>
      </c>
      <c r="E395" t="s">
        <v>59</v>
      </c>
      <c r="F395" t="s">
        <v>1862</v>
      </c>
      <c r="G395" t="s">
        <v>1863</v>
      </c>
      <c r="H395" t="s">
        <v>1864</v>
      </c>
      <c r="I395">
        <v>45630</v>
      </c>
      <c r="J395" t="s">
        <v>605</v>
      </c>
      <c r="K395">
        <v>-48</v>
      </c>
      <c r="L395">
        <v>27</v>
      </c>
      <c r="M395">
        <v>73</v>
      </c>
      <c r="N395" t="s">
        <v>1865</v>
      </c>
      <c r="O395">
        <v>52</v>
      </c>
      <c r="P395">
        <v>97</v>
      </c>
      <c r="Q395">
        <v>0.01</v>
      </c>
    </row>
    <row r="396" spans="1:17" x14ac:dyDescent="0.25">
      <c r="A396" t="s">
        <v>347</v>
      </c>
      <c r="B396" t="s">
        <v>65</v>
      </c>
      <c r="C396" t="s">
        <v>1866</v>
      </c>
      <c r="D396" t="s">
        <v>1867</v>
      </c>
      <c r="E396" t="s">
        <v>106</v>
      </c>
      <c r="F396" t="s">
        <v>1868</v>
      </c>
      <c r="G396" t="s">
        <v>1869</v>
      </c>
      <c r="H396" t="s">
        <v>1864</v>
      </c>
      <c r="I396" t="s">
        <v>364</v>
      </c>
      <c r="J396" t="s">
        <v>869</v>
      </c>
      <c r="K396">
        <v>89</v>
      </c>
      <c r="L396">
        <v>66</v>
      </c>
      <c r="M396">
        <v>28</v>
      </c>
      <c r="N396" t="s">
        <v>352</v>
      </c>
      <c r="O396">
        <v>39</v>
      </c>
      <c r="P396">
        <v>25</v>
      </c>
      <c r="Q396">
        <v>-0.87</v>
      </c>
    </row>
    <row r="397" spans="1:17" x14ac:dyDescent="0.25">
      <c r="A397" t="s">
        <v>260</v>
      </c>
      <c r="B397" t="s">
        <v>103</v>
      </c>
      <c r="C397" t="s">
        <v>670</v>
      </c>
      <c r="D397" t="s">
        <v>1870</v>
      </c>
      <c r="E397" t="s">
        <v>59</v>
      </c>
      <c r="F397" t="s">
        <v>1871</v>
      </c>
      <c r="G397" t="s">
        <v>1872</v>
      </c>
      <c r="H397" t="s">
        <v>921</v>
      </c>
      <c r="I397">
        <v>45392</v>
      </c>
      <c r="J397">
        <v>45839</v>
      </c>
      <c r="K397">
        <v>97</v>
      </c>
      <c r="L397">
        <v>41</v>
      </c>
      <c r="M397">
        <v>68</v>
      </c>
      <c r="N397" t="s">
        <v>87</v>
      </c>
      <c r="O397">
        <v>35</v>
      </c>
      <c r="P397">
        <v>16</v>
      </c>
      <c r="Q397">
        <v>0.36</v>
      </c>
    </row>
    <row r="398" spans="1:17" x14ac:dyDescent="0.25">
      <c r="A398" t="s">
        <v>884</v>
      </c>
      <c r="B398" t="s">
        <v>113</v>
      </c>
      <c r="C398" t="s">
        <v>1873</v>
      </c>
      <c r="D398" t="s">
        <v>1874</v>
      </c>
      <c r="E398" t="s">
        <v>106</v>
      </c>
      <c r="F398" t="s">
        <v>1875</v>
      </c>
      <c r="G398" t="s">
        <v>1876</v>
      </c>
      <c r="H398" t="s">
        <v>921</v>
      </c>
      <c r="I398" t="s">
        <v>679</v>
      </c>
      <c r="J398">
        <v>45538</v>
      </c>
      <c r="K398">
        <v>84</v>
      </c>
      <c r="L398">
        <v>8</v>
      </c>
      <c r="M398">
        <v>54</v>
      </c>
      <c r="N398" t="s">
        <v>126</v>
      </c>
      <c r="O398">
        <v>60</v>
      </c>
      <c r="P398">
        <v>38</v>
      </c>
      <c r="Q398">
        <v>0.54</v>
      </c>
    </row>
    <row r="399" spans="1:17" x14ac:dyDescent="0.25">
      <c r="A399" t="s">
        <v>922</v>
      </c>
      <c r="B399" t="s">
        <v>65</v>
      </c>
      <c r="C399" t="s">
        <v>1249</v>
      </c>
      <c r="D399" t="s">
        <v>1877</v>
      </c>
      <c r="E399" t="s">
        <v>68</v>
      </c>
      <c r="F399" t="s">
        <v>1878</v>
      </c>
      <c r="G399" t="s">
        <v>1879</v>
      </c>
      <c r="H399" t="s">
        <v>921</v>
      </c>
      <c r="I399" t="s">
        <v>1880</v>
      </c>
      <c r="J399" t="s">
        <v>206</v>
      </c>
      <c r="K399">
        <v>69</v>
      </c>
      <c r="L399">
        <v>17</v>
      </c>
      <c r="M399">
        <v>27</v>
      </c>
      <c r="N399" t="s">
        <v>926</v>
      </c>
      <c r="O399">
        <v>79</v>
      </c>
      <c r="P399">
        <v>75</v>
      </c>
      <c r="Q399">
        <v>0.37</v>
      </c>
    </row>
    <row r="400" spans="1:17" x14ac:dyDescent="0.25">
      <c r="A400" t="s">
        <v>741</v>
      </c>
      <c r="B400" t="s">
        <v>56</v>
      </c>
      <c r="C400" t="s">
        <v>1881</v>
      </c>
      <c r="D400" t="s">
        <v>1882</v>
      </c>
      <c r="E400" t="s">
        <v>59</v>
      </c>
      <c r="F400" t="s">
        <v>1883</v>
      </c>
      <c r="G400" t="s">
        <v>1884</v>
      </c>
      <c r="H400" t="s">
        <v>921</v>
      </c>
      <c r="I400" t="s">
        <v>1450</v>
      </c>
      <c r="J400" t="s">
        <v>644</v>
      </c>
      <c r="K400">
        <v>80</v>
      </c>
      <c r="L400">
        <v>6</v>
      </c>
      <c r="M400">
        <v>92</v>
      </c>
      <c r="N400" t="s">
        <v>111</v>
      </c>
      <c r="O400">
        <v>26</v>
      </c>
      <c r="P400">
        <v>71</v>
      </c>
      <c r="Q400">
        <v>0.05</v>
      </c>
    </row>
    <row r="401" spans="1:17" x14ac:dyDescent="0.25">
      <c r="A401" t="s">
        <v>353</v>
      </c>
      <c r="B401" t="s">
        <v>56</v>
      </c>
      <c r="C401" t="s">
        <v>1885</v>
      </c>
      <c r="D401" t="s">
        <v>1886</v>
      </c>
      <c r="E401" t="s">
        <v>68</v>
      </c>
      <c r="F401" t="s">
        <v>1887</v>
      </c>
      <c r="G401" t="s">
        <v>1888</v>
      </c>
      <c r="H401" t="s">
        <v>483</v>
      </c>
      <c r="I401" t="s">
        <v>1000</v>
      </c>
      <c r="J401">
        <v>45632</v>
      </c>
      <c r="K401">
        <v>22</v>
      </c>
      <c r="L401">
        <v>22</v>
      </c>
      <c r="M401">
        <v>65</v>
      </c>
      <c r="N401" t="s">
        <v>72</v>
      </c>
      <c r="O401">
        <v>62</v>
      </c>
      <c r="P401">
        <v>78</v>
      </c>
      <c r="Q401">
        <v>-1.73</v>
      </c>
    </row>
    <row r="402" spans="1:17" x14ac:dyDescent="0.25">
      <c r="A402" t="s">
        <v>266</v>
      </c>
      <c r="B402" t="s">
        <v>56</v>
      </c>
      <c r="C402" t="s">
        <v>660</v>
      </c>
      <c r="D402" t="s">
        <v>1889</v>
      </c>
      <c r="E402" t="s">
        <v>59</v>
      </c>
      <c r="F402" t="s">
        <v>1890</v>
      </c>
      <c r="G402" t="s">
        <v>1891</v>
      </c>
      <c r="H402" t="s">
        <v>437</v>
      </c>
      <c r="I402" t="s">
        <v>437</v>
      </c>
      <c r="J402">
        <v>45385</v>
      </c>
      <c r="K402">
        <v>28</v>
      </c>
      <c r="L402">
        <v>5</v>
      </c>
      <c r="M402">
        <v>9</v>
      </c>
      <c r="N402" t="s">
        <v>273</v>
      </c>
      <c r="O402">
        <v>33</v>
      </c>
      <c r="P402">
        <v>9</v>
      </c>
      <c r="Q402">
        <v>-0.26</v>
      </c>
    </row>
    <row r="403" spans="1:17" x14ac:dyDescent="0.25">
      <c r="A403" t="s">
        <v>1748</v>
      </c>
      <c r="B403" t="s">
        <v>56</v>
      </c>
      <c r="C403" t="s">
        <v>1454</v>
      </c>
      <c r="D403" t="s">
        <v>1892</v>
      </c>
      <c r="E403" t="s">
        <v>106</v>
      </c>
      <c r="F403" t="s">
        <v>1893</v>
      </c>
      <c r="G403" t="s">
        <v>1894</v>
      </c>
      <c r="H403" t="s">
        <v>974</v>
      </c>
      <c r="I403" t="s">
        <v>225</v>
      </c>
      <c r="J403" t="s">
        <v>1798</v>
      </c>
      <c r="K403">
        <v>23</v>
      </c>
      <c r="L403">
        <v>38</v>
      </c>
      <c r="M403">
        <v>54</v>
      </c>
      <c r="N403" t="s">
        <v>120</v>
      </c>
      <c r="O403">
        <v>40</v>
      </c>
      <c r="P403">
        <v>15</v>
      </c>
      <c r="Q403">
        <v>0.73</v>
      </c>
    </row>
    <row r="404" spans="1:17" x14ac:dyDescent="0.25">
      <c r="A404" t="s">
        <v>55</v>
      </c>
      <c r="B404" t="s">
        <v>56</v>
      </c>
      <c r="C404" t="s">
        <v>1895</v>
      </c>
      <c r="D404" t="s">
        <v>1896</v>
      </c>
      <c r="E404" t="s">
        <v>68</v>
      </c>
      <c r="F404" t="s">
        <v>1897</v>
      </c>
      <c r="G404" t="s">
        <v>1898</v>
      </c>
      <c r="H404" t="s">
        <v>974</v>
      </c>
      <c r="I404" t="s">
        <v>644</v>
      </c>
      <c r="J404" t="s">
        <v>711</v>
      </c>
      <c r="K404">
        <v>26</v>
      </c>
      <c r="L404">
        <v>12</v>
      </c>
      <c r="M404">
        <v>43</v>
      </c>
      <c r="N404" t="s">
        <v>1179</v>
      </c>
      <c r="O404">
        <v>73</v>
      </c>
      <c r="P404">
        <v>20</v>
      </c>
      <c r="Q404">
        <v>0.63</v>
      </c>
    </row>
    <row r="405" spans="1:17" x14ac:dyDescent="0.25">
      <c r="A405" t="s">
        <v>134</v>
      </c>
      <c r="B405" t="s">
        <v>74</v>
      </c>
      <c r="C405" t="s">
        <v>1899</v>
      </c>
      <c r="D405" t="s">
        <v>1900</v>
      </c>
      <c r="E405" t="s">
        <v>68</v>
      </c>
      <c r="F405" t="s">
        <v>1901</v>
      </c>
      <c r="G405" t="s">
        <v>1902</v>
      </c>
      <c r="H405" t="s">
        <v>974</v>
      </c>
      <c r="I405" t="s">
        <v>582</v>
      </c>
      <c r="J405" t="s">
        <v>798</v>
      </c>
      <c r="K405">
        <v>85</v>
      </c>
      <c r="L405">
        <v>28</v>
      </c>
      <c r="M405">
        <v>32</v>
      </c>
      <c r="N405" t="s">
        <v>1903</v>
      </c>
      <c r="O405">
        <v>57</v>
      </c>
      <c r="P405">
        <v>41</v>
      </c>
      <c r="Q405">
        <v>0.73</v>
      </c>
    </row>
    <row r="406" spans="1:17" x14ac:dyDescent="0.25">
      <c r="A406" t="s">
        <v>1826</v>
      </c>
      <c r="B406" t="s">
        <v>74</v>
      </c>
      <c r="C406" t="s">
        <v>168</v>
      </c>
      <c r="D406" t="s">
        <v>1904</v>
      </c>
      <c r="E406" t="s">
        <v>59</v>
      </c>
      <c r="F406" t="s">
        <v>1905</v>
      </c>
      <c r="G406" t="s">
        <v>1906</v>
      </c>
      <c r="H406" t="s">
        <v>974</v>
      </c>
      <c r="I406">
        <v>45633</v>
      </c>
      <c r="J406" t="s">
        <v>1557</v>
      </c>
      <c r="K406">
        <v>55</v>
      </c>
      <c r="L406">
        <v>58</v>
      </c>
      <c r="M406">
        <v>6</v>
      </c>
      <c r="N406" t="s">
        <v>1830</v>
      </c>
      <c r="O406">
        <v>48</v>
      </c>
      <c r="P406">
        <v>17</v>
      </c>
      <c r="Q406">
        <v>0.28000000000000003</v>
      </c>
    </row>
    <row r="407" spans="1:17" x14ac:dyDescent="0.25">
      <c r="A407" t="s">
        <v>811</v>
      </c>
      <c r="B407" t="s">
        <v>74</v>
      </c>
      <c r="C407" t="s">
        <v>1005</v>
      </c>
      <c r="D407" t="s">
        <v>1907</v>
      </c>
      <c r="E407" t="s">
        <v>68</v>
      </c>
      <c r="F407" t="s">
        <v>1908</v>
      </c>
      <c r="G407" t="s">
        <v>1909</v>
      </c>
      <c r="H407" t="s">
        <v>1474</v>
      </c>
      <c r="I407" t="s">
        <v>158</v>
      </c>
      <c r="J407">
        <v>45422</v>
      </c>
      <c r="K407">
        <v>72</v>
      </c>
      <c r="L407">
        <v>3</v>
      </c>
      <c r="M407">
        <v>10</v>
      </c>
      <c r="N407" t="s">
        <v>72</v>
      </c>
      <c r="O407">
        <v>52</v>
      </c>
      <c r="P407">
        <v>14</v>
      </c>
      <c r="Q407">
        <v>0.65</v>
      </c>
    </row>
    <row r="408" spans="1:17" x14ac:dyDescent="0.25">
      <c r="A408" t="s">
        <v>1354</v>
      </c>
      <c r="B408" t="s">
        <v>74</v>
      </c>
      <c r="C408" t="s">
        <v>161</v>
      </c>
      <c r="D408" t="s">
        <v>1910</v>
      </c>
      <c r="E408" t="s">
        <v>106</v>
      </c>
      <c r="F408" t="s">
        <v>1911</v>
      </c>
      <c r="G408" t="s">
        <v>1912</v>
      </c>
      <c r="H408" t="s">
        <v>1139</v>
      </c>
      <c r="I408" t="s">
        <v>375</v>
      </c>
      <c r="J408" t="s">
        <v>1913</v>
      </c>
      <c r="K408">
        <v>29</v>
      </c>
      <c r="L408">
        <v>4</v>
      </c>
      <c r="M408">
        <v>17</v>
      </c>
      <c r="N408" t="s">
        <v>840</v>
      </c>
      <c r="O408">
        <v>59</v>
      </c>
      <c r="P408">
        <v>52</v>
      </c>
      <c r="Q408">
        <v>0.73</v>
      </c>
    </row>
    <row r="409" spans="1:17" x14ac:dyDescent="0.25">
      <c r="A409" t="s">
        <v>266</v>
      </c>
      <c r="B409" t="s">
        <v>56</v>
      </c>
      <c r="C409" t="s">
        <v>1914</v>
      </c>
      <c r="D409" t="s">
        <v>1915</v>
      </c>
      <c r="E409" t="s">
        <v>68</v>
      </c>
      <c r="F409" t="s">
        <v>1916</v>
      </c>
      <c r="G409" t="s">
        <v>1917</v>
      </c>
      <c r="H409" t="s">
        <v>1139</v>
      </c>
      <c r="I409">
        <v>45992</v>
      </c>
      <c r="J409" t="s">
        <v>442</v>
      </c>
      <c r="K409">
        <v>47</v>
      </c>
      <c r="L409">
        <v>20</v>
      </c>
      <c r="M409">
        <v>65</v>
      </c>
      <c r="N409" t="s">
        <v>409</v>
      </c>
      <c r="O409">
        <v>49</v>
      </c>
      <c r="P409">
        <v>19</v>
      </c>
      <c r="Q409">
        <v>0.12</v>
      </c>
    </row>
    <row r="410" spans="1:17" x14ac:dyDescent="0.25">
      <c r="A410" t="s">
        <v>1200</v>
      </c>
      <c r="B410" t="s">
        <v>56</v>
      </c>
      <c r="C410" t="s">
        <v>1918</v>
      </c>
      <c r="D410" t="s">
        <v>1919</v>
      </c>
      <c r="E410" t="s">
        <v>106</v>
      </c>
      <c r="F410" t="s">
        <v>1920</v>
      </c>
      <c r="G410" t="s">
        <v>1921</v>
      </c>
      <c r="H410" t="s">
        <v>1139</v>
      </c>
      <c r="I410">
        <v>45446</v>
      </c>
      <c r="J410">
        <v>45294</v>
      </c>
      <c r="K410">
        <v>42</v>
      </c>
      <c r="L410">
        <v>69</v>
      </c>
      <c r="M410">
        <v>54</v>
      </c>
      <c r="N410" t="s">
        <v>1206</v>
      </c>
      <c r="O410">
        <v>43</v>
      </c>
      <c r="P410">
        <v>96</v>
      </c>
      <c r="Q410">
        <v>0.61</v>
      </c>
    </row>
    <row r="411" spans="1:17" x14ac:dyDescent="0.25">
      <c r="A411" t="s">
        <v>186</v>
      </c>
      <c r="B411" t="s">
        <v>56</v>
      </c>
      <c r="C411" t="s">
        <v>411</v>
      </c>
      <c r="D411" t="s">
        <v>1922</v>
      </c>
      <c r="E411" t="s">
        <v>68</v>
      </c>
      <c r="F411" t="s">
        <v>1923</v>
      </c>
      <c r="G411" t="s">
        <v>1924</v>
      </c>
      <c r="H411" t="s">
        <v>1139</v>
      </c>
      <c r="I411" t="s">
        <v>393</v>
      </c>
      <c r="J411" t="s">
        <v>850</v>
      </c>
      <c r="K411">
        <v>97</v>
      </c>
      <c r="L411">
        <v>52</v>
      </c>
      <c r="M411">
        <v>80</v>
      </c>
      <c r="N411" t="s">
        <v>191</v>
      </c>
      <c r="O411">
        <v>22</v>
      </c>
      <c r="P411">
        <v>90</v>
      </c>
      <c r="Q411">
        <v>-1.23</v>
      </c>
    </row>
    <row r="412" spans="1:17" x14ac:dyDescent="0.25">
      <c r="A412" t="s">
        <v>630</v>
      </c>
      <c r="B412" t="s">
        <v>74</v>
      </c>
      <c r="C412" t="s">
        <v>239</v>
      </c>
      <c r="D412" t="s">
        <v>1925</v>
      </c>
      <c r="E412" t="s">
        <v>59</v>
      </c>
      <c r="F412" t="s">
        <v>1926</v>
      </c>
      <c r="G412" t="s">
        <v>1927</v>
      </c>
      <c r="H412" t="s">
        <v>1450</v>
      </c>
      <c r="I412">
        <v>45482</v>
      </c>
      <c r="J412" t="s">
        <v>1080</v>
      </c>
      <c r="K412">
        <v>90</v>
      </c>
      <c r="L412">
        <v>62</v>
      </c>
      <c r="M412">
        <v>54</v>
      </c>
      <c r="N412" t="s">
        <v>191</v>
      </c>
      <c r="O412">
        <v>70</v>
      </c>
      <c r="P412">
        <v>83</v>
      </c>
      <c r="Q412">
        <v>-3.09</v>
      </c>
    </row>
    <row r="413" spans="1:17" x14ac:dyDescent="0.25">
      <c r="A413" t="s">
        <v>1045</v>
      </c>
      <c r="B413" t="s">
        <v>56</v>
      </c>
      <c r="C413" t="s">
        <v>1928</v>
      </c>
      <c r="D413" t="s">
        <v>1929</v>
      </c>
      <c r="E413" t="s">
        <v>59</v>
      </c>
      <c r="F413" t="s">
        <v>1930</v>
      </c>
      <c r="G413" t="s">
        <v>1931</v>
      </c>
      <c r="H413" t="s">
        <v>1450</v>
      </c>
      <c r="I413" t="s">
        <v>1932</v>
      </c>
      <c r="J413">
        <v>45992</v>
      </c>
      <c r="K413">
        <v>81</v>
      </c>
      <c r="L413">
        <v>74</v>
      </c>
      <c r="M413">
        <v>45</v>
      </c>
      <c r="N413" t="s">
        <v>320</v>
      </c>
      <c r="O413">
        <v>42</v>
      </c>
      <c r="P413">
        <v>23</v>
      </c>
      <c r="Q413">
        <v>-0.19</v>
      </c>
    </row>
    <row r="414" spans="1:17" x14ac:dyDescent="0.25">
      <c r="A414" t="s">
        <v>566</v>
      </c>
      <c r="B414" t="s">
        <v>103</v>
      </c>
      <c r="C414" t="s">
        <v>1933</v>
      </c>
      <c r="D414" t="s">
        <v>1934</v>
      </c>
      <c r="E414" t="s">
        <v>59</v>
      </c>
      <c r="F414" t="s">
        <v>1935</v>
      </c>
      <c r="G414" t="s">
        <v>1936</v>
      </c>
      <c r="H414" t="s">
        <v>827</v>
      </c>
      <c r="I414" t="s">
        <v>307</v>
      </c>
      <c r="J414" t="s">
        <v>319</v>
      </c>
      <c r="K414">
        <v>60</v>
      </c>
      <c r="L414">
        <v>90</v>
      </c>
      <c r="M414">
        <v>85</v>
      </c>
      <c r="N414" t="s">
        <v>191</v>
      </c>
      <c r="O414">
        <v>47</v>
      </c>
      <c r="P414">
        <v>9</v>
      </c>
      <c r="Q414">
        <v>0.45</v>
      </c>
    </row>
    <row r="415" spans="1:17" x14ac:dyDescent="0.25">
      <c r="A415" t="s">
        <v>874</v>
      </c>
      <c r="B415" t="s">
        <v>56</v>
      </c>
      <c r="C415" t="s">
        <v>1937</v>
      </c>
      <c r="D415" t="s">
        <v>1938</v>
      </c>
      <c r="E415" t="s">
        <v>68</v>
      </c>
      <c r="F415" t="s">
        <v>1939</v>
      </c>
      <c r="G415" t="s">
        <v>1940</v>
      </c>
      <c r="H415" t="s">
        <v>827</v>
      </c>
      <c r="I415">
        <v>45840</v>
      </c>
      <c r="J415" t="s">
        <v>345</v>
      </c>
      <c r="K415">
        <v>45</v>
      </c>
      <c r="L415">
        <v>24</v>
      </c>
      <c r="M415">
        <v>61</v>
      </c>
      <c r="N415" t="s">
        <v>383</v>
      </c>
      <c r="O415">
        <v>44</v>
      </c>
      <c r="P415">
        <v>34</v>
      </c>
      <c r="Q415">
        <v>0.81</v>
      </c>
    </row>
    <row r="416" spans="1:17" x14ac:dyDescent="0.25">
      <c r="A416" t="s">
        <v>127</v>
      </c>
      <c r="B416" t="s">
        <v>74</v>
      </c>
      <c r="C416" t="s">
        <v>57</v>
      </c>
      <c r="D416" t="s">
        <v>1941</v>
      </c>
      <c r="E416" t="s">
        <v>59</v>
      </c>
      <c r="F416" t="s">
        <v>1942</v>
      </c>
      <c r="G416" t="s">
        <v>1943</v>
      </c>
      <c r="H416" t="s">
        <v>827</v>
      </c>
      <c r="I416">
        <v>45574</v>
      </c>
      <c r="J416" t="s">
        <v>822</v>
      </c>
      <c r="K416">
        <v>92</v>
      </c>
      <c r="L416">
        <v>92</v>
      </c>
      <c r="M416">
        <v>28</v>
      </c>
      <c r="N416" t="s">
        <v>409</v>
      </c>
      <c r="O416">
        <v>50</v>
      </c>
      <c r="P416">
        <v>67</v>
      </c>
      <c r="Q416">
        <v>0.23</v>
      </c>
    </row>
    <row r="417" spans="1:17" x14ac:dyDescent="0.25">
      <c r="A417" t="s">
        <v>1944</v>
      </c>
      <c r="B417" t="s">
        <v>113</v>
      </c>
      <c r="C417" t="s">
        <v>1945</v>
      </c>
      <c r="D417" t="s">
        <v>1946</v>
      </c>
      <c r="E417" t="s">
        <v>59</v>
      </c>
      <c r="F417" t="s">
        <v>1947</v>
      </c>
      <c r="G417" t="s">
        <v>1948</v>
      </c>
      <c r="H417" t="s">
        <v>827</v>
      </c>
      <c r="I417">
        <v>45573</v>
      </c>
      <c r="J417" t="s">
        <v>1949</v>
      </c>
      <c r="K417">
        <v>76</v>
      </c>
      <c r="L417">
        <v>21</v>
      </c>
      <c r="M417">
        <v>3</v>
      </c>
      <c r="N417" t="s">
        <v>1950</v>
      </c>
      <c r="O417">
        <v>31</v>
      </c>
      <c r="P417">
        <v>47</v>
      </c>
      <c r="Q417">
        <v>-0.34</v>
      </c>
    </row>
    <row r="418" spans="1:17" x14ac:dyDescent="0.25">
      <c r="A418" t="s">
        <v>542</v>
      </c>
      <c r="B418" t="s">
        <v>65</v>
      </c>
      <c r="C418" t="s">
        <v>1741</v>
      </c>
      <c r="D418" t="s">
        <v>1951</v>
      </c>
      <c r="E418" t="s">
        <v>106</v>
      </c>
      <c r="F418" t="s">
        <v>1952</v>
      </c>
      <c r="G418" t="s">
        <v>1953</v>
      </c>
      <c r="H418" t="s">
        <v>827</v>
      </c>
      <c r="I418" t="s">
        <v>375</v>
      </c>
      <c r="J418" t="s">
        <v>1264</v>
      </c>
      <c r="K418">
        <v>80</v>
      </c>
      <c r="L418">
        <v>24</v>
      </c>
      <c r="M418">
        <v>60</v>
      </c>
      <c r="N418" t="s">
        <v>166</v>
      </c>
      <c r="O418">
        <v>98</v>
      </c>
      <c r="P418">
        <v>38</v>
      </c>
      <c r="Q418">
        <v>-0.52</v>
      </c>
    </row>
    <row r="419" spans="1:17" x14ac:dyDescent="0.25">
      <c r="A419" t="s">
        <v>285</v>
      </c>
      <c r="B419" t="s">
        <v>56</v>
      </c>
      <c r="C419" t="s">
        <v>251</v>
      </c>
      <c r="D419" t="s">
        <v>1954</v>
      </c>
      <c r="E419" t="s">
        <v>68</v>
      </c>
      <c r="F419" t="s">
        <v>1955</v>
      </c>
      <c r="G419" t="s">
        <v>1956</v>
      </c>
      <c r="H419" t="s">
        <v>1834</v>
      </c>
      <c r="I419">
        <v>45840</v>
      </c>
      <c r="J419">
        <v>45568</v>
      </c>
      <c r="K419">
        <v>21</v>
      </c>
      <c r="L419">
        <v>30</v>
      </c>
      <c r="M419">
        <v>32</v>
      </c>
      <c r="N419" t="s">
        <v>72</v>
      </c>
      <c r="O419">
        <v>43</v>
      </c>
      <c r="P419">
        <v>54</v>
      </c>
      <c r="Q419">
        <v>0.61</v>
      </c>
    </row>
    <row r="420" spans="1:17" x14ac:dyDescent="0.25">
      <c r="A420" t="s">
        <v>452</v>
      </c>
      <c r="B420" t="s">
        <v>103</v>
      </c>
      <c r="C420" t="s">
        <v>1648</v>
      </c>
      <c r="D420" t="s">
        <v>1957</v>
      </c>
      <c r="E420" t="s">
        <v>68</v>
      </c>
      <c r="F420" t="s">
        <v>1958</v>
      </c>
      <c r="G420" t="s">
        <v>1959</v>
      </c>
      <c r="H420" t="s">
        <v>1834</v>
      </c>
      <c r="I420" t="s">
        <v>854</v>
      </c>
      <c r="J420">
        <v>45297</v>
      </c>
      <c r="K420">
        <v>84</v>
      </c>
      <c r="L420">
        <v>69</v>
      </c>
      <c r="M420">
        <v>77</v>
      </c>
      <c r="N420" t="s">
        <v>172</v>
      </c>
      <c r="O420">
        <v>39</v>
      </c>
      <c r="P420">
        <v>69</v>
      </c>
      <c r="Q420">
        <v>-0.26</v>
      </c>
    </row>
    <row r="421" spans="1:17" x14ac:dyDescent="0.25">
      <c r="A421" t="s">
        <v>1483</v>
      </c>
      <c r="B421" t="s">
        <v>56</v>
      </c>
      <c r="C421" t="s">
        <v>1318</v>
      </c>
      <c r="D421" t="s">
        <v>1960</v>
      </c>
      <c r="E421" t="s">
        <v>106</v>
      </c>
      <c r="F421" t="s">
        <v>1961</v>
      </c>
      <c r="G421" t="s">
        <v>1962</v>
      </c>
      <c r="H421" t="s">
        <v>1834</v>
      </c>
      <c r="I421">
        <v>45992</v>
      </c>
      <c r="J421" t="s">
        <v>179</v>
      </c>
      <c r="K421">
        <v>58</v>
      </c>
      <c r="L421">
        <v>12</v>
      </c>
      <c r="M421">
        <v>99</v>
      </c>
      <c r="N421" t="s">
        <v>191</v>
      </c>
      <c r="O421">
        <v>71</v>
      </c>
      <c r="P421">
        <v>30</v>
      </c>
      <c r="Q421">
        <v>-0.77</v>
      </c>
    </row>
    <row r="422" spans="1:17" x14ac:dyDescent="0.25">
      <c r="A422" t="s">
        <v>1350</v>
      </c>
      <c r="B422" t="s">
        <v>201</v>
      </c>
      <c r="C422" t="s">
        <v>802</v>
      </c>
      <c r="D422" t="s">
        <v>1963</v>
      </c>
      <c r="E422" t="s">
        <v>68</v>
      </c>
      <c r="F422" t="s">
        <v>1964</v>
      </c>
      <c r="G422" t="s">
        <v>1965</v>
      </c>
      <c r="H422" t="s">
        <v>691</v>
      </c>
      <c r="I422">
        <v>45358</v>
      </c>
      <c r="J422" t="s">
        <v>265</v>
      </c>
      <c r="K422">
        <v>34</v>
      </c>
      <c r="L422">
        <v>47</v>
      </c>
      <c r="M422">
        <v>99</v>
      </c>
      <c r="N422" t="s">
        <v>840</v>
      </c>
      <c r="O422">
        <v>97</v>
      </c>
      <c r="P422">
        <v>47</v>
      </c>
      <c r="Q422">
        <v>0.57999999999999996</v>
      </c>
    </row>
    <row r="423" spans="1:17" x14ac:dyDescent="0.25">
      <c r="A423" t="s">
        <v>606</v>
      </c>
      <c r="B423" t="s">
        <v>103</v>
      </c>
      <c r="C423" t="s">
        <v>777</v>
      </c>
      <c r="D423" t="s">
        <v>1966</v>
      </c>
      <c r="E423" t="s">
        <v>106</v>
      </c>
      <c r="F423" t="s">
        <v>1967</v>
      </c>
      <c r="G423" t="s">
        <v>1968</v>
      </c>
      <c r="H423" t="s">
        <v>691</v>
      </c>
      <c r="I423">
        <v>45481</v>
      </c>
      <c r="J423">
        <v>45871</v>
      </c>
      <c r="K423">
        <v>54</v>
      </c>
      <c r="L423">
        <v>17</v>
      </c>
      <c r="M423">
        <v>90</v>
      </c>
      <c r="N423" t="s">
        <v>611</v>
      </c>
      <c r="O423">
        <v>60</v>
      </c>
      <c r="P423">
        <v>20</v>
      </c>
      <c r="Q423">
        <v>0.52</v>
      </c>
    </row>
    <row r="424" spans="1:17" x14ac:dyDescent="0.25">
      <c r="A424" t="s">
        <v>1277</v>
      </c>
      <c r="B424" t="s">
        <v>65</v>
      </c>
      <c r="C424" t="s">
        <v>1051</v>
      </c>
      <c r="D424" t="s">
        <v>1969</v>
      </c>
      <c r="E424" t="s">
        <v>68</v>
      </c>
      <c r="F424" t="s">
        <v>1970</v>
      </c>
      <c r="G424" t="s">
        <v>1971</v>
      </c>
      <c r="H424" t="s">
        <v>296</v>
      </c>
      <c r="I424" t="s">
        <v>400</v>
      </c>
      <c r="J424" t="s">
        <v>685</v>
      </c>
      <c r="K424">
        <v>17</v>
      </c>
      <c r="L424">
        <v>63</v>
      </c>
      <c r="M424">
        <v>66</v>
      </c>
      <c r="N424" t="s">
        <v>166</v>
      </c>
      <c r="O424">
        <v>23</v>
      </c>
      <c r="P424">
        <v>46</v>
      </c>
      <c r="Q424">
        <v>0.67</v>
      </c>
    </row>
    <row r="425" spans="1:17" x14ac:dyDescent="0.25">
      <c r="A425" t="s">
        <v>750</v>
      </c>
      <c r="B425" t="s">
        <v>201</v>
      </c>
      <c r="C425" t="s">
        <v>770</v>
      </c>
      <c r="D425" t="s">
        <v>1972</v>
      </c>
      <c r="E425" t="s">
        <v>68</v>
      </c>
      <c r="F425" t="s">
        <v>1973</v>
      </c>
      <c r="G425" t="s">
        <v>1974</v>
      </c>
      <c r="H425" t="s">
        <v>624</v>
      </c>
      <c r="I425">
        <v>45394</v>
      </c>
      <c r="J425" t="s">
        <v>639</v>
      </c>
      <c r="K425">
        <v>84</v>
      </c>
      <c r="L425">
        <v>13</v>
      </c>
      <c r="M425">
        <v>88</v>
      </c>
      <c r="N425" t="s">
        <v>755</v>
      </c>
      <c r="O425">
        <v>25</v>
      </c>
      <c r="P425">
        <v>34</v>
      </c>
      <c r="Q425">
        <v>-1</v>
      </c>
    </row>
    <row r="426" spans="1:17" x14ac:dyDescent="0.25">
      <c r="A426" t="s">
        <v>427</v>
      </c>
      <c r="B426" t="s">
        <v>113</v>
      </c>
      <c r="C426" t="s">
        <v>1598</v>
      </c>
      <c r="D426" t="s">
        <v>1975</v>
      </c>
      <c r="E426" t="s">
        <v>59</v>
      </c>
      <c r="F426" t="s">
        <v>1976</v>
      </c>
      <c r="G426" t="s">
        <v>1977</v>
      </c>
      <c r="H426" t="s">
        <v>624</v>
      </c>
      <c r="I426">
        <v>45325</v>
      </c>
      <c r="J426">
        <v>45446</v>
      </c>
      <c r="K426">
        <v>73</v>
      </c>
      <c r="L426">
        <v>31</v>
      </c>
      <c r="M426">
        <v>49</v>
      </c>
      <c r="N426" t="s">
        <v>383</v>
      </c>
      <c r="O426">
        <v>22</v>
      </c>
      <c r="P426">
        <v>47</v>
      </c>
      <c r="Q426">
        <v>-0.36</v>
      </c>
    </row>
    <row r="427" spans="1:17" x14ac:dyDescent="0.25">
      <c r="A427" t="s">
        <v>73</v>
      </c>
      <c r="B427" t="s">
        <v>74</v>
      </c>
      <c r="C427" t="s">
        <v>297</v>
      </c>
      <c r="D427" t="s">
        <v>1978</v>
      </c>
      <c r="E427" t="s">
        <v>106</v>
      </c>
      <c r="F427" t="s">
        <v>1979</v>
      </c>
      <c r="G427" t="s">
        <v>1980</v>
      </c>
      <c r="H427" t="s">
        <v>624</v>
      </c>
      <c r="I427" t="s">
        <v>561</v>
      </c>
      <c r="J427">
        <v>45451</v>
      </c>
      <c r="K427">
        <v>96</v>
      </c>
      <c r="L427">
        <v>9</v>
      </c>
      <c r="M427">
        <v>57</v>
      </c>
      <c r="N427" t="s">
        <v>1981</v>
      </c>
      <c r="O427">
        <v>78</v>
      </c>
      <c r="P427">
        <v>67</v>
      </c>
      <c r="Q427">
        <v>-1.1399999999999999</v>
      </c>
    </row>
    <row r="428" spans="1:17" x14ac:dyDescent="0.25">
      <c r="A428" t="s">
        <v>250</v>
      </c>
      <c r="B428" t="s">
        <v>113</v>
      </c>
      <c r="C428" t="s">
        <v>256</v>
      </c>
      <c r="D428" t="s">
        <v>1982</v>
      </c>
      <c r="E428" t="s">
        <v>106</v>
      </c>
      <c r="F428" t="s">
        <v>1983</v>
      </c>
      <c r="G428" t="s">
        <v>1984</v>
      </c>
      <c r="H428" t="s">
        <v>624</v>
      </c>
      <c r="I428" t="s">
        <v>213</v>
      </c>
      <c r="J428" t="s">
        <v>1339</v>
      </c>
      <c r="K428">
        <v>56</v>
      </c>
      <c r="L428">
        <v>59</v>
      </c>
      <c r="M428">
        <v>87</v>
      </c>
      <c r="N428" t="s">
        <v>95</v>
      </c>
      <c r="O428">
        <v>65</v>
      </c>
      <c r="P428">
        <v>45</v>
      </c>
      <c r="Q428">
        <v>0.14000000000000001</v>
      </c>
    </row>
    <row r="429" spans="1:17" x14ac:dyDescent="0.25">
      <c r="A429" t="s">
        <v>266</v>
      </c>
      <c r="B429" t="s">
        <v>56</v>
      </c>
      <c r="C429" t="s">
        <v>1067</v>
      </c>
      <c r="D429" t="s">
        <v>1985</v>
      </c>
      <c r="E429" t="s">
        <v>106</v>
      </c>
      <c r="F429" t="s">
        <v>1986</v>
      </c>
      <c r="G429" t="s">
        <v>1987</v>
      </c>
      <c r="H429" t="s">
        <v>624</v>
      </c>
      <c r="I429">
        <v>45361</v>
      </c>
      <c r="J429">
        <v>45296</v>
      </c>
      <c r="K429">
        <v>60</v>
      </c>
      <c r="L429">
        <v>63</v>
      </c>
      <c r="M429">
        <v>81</v>
      </c>
      <c r="N429" t="s">
        <v>273</v>
      </c>
      <c r="O429">
        <v>74</v>
      </c>
      <c r="P429">
        <v>31</v>
      </c>
      <c r="Q429">
        <v>0.31</v>
      </c>
    </row>
    <row r="430" spans="1:17" x14ac:dyDescent="0.25">
      <c r="A430" t="s">
        <v>232</v>
      </c>
      <c r="B430" t="s">
        <v>152</v>
      </c>
      <c r="C430" t="s">
        <v>713</v>
      </c>
      <c r="D430" t="s">
        <v>1988</v>
      </c>
      <c r="E430" t="s">
        <v>106</v>
      </c>
      <c r="F430" t="s">
        <v>1989</v>
      </c>
      <c r="G430" t="s">
        <v>1990</v>
      </c>
      <c r="H430" t="s">
        <v>798</v>
      </c>
      <c r="I430" t="s">
        <v>1525</v>
      </c>
      <c r="J430">
        <v>45637</v>
      </c>
      <c r="K430">
        <v>41</v>
      </c>
      <c r="L430">
        <v>84</v>
      </c>
      <c r="M430">
        <v>90</v>
      </c>
      <c r="N430" t="s">
        <v>159</v>
      </c>
      <c r="O430">
        <v>42</v>
      </c>
      <c r="P430">
        <v>65</v>
      </c>
      <c r="Q430">
        <v>0.57999999999999996</v>
      </c>
    </row>
    <row r="431" spans="1:17" x14ac:dyDescent="0.25">
      <c r="A431" t="s">
        <v>1826</v>
      </c>
      <c r="B431" t="s">
        <v>74</v>
      </c>
      <c r="C431" t="s">
        <v>261</v>
      </c>
      <c r="D431" t="s">
        <v>1991</v>
      </c>
      <c r="E431" t="s">
        <v>59</v>
      </c>
      <c r="F431" t="s">
        <v>1992</v>
      </c>
      <c r="G431" t="s">
        <v>1993</v>
      </c>
      <c r="H431" t="s">
        <v>798</v>
      </c>
      <c r="I431" t="s">
        <v>1367</v>
      </c>
      <c r="J431">
        <v>45902</v>
      </c>
      <c r="K431">
        <v>45</v>
      </c>
      <c r="L431">
        <v>63</v>
      </c>
      <c r="M431">
        <v>75</v>
      </c>
      <c r="N431" t="s">
        <v>95</v>
      </c>
      <c r="O431">
        <v>83</v>
      </c>
      <c r="P431">
        <v>5</v>
      </c>
      <c r="Q431">
        <v>-0.55000000000000004</v>
      </c>
    </row>
    <row r="432" spans="1:17" x14ac:dyDescent="0.25">
      <c r="A432" t="s">
        <v>776</v>
      </c>
      <c r="B432" t="s">
        <v>201</v>
      </c>
      <c r="C432" t="s">
        <v>1994</v>
      </c>
      <c r="D432" t="s">
        <v>1995</v>
      </c>
      <c r="E432" t="s">
        <v>68</v>
      </c>
      <c r="F432" t="s">
        <v>1996</v>
      </c>
      <c r="G432" t="s">
        <v>1997</v>
      </c>
      <c r="H432" t="s">
        <v>798</v>
      </c>
      <c r="I432">
        <v>45422</v>
      </c>
      <c r="J432">
        <v>45485</v>
      </c>
      <c r="K432">
        <v>-48</v>
      </c>
      <c r="L432">
        <v>77</v>
      </c>
      <c r="M432">
        <v>81</v>
      </c>
      <c r="N432" t="s">
        <v>1998</v>
      </c>
      <c r="O432">
        <v>70</v>
      </c>
      <c r="P432">
        <v>74</v>
      </c>
      <c r="Q432">
        <v>0.94</v>
      </c>
    </row>
    <row r="433" spans="1:17" x14ac:dyDescent="0.25">
      <c r="A433" t="s">
        <v>134</v>
      </c>
      <c r="B433" t="s">
        <v>74</v>
      </c>
      <c r="C433" t="s">
        <v>1999</v>
      </c>
      <c r="D433" t="s">
        <v>2000</v>
      </c>
      <c r="E433" t="s">
        <v>68</v>
      </c>
      <c r="F433" t="s">
        <v>2001</v>
      </c>
      <c r="G433" t="s">
        <v>2002</v>
      </c>
      <c r="H433" t="s">
        <v>798</v>
      </c>
      <c r="I433" t="s">
        <v>2003</v>
      </c>
      <c r="J433" t="s">
        <v>344</v>
      </c>
      <c r="K433">
        <v>21</v>
      </c>
      <c r="L433">
        <v>28</v>
      </c>
      <c r="M433">
        <v>72</v>
      </c>
      <c r="N433" t="s">
        <v>126</v>
      </c>
      <c r="O433">
        <v>69</v>
      </c>
      <c r="P433">
        <v>51</v>
      </c>
      <c r="Q433">
        <v>-0.06</v>
      </c>
    </row>
    <row r="434" spans="1:17" x14ac:dyDescent="0.25">
      <c r="A434" t="s">
        <v>96</v>
      </c>
      <c r="B434" t="s">
        <v>56</v>
      </c>
      <c r="C434" t="s">
        <v>1693</v>
      </c>
      <c r="D434" t="s">
        <v>2004</v>
      </c>
      <c r="E434" t="s">
        <v>68</v>
      </c>
      <c r="F434" t="s">
        <v>2005</v>
      </c>
      <c r="G434" t="s">
        <v>2006</v>
      </c>
      <c r="H434" t="s">
        <v>798</v>
      </c>
      <c r="I434" t="s">
        <v>1367</v>
      </c>
      <c r="J434" t="s">
        <v>1339</v>
      </c>
      <c r="K434">
        <v>65</v>
      </c>
      <c r="L434">
        <v>88</v>
      </c>
      <c r="M434">
        <v>20</v>
      </c>
      <c r="N434" t="s">
        <v>166</v>
      </c>
      <c r="O434">
        <v>89</v>
      </c>
      <c r="P434">
        <v>37</v>
      </c>
      <c r="Q434">
        <v>0.26</v>
      </c>
    </row>
    <row r="435" spans="1:17" x14ac:dyDescent="0.25">
      <c r="A435" t="s">
        <v>347</v>
      </c>
      <c r="B435" t="s">
        <v>65</v>
      </c>
      <c r="C435" t="s">
        <v>245</v>
      </c>
      <c r="D435" t="s">
        <v>2007</v>
      </c>
      <c r="E435" t="s">
        <v>106</v>
      </c>
      <c r="F435" t="s">
        <v>2008</v>
      </c>
      <c r="G435" t="s">
        <v>2009</v>
      </c>
      <c r="H435" t="s">
        <v>798</v>
      </c>
      <c r="I435">
        <v>45840</v>
      </c>
      <c r="J435">
        <v>45638</v>
      </c>
      <c r="K435">
        <v>14</v>
      </c>
      <c r="L435">
        <v>84</v>
      </c>
      <c r="M435">
        <v>15</v>
      </c>
      <c r="N435" t="s">
        <v>352</v>
      </c>
      <c r="O435">
        <v>51</v>
      </c>
      <c r="P435">
        <v>73</v>
      </c>
      <c r="Q435">
        <v>0.57999999999999996</v>
      </c>
    </row>
    <row r="436" spans="1:17" x14ac:dyDescent="0.25">
      <c r="A436" t="s">
        <v>452</v>
      </c>
      <c r="B436" t="s">
        <v>103</v>
      </c>
      <c r="C436" t="s">
        <v>1005</v>
      </c>
      <c r="D436" t="s">
        <v>2010</v>
      </c>
      <c r="E436" t="s">
        <v>59</v>
      </c>
      <c r="F436" t="s">
        <v>2011</v>
      </c>
      <c r="G436" t="s">
        <v>2012</v>
      </c>
      <c r="H436" t="s">
        <v>109</v>
      </c>
      <c r="I436" t="s">
        <v>71</v>
      </c>
      <c r="J436" t="s">
        <v>1558</v>
      </c>
      <c r="K436">
        <v>47</v>
      </c>
      <c r="L436">
        <v>1</v>
      </c>
      <c r="M436">
        <v>60</v>
      </c>
      <c r="N436" t="s">
        <v>1225</v>
      </c>
      <c r="O436">
        <v>32</v>
      </c>
      <c r="P436">
        <v>87</v>
      </c>
      <c r="Q436">
        <v>-0.43</v>
      </c>
    </row>
    <row r="437" spans="1:17" x14ac:dyDescent="0.25">
      <c r="A437" t="s">
        <v>1045</v>
      </c>
      <c r="B437" t="s">
        <v>56</v>
      </c>
      <c r="C437" t="s">
        <v>979</v>
      </c>
      <c r="D437" t="s">
        <v>2013</v>
      </c>
      <c r="E437" t="s">
        <v>68</v>
      </c>
      <c r="F437" t="s">
        <v>2014</v>
      </c>
      <c r="G437" t="s">
        <v>2015</v>
      </c>
      <c r="H437" t="s">
        <v>109</v>
      </c>
      <c r="I437" t="s">
        <v>845</v>
      </c>
      <c r="J437">
        <v>45689</v>
      </c>
      <c r="K437">
        <v>71</v>
      </c>
      <c r="L437">
        <v>36</v>
      </c>
      <c r="M437">
        <v>45</v>
      </c>
      <c r="N437" t="s">
        <v>320</v>
      </c>
      <c r="O437">
        <v>87</v>
      </c>
      <c r="P437">
        <v>2</v>
      </c>
      <c r="Q437">
        <v>-1.72</v>
      </c>
    </row>
    <row r="438" spans="1:17" x14ac:dyDescent="0.25">
      <c r="A438" t="s">
        <v>370</v>
      </c>
      <c r="B438" t="s">
        <v>65</v>
      </c>
      <c r="C438" t="s">
        <v>174</v>
      </c>
      <c r="D438" t="s">
        <v>2016</v>
      </c>
      <c r="E438" t="s">
        <v>68</v>
      </c>
      <c r="F438" t="s">
        <v>2017</v>
      </c>
      <c r="G438" t="s">
        <v>2018</v>
      </c>
      <c r="H438" t="s">
        <v>1289</v>
      </c>
      <c r="I438">
        <v>45606</v>
      </c>
      <c r="J438" t="s">
        <v>2019</v>
      </c>
      <c r="K438">
        <v>64</v>
      </c>
      <c r="L438">
        <v>21</v>
      </c>
      <c r="M438">
        <v>13</v>
      </c>
      <c r="N438" t="s">
        <v>159</v>
      </c>
      <c r="O438">
        <v>51</v>
      </c>
      <c r="P438">
        <v>26</v>
      </c>
      <c r="Q438">
        <v>0.98</v>
      </c>
    </row>
    <row r="439" spans="1:17" x14ac:dyDescent="0.25">
      <c r="A439" t="s">
        <v>359</v>
      </c>
      <c r="B439" t="s">
        <v>74</v>
      </c>
      <c r="C439" t="s">
        <v>631</v>
      </c>
      <c r="D439" t="s">
        <v>2020</v>
      </c>
      <c r="E439" t="s">
        <v>59</v>
      </c>
      <c r="F439" t="s">
        <v>2021</v>
      </c>
      <c r="G439" t="s">
        <v>2022</v>
      </c>
      <c r="H439" t="s">
        <v>1289</v>
      </c>
      <c r="I439" t="s">
        <v>1349</v>
      </c>
      <c r="J439" t="s">
        <v>1470</v>
      </c>
      <c r="K439">
        <v>74</v>
      </c>
      <c r="L439">
        <v>65</v>
      </c>
      <c r="M439">
        <v>5</v>
      </c>
      <c r="N439" t="s">
        <v>95</v>
      </c>
      <c r="O439">
        <v>21</v>
      </c>
      <c r="P439">
        <v>42</v>
      </c>
      <c r="Q439">
        <v>0.49</v>
      </c>
    </row>
    <row r="440" spans="1:17" x14ac:dyDescent="0.25">
      <c r="A440" t="s">
        <v>180</v>
      </c>
      <c r="B440" t="s">
        <v>74</v>
      </c>
      <c r="C440" t="s">
        <v>2023</v>
      </c>
      <c r="D440" t="s">
        <v>2024</v>
      </c>
      <c r="E440" t="s">
        <v>59</v>
      </c>
      <c r="F440" t="s">
        <v>2025</v>
      </c>
      <c r="G440" t="s">
        <v>2026</v>
      </c>
      <c r="H440" t="s">
        <v>62</v>
      </c>
      <c r="I440" t="s">
        <v>945</v>
      </c>
      <c r="J440" t="s">
        <v>2027</v>
      </c>
      <c r="K440">
        <v>51</v>
      </c>
      <c r="L440">
        <v>53</v>
      </c>
      <c r="M440">
        <v>88</v>
      </c>
      <c r="N440" t="s">
        <v>383</v>
      </c>
      <c r="O440">
        <v>54</v>
      </c>
      <c r="P440">
        <v>59</v>
      </c>
      <c r="Q440">
        <v>-1</v>
      </c>
    </row>
    <row r="441" spans="1:17" x14ac:dyDescent="0.25">
      <c r="A441" t="s">
        <v>365</v>
      </c>
      <c r="B441" t="s">
        <v>56</v>
      </c>
      <c r="C441" t="s">
        <v>1783</v>
      </c>
      <c r="D441" t="s">
        <v>2028</v>
      </c>
      <c r="E441" t="s">
        <v>59</v>
      </c>
      <c r="F441" t="s">
        <v>2029</v>
      </c>
      <c r="G441" t="s">
        <v>2030</v>
      </c>
      <c r="H441" t="s">
        <v>62</v>
      </c>
      <c r="I441">
        <v>45514</v>
      </c>
      <c r="J441">
        <v>45478</v>
      </c>
      <c r="K441">
        <v>89</v>
      </c>
      <c r="L441">
        <v>35</v>
      </c>
      <c r="M441">
        <v>19</v>
      </c>
      <c r="N441" t="s">
        <v>111</v>
      </c>
      <c r="O441">
        <v>49</v>
      </c>
      <c r="P441">
        <v>55</v>
      </c>
      <c r="Q441">
        <v>-0.09</v>
      </c>
    </row>
    <row r="442" spans="1:17" x14ac:dyDescent="0.25">
      <c r="A442" t="s">
        <v>811</v>
      </c>
      <c r="B442" t="s">
        <v>74</v>
      </c>
      <c r="C442" t="s">
        <v>2031</v>
      </c>
      <c r="D442" t="s">
        <v>2032</v>
      </c>
      <c r="E442" t="s">
        <v>59</v>
      </c>
      <c r="F442" t="s">
        <v>2033</v>
      </c>
      <c r="G442" t="s">
        <v>2034</v>
      </c>
      <c r="H442" t="s">
        <v>850</v>
      </c>
      <c r="I442">
        <v>45394</v>
      </c>
      <c r="J442">
        <v>45571</v>
      </c>
      <c r="K442">
        <v>11</v>
      </c>
      <c r="L442">
        <v>9</v>
      </c>
      <c r="M442">
        <v>65</v>
      </c>
      <c r="N442" t="s">
        <v>72</v>
      </c>
      <c r="O442">
        <v>48</v>
      </c>
      <c r="P442">
        <v>96</v>
      </c>
      <c r="Q442">
        <v>-0.12</v>
      </c>
    </row>
    <row r="443" spans="1:17" x14ac:dyDescent="0.25">
      <c r="A443" t="s">
        <v>884</v>
      </c>
      <c r="B443" t="s">
        <v>113</v>
      </c>
      <c r="C443" t="s">
        <v>2035</v>
      </c>
      <c r="D443" t="s">
        <v>2036</v>
      </c>
      <c r="E443" t="s">
        <v>106</v>
      </c>
      <c r="F443" t="s">
        <v>2037</v>
      </c>
      <c r="G443" t="s">
        <v>2038</v>
      </c>
      <c r="H443" t="s">
        <v>850</v>
      </c>
      <c r="I443" t="s">
        <v>2003</v>
      </c>
      <c r="J443" t="s">
        <v>1782</v>
      </c>
      <c r="K443">
        <v>98</v>
      </c>
      <c r="L443">
        <v>100</v>
      </c>
      <c r="M443">
        <v>34</v>
      </c>
      <c r="N443" t="s">
        <v>126</v>
      </c>
      <c r="O443">
        <v>53</v>
      </c>
      <c r="P443">
        <v>20</v>
      </c>
      <c r="Q443">
        <v>-1</v>
      </c>
    </row>
    <row r="444" spans="1:17" x14ac:dyDescent="0.25">
      <c r="A444" t="s">
        <v>726</v>
      </c>
      <c r="B444" t="s">
        <v>152</v>
      </c>
      <c r="C444" t="s">
        <v>2039</v>
      </c>
      <c r="D444" t="s">
        <v>2040</v>
      </c>
      <c r="E444" t="s">
        <v>106</v>
      </c>
      <c r="F444" t="s">
        <v>2041</v>
      </c>
      <c r="G444" t="s">
        <v>2042</v>
      </c>
      <c r="H444" t="s">
        <v>358</v>
      </c>
      <c r="I444" t="s">
        <v>1167</v>
      </c>
      <c r="J444" t="s">
        <v>206</v>
      </c>
      <c r="K444">
        <v>50</v>
      </c>
      <c r="L444">
        <v>58</v>
      </c>
      <c r="M444">
        <v>78</v>
      </c>
      <c r="N444" t="s">
        <v>191</v>
      </c>
      <c r="O444">
        <v>83</v>
      </c>
      <c r="P444">
        <v>49</v>
      </c>
      <c r="Q444">
        <v>0.62</v>
      </c>
    </row>
    <row r="445" spans="1:17" x14ac:dyDescent="0.25">
      <c r="A445" t="s">
        <v>1350</v>
      </c>
      <c r="B445" t="s">
        <v>201</v>
      </c>
      <c r="C445" t="s">
        <v>1217</v>
      </c>
      <c r="D445" t="s">
        <v>2043</v>
      </c>
      <c r="E445" t="s">
        <v>106</v>
      </c>
      <c r="F445" t="s">
        <v>2044</v>
      </c>
      <c r="G445" t="s">
        <v>2045</v>
      </c>
      <c r="H445" t="s">
        <v>358</v>
      </c>
      <c r="I445" t="s">
        <v>62</v>
      </c>
      <c r="J445" t="s">
        <v>1367</v>
      </c>
      <c r="K445">
        <v>24</v>
      </c>
      <c r="L445">
        <v>27</v>
      </c>
      <c r="M445">
        <v>35</v>
      </c>
      <c r="N445" t="s">
        <v>840</v>
      </c>
      <c r="O445">
        <v>49</v>
      </c>
      <c r="P445">
        <v>58</v>
      </c>
      <c r="Q445">
        <v>0.41</v>
      </c>
    </row>
    <row r="446" spans="1:17" x14ac:dyDescent="0.25">
      <c r="A446" t="s">
        <v>828</v>
      </c>
      <c r="B446" t="s">
        <v>103</v>
      </c>
      <c r="C446" t="s">
        <v>2046</v>
      </c>
      <c r="D446" t="s">
        <v>2047</v>
      </c>
      <c r="E446" t="s">
        <v>106</v>
      </c>
      <c r="F446" t="s">
        <v>2048</v>
      </c>
      <c r="G446" t="s">
        <v>2049</v>
      </c>
      <c r="H446" t="s">
        <v>358</v>
      </c>
      <c r="I446">
        <v>45418</v>
      </c>
      <c r="J446" t="s">
        <v>698</v>
      </c>
      <c r="K446">
        <v>64</v>
      </c>
      <c r="L446">
        <v>10</v>
      </c>
      <c r="M446">
        <v>100</v>
      </c>
      <c r="N446" t="s">
        <v>166</v>
      </c>
      <c r="O446">
        <v>97</v>
      </c>
      <c r="P446">
        <v>52</v>
      </c>
      <c r="Q446">
        <v>-0.18</v>
      </c>
    </row>
    <row r="447" spans="1:17" x14ac:dyDescent="0.25">
      <c r="A447" t="s">
        <v>741</v>
      </c>
      <c r="B447" t="s">
        <v>56</v>
      </c>
      <c r="C447" t="s">
        <v>1838</v>
      </c>
      <c r="D447" t="s">
        <v>2050</v>
      </c>
      <c r="E447" t="s">
        <v>59</v>
      </c>
      <c r="F447" t="s">
        <v>2051</v>
      </c>
      <c r="G447" t="s">
        <v>2052</v>
      </c>
      <c r="H447" t="s">
        <v>358</v>
      </c>
      <c r="I447" t="s">
        <v>237</v>
      </c>
      <c r="J447">
        <v>45631</v>
      </c>
      <c r="K447">
        <v>34</v>
      </c>
      <c r="L447">
        <v>95</v>
      </c>
      <c r="M447">
        <v>18</v>
      </c>
      <c r="N447" t="s">
        <v>111</v>
      </c>
      <c r="O447">
        <v>41</v>
      </c>
      <c r="P447">
        <v>26</v>
      </c>
      <c r="Q447">
        <v>0.46</v>
      </c>
    </row>
    <row r="448" spans="1:17" x14ac:dyDescent="0.25">
      <c r="A448" t="s">
        <v>630</v>
      </c>
      <c r="B448" t="s">
        <v>74</v>
      </c>
      <c r="C448" t="s">
        <v>433</v>
      </c>
      <c r="D448" t="s">
        <v>2053</v>
      </c>
      <c r="E448" t="s">
        <v>106</v>
      </c>
      <c r="F448" t="s">
        <v>2054</v>
      </c>
      <c r="G448" t="s">
        <v>2055</v>
      </c>
      <c r="H448" t="s">
        <v>587</v>
      </c>
      <c r="I448" t="s">
        <v>2056</v>
      </c>
      <c r="J448" t="s">
        <v>827</v>
      </c>
      <c r="K448">
        <v>26</v>
      </c>
      <c r="L448">
        <v>54</v>
      </c>
      <c r="M448">
        <v>90</v>
      </c>
      <c r="N448" t="s">
        <v>191</v>
      </c>
      <c r="O448">
        <v>25</v>
      </c>
      <c r="P448">
        <v>81</v>
      </c>
      <c r="Q448">
        <v>0.37</v>
      </c>
    </row>
    <row r="449" spans="1:17" x14ac:dyDescent="0.25">
      <c r="A449" t="s">
        <v>1200</v>
      </c>
      <c r="B449" t="s">
        <v>56</v>
      </c>
      <c r="C449" t="s">
        <v>279</v>
      </c>
      <c r="D449" t="s">
        <v>2057</v>
      </c>
      <c r="E449" t="s">
        <v>68</v>
      </c>
      <c r="F449" t="s">
        <v>2058</v>
      </c>
      <c r="G449" t="s">
        <v>2059</v>
      </c>
      <c r="H449" t="s">
        <v>272</v>
      </c>
      <c r="I449">
        <v>45718</v>
      </c>
      <c r="J449" t="s">
        <v>118</v>
      </c>
      <c r="K449">
        <v>72</v>
      </c>
      <c r="L449">
        <v>58</v>
      </c>
      <c r="M449">
        <v>69</v>
      </c>
      <c r="N449" t="s">
        <v>1206</v>
      </c>
      <c r="O449">
        <v>96</v>
      </c>
      <c r="P449">
        <v>23</v>
      </c>
      <c r="Q449">
        <v>-2.2400000000000002</v>
      </c>
    </row>
    <row r="450" spans="1:17" x14ac:dyDescent="0.25">
      <c r="A450" t="s">
        <v>1244</v>
      </c>
      <c r="B450" t="s">
        <v>56</v>
      </c>
      <c r="C450" t="s">
        <v>233</v>
      </c>
      <c r="D450" t="s">
        <v>2060</v>
      </c>
      <c r="E450" t="s">
        <v>106</v>
      </c>
      <c r="F450" t="s">
        <v>2061</v>
      </c>
      <c r="G450" t="s">
        <v>2062</v>
      </c>
      <c r="H450" t="s">
        <v>272</v>
      </c>
      <c r="I450">
        <v>45993</v>
      </c>
      <c r="J450" t="s">
        <v>1334</v>
      </c>
      <c r="K450">
        <v>89</v>
      </c>
      <c r="L450">
        <v>40</v>
      </c>
      <c r="M450">
        <v>64</v>
      </c>
      <c r="N450" t="s">
        <v>159</v>
      </c>
      <c r="O450">
        <v>93</v>
      </c>
      <c r="P450">
        <v>48</v>
      </c>
      <c r="Q450">
        <v>0.76</v>
      </c>
    </row>
    <row r="451" spans="1:17" x14ac:dyDescent="0.25">
      <c r="A451" t="s">
        <v>376</v>
      </c>
      <c r="B451" t="s">
        <v>65</v>
      </c>
      <c r="C451" t="s">
        <v>2063</v>
      </c>
      <c r="D451" t="s">
        <v>2064</v>
      </c>
      <c r="E451" t="s">
        <v>106</v>
      </c>
      <c r="F451" t="s">
        <v>2065</v>
      </c>
      <c r="G451" t="s">
        <v>2066</v>
      </c>
      <c r="H451" t="s">
        <v>237</v>
      </c>
      <c r="I451" t="s">
        <v>351</v>
      </c>
      <c r="J451" t="s">
        <v>332</v>
      </c>
      <c r="K451">
        <v>83</v>
      </c>
      <c r="L451">
        <v>52</v>
      </c>
      <c r="M451">
        <v>32</v>
      </c>
      <c r="N451" t="s">
        <v>383</v>
      </c>
      <c r="O451">
        <v>47</v>
      </c>
      <c r="P451">
        <v>7</v>
      </c>
      <c r="Q451">
        <v>0.48</v>
      </c>
    </row>
    <row r="452" spans="1:17" x14ac:dyDescent="0.25">
      <c r="A452" t="s">
        <v>200</v>
      </c>
      <c r="B452" t="s">
        <v>201</v>
      </c>
      <c r="C452" t="s">
        <v>2067</v>
      </c>
      <c r="D452" t="s">
        <v>2068</v>
      </c>
      <c r="E452" t="s">
        <v>68</v>
      </c>
      <c r="F452" t="s">
        <v>2069</v>
      </c>
      <c r="G452" t="s">
        <v>2070</v>
      </c>
      <c r="H452" t="s">
        <v>237</v>
      </c>
      <c r="I452" t="s">
        <v>2071</v>
      </c>
      <c r="J452">
        <v>45362</v>
      </c>
      <c r="K452">
        <v>13</v>
      </c>
      <c r="L452">
        <v>55</v>
      </c>
      <c r="M452">
        <v>77</v>
      </c>
      <c r="N452" t="s">
        <v>207</v>
      </c>
      <c r="O452">
        <v>67</v>
      </c>
      <c r="P452">
        <v>68</v>
      </c>
      <c r="Q452">
        <v>0.85</v>
      </c>
    </row>
    <row r="453" spans="1:17" x14ac:dyDescent="0.25">
      <c r="A453" t="s">
        <v>1350</v>
      </c>
      <c r="B453" t="s">
        <v>201</v>
      </c>
      <c r="C453" t="s">
        <v>2072</v>
      </c>
      <c r="D453" t="s">
        <v>2073</v>
      </c>
      <c r="E453" t="s">
        <v>68</v>
      </c>
      <c r="F453" t="s">
        <v>2074</v>
      </c>
      <c r="G453" t="s">
        <v>2075</v>
      </c>
      <c r="H453" t="s">
        <v>594</v>
      </c>
      <c r="I453">
        <v>45358</v>
      </c>
      <c r="J453" t="s">
        <v>2076</v>
      </c>
      <c r="K453">
        <v>15</v>
      </c>
      <c r="L453">
        <v>66</v>
      </c>
      <c r="M453">
        <v>85</v>
      </c>
      <c r="N453" t="s">
        <v>840</v>
      </c>
      <c r="O453">
        <v>60</v>
      </c>
      <c r="P453">
        <v>40</v>
      </c>
      <c r="Q453">
        <v>-0.01</v>
      </c>
    </row>
    <row r="454" spans="1:17" x14ac:dyDescent="0.25">
      <c r="A454" t="s">
        <v>226</v>
      </c>
      <c r="B454" t="s">
        <v>103</v>
      </c>
      <c r="C454" t="s">
        <v>1403</v>
      </c>
      <c r="D454" t="s">
        <v>2077</v>
      </c>
      <c r="E454" t="s">
        <v>68</v>
      </c>
      <c r="F454" t="s">
        <v>2078</v>
      </c>
      <c r="G454" t="s">
        <v>2079</v>
      </c>
      <c r="H454" t="s">
        <v>594</v>
      </c>
      <c r="I454" t="s">
        <v>79</v>
      </c>
      <c r="J454">
        <v>45962</v>
      </c>
      <c r="K454">
        <v>56</v>
      </c>
      <c r="L454">
        <v>48</v>
      </c>
      <c r="M454">
        <v>82</v>
      </c>
      <c r="N454" t="s">
        <v>231</v>
      </c>
      <c r="O454">
        <v>71</v>
      </c>
      <c r="P454">
        <v>65</v>
      </c>
      <c r="Q454">
        <v>0.33</v>
      </c>
    </row>
    <row r="455" spans="1:17" x14ac:dyDescent="0.25">
      <c r="A455" t="s">
        <v>741</v>
      </c>
      <c r="B455" t="s">
        <v>56</v>
      </c>
      <c r="C455" t="s">
        <v>1318</v>
      </c>
      <c r="D455" t="s">
        <v>2080</v>
      </c>
      <c r="E455" t="s">
        <v>68</v>
      </c>
      <c r="F455" t="s">
        <v>2081</v>
      </c>
      <c r="G455" t="s">
        <v>2082</v>
      </c>
      <c r="H455" t="s">
        <v>594</v>
      </c>
      <c r="I455" t="s">
        <v>692</v>
      </c>
      <c r="J455" t="s">
        <v>1191</v>
      </c>
      <c r="K455">
        <v>18</v>
      </c>
      <c r="L455">
        <v>3</v>
      </c>
      <c r="M455">
        <v>39</v>
      </c>
      <c r="N455" t="s">
        <v>111</v>
      </c>
      <c r="O455">
        <v>58</v>
      </c>
      <c r="P455">
        <v>61</v>
      </c>
      <c r="Q455">
        <v>0.08</v>
      </c>
    </row>
    <row r="456" spans="1:17" x14ac:dyDescent="0.25">
      <c r="A456" t="s">
        <v>462</v>
      </c>
      <c r="B456" t="s">
        <v>103</v>
      </c>
      <c r="C456" t="s">
        <v>468</v>
      </c>
      <c r="D456" t="s">
        <v>2083</v>
      </c>
      <c r="E456" t="s">
        <v>59</v>
      </c>
      <c r="F456" t="s">
        <v>2084</v>
      </c>
      <c r="G456" t="s">
        <v>2085</v>
      </c>
      <c r="H456" t="s">
        <v>594</v>
      </c>
      <c r="I456" t="s">
        <v>326</v>
      </c>
      <c r="J456" t="s">
        <v>437</v>
      </c>
      <c r="K456">
        <v>32</v>
      </c>
      <c r="L456">
        <v>91</v>
      </c>
      <c r="M456">
        <v>80</v>
      </c>
      <c r="N456" t="s">
        <v>120</v>
      </c>
      <c r="O456">
        <v>69</v>
      </c>
      <c r="P456">
        <v>80</v>
      </c>
      <c r="Q456">
        <v>-0.05</v>
      </c>
    </row>
    <row r="457" spans="1:17" x14ac:dyDescent="0.25">
      <c r="A457" t="s">
        <v>760</v>
      </c>
      <c r="B457" t="s">
        <v>103</v>
      </c>
      <c r="C457" t="s">
        <v>2086</v>
      </c>
      <c r="D457" t="s">
        <v>2087</v>
      </c>
      <c r="E457" t="s">
        <v>68</v>
      </c>
      <c r="F457" t="s">
        <v>2088</v>
      </c>
      <c r="G457" t="s">
        <v>2089</v>
      </c>
      <c r="H457" t="s">
        <v>2090</v>
      </c>
      <c r="I457">
        <v>45608</v>
      </c>
      <c r="J457" t="s">
        <v>358</v>
      </c>
      <c r="K457">
        <v>91</v>
      </c>
      <c r="L457">
        <v>98</v>
      </c>
      <c r="M457">
        <v>6</v>
      </c>
      <c r="N457" t="s">
        <v>72</v>
      </c>
      <c r="O457">
        <v>100</v>
      </c>
      <c r="P457">
        <v>20</v>
      </c>
      <c r="Q457">
        <v>-0.16</v>
      </c>
    </row>
    <row r="458" spans="1:17" x14ac:dyDescent="0.25">
      <c r="A458" t="s">
        <v>1458</v>
      </c>
      <c r="B458" t="s">
        <v>152</v>
      </c>
      <c r="C458" t="s">
        <v>1434</v>
      </c>
      <c r="D458" t="s">
        <v>2091</v>
      </c>
      <c r="E458" t="s">
        <v>68</v>
      </c>
      <c r="F458" t="s">
        <v>2092</v>
      </c>
      <c r="G458" t="s">
        <v>2093</v>
      </c>
      <c r="H458" t="s">
        <v>2090</v>
      </c>
      <c r="I458" t="s">
        <v>939</v>
      </c>
      <c r="J458" t="s">
        <v>912</v>
      </c>
      <c r="K458">
        <v>92</v>
      </c>
      <c r="L458">
        <v>87</v>
      </c>
      <c r="M458">
        <v>84</v>
      </c>
      <c r="N458" t="s">
        <v>166</v>
      </c>
      <c r="O458">
        <v>61</v>
      </c>
      <c r="P458">
        <v>31</v>
      </c>
      <c r="Q458">
        <v>0.8</v>
      </c>
    </row>
    <row r="459" spans="1:17" x14ac:dyDescent="0.25">
      <c r="A459" t="s">
        <v>321</v>
      </c>
      <c r="B459" t="s">
        <v>201</v>
      </c>
      <c r="C459" t="s">
        <v>812</v>
      </c>
      <c r="D459" t="s">
        <v>2094</v>
      </c>
      <c r="E459" t="s">
        <v>59</v>
      </c>
      <c r="F459" t="s">
        <v>2095</v>
      </c>
      <c r="G459" t="s">
        <v>2096</v>
      </c>
      <c r="H459" t="s">
        <v>2090</v>
      </c>
      <c r="I459">
        <v>45455</v>
      </c>
      <c r="J459" t="s">
        <v>528</v>
      </c>
      <c r="K459">
        <v>42</v>
      </c>
      <c r="L459">
        <v>88</v>
      </c>
      <c r="M459">
        <v>17</v>
      </c>
      <c r="N459" t="s">
        <v>2097</v>
      </c>
      <c r="O459">
        <v>34</v>
      </c>
      <c r="P459">
        <v>51</v>
      </c>
      <c r="Q459">
        <v>0.49</v>
      </c>
    </row>
    <row r="460" spans="1:17" x14ac:dyDescent="0.25">
      <c r="A460" t="s">
        <v>410</v>
      </c>
      <c r="B460" t="s">
        <v>113</v>
      </c>
      <c r="C460" t="s">
        <v>2098</v>
      </c>
      <c r="D460" t="s">
        <v>2099</v>
      </c>
      <c r="E460" t="s">
        <v>106</v>
      </c>
      <c r="F460" t="s">
        <v>2100</v>
      </c>
      <c r="G460" t="s">
        <v>2101</v>
      </c>
      <c r="H460" t="s">
        <v>2102</v>
      </c>
      <c r="I460" t="s">
        <v>206</v>
      </c>
      <c r="J460" t="s">
        <v>1770</v>
      </c>
      <c r="K460">
        <v>75</v>
      </c>
      <c r="L460">
        <v>25</v>
      </c>
      <c r="M460">
        <v>99</v>
      </c>
      <c r="N460" t="s">
        <v>80</v>
      </c>
      <c r="O460">
        <v>89</v>
      </c>
      <c r="P460">
        <v>42</v>
      </c>
      <c r="Q460">
        <v>-0.5</v>
      </c>
    </row>
    <row r="461" spans="1:17" x14ac:dyDescent="0.25">
      <c r="A461" t="s">
        <v>266</v>
      </c>
      <c r="B461" t="s">
        <v>56</v>
      </c>
      <c r="C461" t="s">
        <v>2103</v>
      </c>
      <c r="D461" t="s">
        <v>2104</v>
      </c>
      <c r="E461" t="s">
        <v>106</v>
      </c>
      <c r="F461" t="s">
        <v>2105</v>
      </c>
      <c r="G461" t="s">
        <v>2106</v>
      </c>
      <c r="H461" t="s">
        <v>2102</v>
      </c>
      <c r="I461" t="s">
        <v>1705</v>
      </c>
      <c r="J461" t="s">
        <v>806</v>
      </c>
      <c r="K461">
        <v>76</v>
      </c>
      <c r="L461">
        <v>11</v>
      </c>
      <c r="M461">
        <v>15</v>
      </c>
      <c r="N461" t="s">
        <v>273</v>
      </c>
      <c r="O461">
        <v>22</v>
      </c>
      <c r="P461">
        <v>91</v>
      </c>
      <c r="Q461">
        <v>0.53</v>
      </c>
    </row>
    <row r="462" spans="1:17" x14ac:dyDescent="0.25">
      <c r="A462" t="s">
        <v>1017</v>
      </c>
      <c r="B462" t="s">
        <v>56</v>
      </c>
      <c r="C462" t="s">
        <v>1550</v>
      </c>
      <c r="D462" t="s">
        <v>2107</v>
      </c>
      <c r="E462" t="s">
        <v>106</v>
      </c>
      <c r="F462" t="s">
        <v>2108</v>
      </c>
      <c r="G462" t="s">
        <v>2109</v>
      </c>
      <c r="H462" t="s">
        <v>2102</v>
      </c>
      <c r="I462" t="s">
        <v>2003</v>
      </c>
      <c r="J462">
        <v>45482</v>
      </c>
      <c r="K462">
        <v>86</v>
      </c>
      <c r="L462">
        <v>90</v>
      </c>
      <c r="M462">
        <v>39</v>
      </c>
      <c r="N462" t="s">
        <v>1297</v>
      </c>
      <c r="O462">
        <v>98</v>
      </c>
      <c r="P462">
        <v>85</v>
      </c>
      <c r="Q462">
        <v>-3.14</v>
      </c>
    </row>
    <row r="463" spans="1:17" x14ac:dyDescent="0.25">
      <c r="A463" t="s">
        <v>489</v>
      </c>
      <c r="B463" t="s">
        <v>56</v>
      </c>
      <c r="C463" t="s">
        <v>793</v>
      </c>
      <c r="D463" t="s">
        <v>2110</v>
      </c>
      <c r="E463" t="s">
        <v>59</v>
      </c>
      <c r="F463" t="s">
        <v>2111</v>
      </c>
      <c r="G463" t="s">
        <v>2112</v>
      </c>
      <c r="H463" t="s">
        <v>2102</v>
      </c>
      <c r="I463">
        <v>45962</v>
      </c>
      <c r="J463" t="s">
        <v>692</v>
      </c>
      <c r="K463">
        <v>90</v>
      </c>
      <c r="L463">
        <v>1</v>
      </c>
      <c r="M463">
        <v>40</v>
      </c>
      <c r="N463" t="s">
        <v>284</v>
      </c>
      <c r="O463">
        <v>52</v>
      </c>
      <c r="P463">
        <v>19</v>
      </c>
      <c r="Q463">
        <v>0.13</v>
      </c>
    </row>
    <row r="464" spans="1:17" x14ac:dyDescent="0.25">
      <c r="A464" t="s">
        <v>415</v>
      </c>
      <c r="B464" t="s">
        <v>56</v>
      </c>
      <c r="C464" t="s">
        <v>322</v>
      </c>
      <c r="D464" t="s">
        <v>2113</v>
      </c>
      <c r="E464" t="s">
        <v>59</v>
      </c>
      <c r="F464" t="s">
        <v>2114</v>
      </c>
      <c r="G464" t="s">
        <v>2115</v>
      </c>
      <c r="H464" t="s">
        <v>2102</v>
      </c>
      <c r="I464">
        <v>45476</v>
      </c>
      <c r="J464" t="s">
        <v>1379</v>
      </c>
      <c r="K464">
        <v>20</v>
      </c>
      <c r="L464">
        <v>93</v>
      </c>
      <c r="M464">
        <v>37</v>
      </c>
      <c r="N464" t="s">
        <v>72</v>
      </c>
      <c r="O464">
        <v>23</v>
      </c>
      <c r="P464">
        <v>2</v>
      </c>
      <c r="Q464">
        <v>0.63</v>
      </c>
    </row>
    <row r="465" spans="1:17" x14ac:dyDescent="0.25">
      <c r="A465" t="s">
        <v>736</v>
      </c>
      <c r="B465" t="s">
        <v>103</v>
      </c>
      <c r="C465" t="s">
        <v>422</v>
      </c>
      <c r="D465" t="s">
        <v>2116</v>
      </c>
      <c r="E465" t="s">
        <v>68</v>
      </c>
      <c r="F465" t="s">
        <v>2117</v>
      </c>
      <c r="G465" t="s">
        <v>2118</v>
      </c>
      <c r="H465" t="s">
        <v>2119</v>
      </c>
      <c r="I465" t="s">
        <v>504</v>
      </c>
      <c r="J465" t="s">
        <v>1474</v>
      </c>
      <c r="K465">
        <v>17</v>
      </c>
      <c r="L465">
        <v>88</v>
      </c>
      <c r="M465">
        <v>41</v>
      </c>
      <c r="N465" t="s">
        <v>166</v>
      </c>
      <c r="O465">
        <v>45</v>
      </c>
      <c r="P465">
        <v>29</v>
      </c>
      <c r="Q465">
        <v>0.91</v>
      </c>
    </row>
    <row r="466" spans="1:17" x14ac:dyDescent="0.25">
      <c r="A466" t="s">
        <v>1050</v>
      </c>
      <c r="B466" t="s">
        <v>56</v>
      </c>
      <c r="C466" t="s">
        <v>1697</v>
      </c>
      <c r="D466" t="s">
        <v>2120</v>
      </c>
      <c r="E466" t="s">
        <v>59</v>
      </c>
      <c r="F466" t="s">
        <v>2121</v>
      </c>
      <c r="G466" t="s">
        <v>2122</v>
      </c>
      <c r="H466" t="s">
        <v>426</v>
      </c>
      <c r="I466" t="s">
        <v>442</v>
      </c>
      <c r="J466">
        <v>45577</v>
      </c>
      <c r="K466">
        <v>49</v>
      </c>
      <c r="L466">
        <v>46</v>
      </c>
      <c r="M466">
        <v>8</v>
      </c>
      <c r="N466" t="s">
        <v>191</v>
      </c>
      <c r="O466">
        <v>82</v>
      </c>
      <c r="P466">
        <v>21</v>
      </c>
      <c r="Q466">
        <v>0.36</v>
      </c>
    </row>
    <row r="467" spans="1:17" x14ac:dyDescent="0.25">
      <c r="A467" t="s">
        <v>1354</v>
      </c>
      <c r="B467" t="s">
        <v>74</v>
      </c>
      <c r="C467" t="s">
        <v>1787</v>
      </c>
      <c r="D467" t="s">
        <v>2123</v>
      </c>
      <c r="E467" t="s">
        <v>106</v>
      </c>
      <c r="F467" t="s">
        <v>2124</v>
      </c>
      <c r="G467" t="s">
        <v>2125</v>
      </c>
      <c r="H467" t="s">
        <v>426</v>
      </c>
      <c r="I467">
        <v>45839</v>
      </c>
      <c r="J467" t="s">
        <v>2019</v>
      </c>
      <c r="K467">
        <v>20</v>
      </c>
      <c r="L467">
        <v>17</v>
      </c>
      <c r="M467">
        <v>71</v>
      </c>
      <c r="N467" t="s">
        <v>840</v>
      </c>
      <c r="O467">
        <v>50</v>
      </c>
      <c r="P467">
        <v>65</v>
      </c>
      <c r="Q467">
        <v>0.74</v>
      </c>
    </row>
    <row r="468" spans="1:17" x14ac:dyDescent="0.25">
      <c r="A468" t="s">
        <v>260</v>
      </c>
      <c r="B468" t="s">
        <v>103</v>
      </c>
      <c r="C468" t="s">
        <v>443</v>
      </c>
      <c r="D468" t="s">
        <v>2126</v>
      </c>
      <c r="E468" t="s">
        <v>59</v>
      </c>
      <c r="F468" t="s">
        <v>2127</v>
      </c>
      <c r="G468" t="s">
        <v>2128</v>
      </c>
      <c r="H468" t="s">
        <v>426</v>
      </c>
      <c r="I468" t="s">
        <v>1549</v>
      </c>
      <c r="J468" t="s">
        <v>685</v>
      </c>
      <c r="K468">
        <v>99</v>
      </c>
      <c r="L468">
        <v>54</v>
      </c>
      <c r="M468">
        <v>71</v>
      </c>
      <c r="N468" t="s">
        <v>87</v>
      </c>
      <c r="O468">
        <v>80</v>
      </c>
      <c r="P468">
        <v>10</v>
      </c>
      <c r="Q468">
        <v>-0.3</v>
      </c>
    </row>
    <row r="469" spans="1:17" x14ac:dyDescent="0.25">
      <c r="A469" t="s">
        <v>112</v>
      </c>
      <c r="B469" t="s">
        <v>113</v>
      </c>
      <c r="C469" t="s">
        <v>2129</v>
      </c>
      <c r="D469" t="s">
        <v>2130</v>
      </c>
      <c r="E469" t="s">
        <v>68</v>
      </c>
      <c r="F469" t="s">
        <v>2131</v>
      </c>
      <c r="G469" t="s">
        <v>2132</v>
      </c>
      <c r="H469" t="s">
        <v>426</v>
      </c>
      <c r="I469">
        <v>45509</v>
      </c>
      <c r="J469" t="s">
        <v>467</v>
      </c>
      <c r="K469">
        <v>51</v>
      </c>
      <c r="L469">
        <v>35</v>
      </c>
      <c r="M469">
        <v>95</v>
      </c>
      <c r="N469" t="s">
        <v>120</v>
      </c>
      <c r="O469">
        <v>80</v>
      </c>
      <c r="P469">
        <v>89</v>
      </c>
      <c r="Q469">
        <v>0.88</v>
      </c>
    </row>
    <row r="470" spans="1:17" x14ac:dyDescent="0.25">
      <c r="A470" t="s">
        <v>922</v>
      </c>
      <c r="B470" t="s">
        <v>65</v>
      </c>
      <c r="C470" t="s">
        <v>89</v>
      </c>
      <c r="D470" t="s">
        <v>2133</v>
      </c>
      <c r="E470" t="s">
        <v>59</v>
      </c>
      <c r="F470" t="s">
        <v>2134</v>
      </c>
      <c r="G470" t="s">
        <v>2135</v>
      </c>
      <c r="H470" t="s">
        <v>426</v>
      </c>
      <c r="I470" t="s">
        <v>1024</v>
      </c>
      <c r="J470" t="s">
        <v>2136</v>
      </c>
      <c r="K470">
        <v>25</v>
      </c>
      <c r="L470">
        <v>97</v>
      </c>
      <c r="M470">
        <v>63</v>
      </c>
      <c r="N470" t="s">
        <v>926</v>
      </c>
      <c r="O470">
        <v>72</v>
      </c>
      <c r="P470">
        <v>23</v>
      </c>
      <c r="Q470">
        <v>-0.11</v>
      </c>
    </row>
    <row r="471" spans="1:17" x14ac:dyDescent="0.25">
      <c r="A471" t="s">
        <v>73</v>
      </c>
      <c r="B471" t="s">
        <v>74</v>
      </c>
      <c r="C471" t="s">
        <v>1881</v>
      </c>
      <c r="D471" t="s">
        <v>2137</v>
      </c>
      <c r="E471" t="s">
        <v>106</v>
      </c>
      <c r="F471" t="s">
        <v>2138</v>
      </c>
      <c r="G471" t="s">
        <v>2139</v>
      </c>
      <c r="H471" t="s">
        <v>426</v>
      </c>
      <c r="I471" t="s">
        <v>2140</v>
      </c>
      <c r="J471" t="s">
        <v>1549</v>
      </c>
      <c r="K471">
        <v>63</v>
      </c>
      <c r="L471">
        <v>41</v>
      </c>
      <c r="M471">
        <v>98</v>
      </c>
      <c r="N471" t="s">
        <v>2141</v>
      </c>
      <c r="O471">
        <v>37</v>
      </c>
      <c r="P471">
        <v>7</v>
      </c>
      <c r="Q471">
        <v>0.68</v>
      </c>
    </row>
    <row r="472" spans="1:17" x14ac:dyDescent="0.25">
      <c r="A472" t="s">
        <v>731</v>
      </c>
      <c r="B472" t="s">
        <v>74</v>
      </c>
      <c r="C472" t="s">
        <v>2142</v>
      </c>
      <c r="D472" t="s">
        <v>2143</v>
      </c>
      <c r="E472" t="s">
        <v>106</v>
      </c>
      <c r="F472" t="s">
        <v>2144</v>
      </c>
      <c r="G472" t="s">
        <v>2145</v>
      </c>
      <c r="H472" t="s">
        <v>426</v>
      </c>
      <c r="I472">
        <v>45485</v>
      </c>
      <c r="J472">
        <v>45749</v>
      </c>
      <c r="K472">
        <v>50</v>
      </c>
      <c r="L472">
        <v>66</v>
      </c>
      <c r="M472">
        <v>1</v>
      </c>
      <c r="N472" t="s">
        <v>166</v>
      </c>
      <c r="O472">
        <v>76</v>
      </c>
      <c r="P472">
        <v>73</v>
      </c>
      <c r="Q472">
        <v>0.81</v>
      </c>
    </row>
    <row r="473" spans="1:17" x14ac:dyDescent="0.25">
      <c r="A473" t="s">
        <v>427</v>
      </c>
      <c r="B473" t="s">
        <v>113</v>
      </c>
      <c r="C473" t="s">
        <v>1808</v>
      </c>
      <c r="D473" t="s">
        <v>2146</v>
      </c>
      <c r="E473" t="s">
        <v>106</v>
      </c>
      <c r="F473" t="s">
        <v>2147</v>
      </c>
      <c r="G473" t="s">
        <v>2148</v>
      </c>
      <c r="H473" t="s">
        <v>754</v>
      </c>
      <c r="I473">
        <v>45416</v>
      </c>
      <c r="J473" t="s">
        <v>774</v>
      </c>
      <c r="K473">
        <v>91</v>
      </c>
      <c r="L473">
        <v>59</v>
      </c>
      <c r="M473">
        <v>49</v>
      </c>
      <c r="N473" t="s">
        <v>383</v>
      </c>
      <c r="O473">
        <v>30</v>
      </c>
      <c r="P473">
        <v>63</v>
      </c>
      <c r="Q473">
        <v>0.04</v>
      </c>
    </row>
    <row r="474" spans="1:17" x14ac:dyDescent="0.25">
      <c r="A474" t="s">
        <v>376</v>
      </c>
      <c r="B474" t="s">
        <v>65</v>
      </c>
      <c r="C474" t="s">
        <v>2149</v>
      </c>
      <c r="D474" t="s">
        <v>2150</v>
      </c>
      <c r="E474" t="s">
        <v>106</v>
      </c>
      <c r="F474" t="s">
        <v>2151</v>
      </c>
      <c r="G474" t="s">
        <v>2152</v>
      </c>
      <c r="H474" t="s">
        <v>494</v>
      </c>
      <c r="I474" t="s">
        <v>271</v>
      </c>
      <c r="J474" t="s">
        <v>1782</v>
      </c>
      <c r="K474">
        <v>28</v>
      </c>
      <c r="L474">
        <v>17</v>
      </c>
      <c r="M474">
        <v>28</v>
      </c>
      <c r="N474" t="s">
        <v>383</v>
      </c>
      <c r="O474">
        <v>38</v>
      </c>
      <c r="P474">
        <v>25</v>
      </c>
      <c r="Q474">
        <v>-1.1000000000000001</v>
      </c>
    </row>
    <row r="475" spans="1:17" x14ac:dyDescent="0.25">
      <c r="A475" t="s">
        <v>1384</v>
      </c>
      <c r="B475" t="s">
        <v>56</v>
      </c>
      <c r="C475" t="s">
        <v>89</v>
      </c>
      <c r="D475" t="s">
        <v>2153</v>
      </c>
      <c r="E475" t="s">
        <v>106</v>
      </c>
      <c r="F475" t="s">
        <v>2154</v>
      </c>
      <c r="G475" t="s">
        <v>2155</v>
      </c>
      <c r="H475" t="s">
        <v>494</v>
      </c>
      <c r="I475" t="s">
        <v>2019</v>
      </c>
      <c r="J475">
        <v>45601</v>
      </c>
      <c r="K475">
        <v>29</v>
      </c>
      <c r="L475">
        <v>18</v>
      </c>
      <c r="M475">
        <v>86</v>
      </c>
      <c r="N475" t="s">
        <v>166</v>
      </c>
      <c r="O475">
        <v>53</v>
      </c>
      <c r="P475">
        <v>69</v>
      </c>
      <c r="Q475">
        <v>0.34</v>
      </c>
    </row>
    <row r="476" spans="1:17" x14ac:dyDescent="0.25">
      <c r="A476" t="s">
        <v>1944</v>
      </c>
      <c r="B476" t="s">
        <v>113</v>
      </c>
      <c r="C476" t="s">
        <v>2156</v>
      </c>
      <c r="D476" t="s">
        <v>2157</v>
      </c>
      <c r="E476" t="s">
        <v>106</v>
      </c>
      <c r="F476" t="s">
        <v>2158</v>
      </c>
      <c r="G476" t="s">
        <v>2159</v>
      </c>
      <c r="H476" t="s">
        <v>494</v>
      </c>
      <c r="I476" t="s">
        <v>1389</v>
      </c>
      <c r="J476" t="s">
        <v>939</v>
      </c>
      <c r="K476">
        <v>89</v>
      </c>
      <c r="L476">
        <v>26</v>
      </c>
      <c r="M476">
        <v>36</v>
      </c>
      <c r="N476" t="s">
        <v>1950</v>
      </c>
      <c r="O476">
        <v>48</v>
      </c>
      <c r="P476">
        <v>94</v>
      </c>
      <c r="Q476">
        <v>-0.3</v>
      </c>
    </row>
    <row r="477" spans="1:17" x14ac:dyDescent="0.25">
      <c r="A477" t="s">
        <v>664</v>
      </c>
      <c r="B477" t="s">
        <v>56</v>
      </c>
      <c r="C477" t="s">
        <v>174</v>
      </c>
      <c r="D477" t="s">
        <v>2160</v>
      </c>
      <c r="E477" t="s">
        <v>106</v>
      </c>
      <c r="F477" t="s">
        <v>2161</v>
      </c>
      <c r="G477" t="s">
        <v>2162</v>
      </c>
      <c r="H477" t="s">
        <v>494</v>
      </c>
      <c r="I477" t="s">
        <v>2056</v>
      </c>
      <c r="J477" t="s">
        <v>1770</v>
      </c>
      <c r="K477">
        <v>65</v>
      </c>
      <c r="L477">
        <v>42</v>
      </c>
      <c r="M477">
        <v>62</v>
      </c>
      <c r="N477" t="s">
        <v>629</v>
      </c>
      <c r="O477">
        <v>54</v>
      </c>
      <c r="P477">
        <v>2</v>
      </c>
      <c r="Q477">
        <v>-0.96</v>
      </c>
    </row>
    <row r="478" spans="1:17" x14ac:dyDescent="0.25">
      <c r="A478" t="s">
        <v>160</v>
      </c>
      <c r="B478" t="s">
        <v>103</v>
      </c>
      <c r="C478" t="s">
        <v>1598</v>
      </c>
      <c r="D478" t="s">
        <v>2163</v>
      </c>
      <c r="E478" t="s">
        <v>68</v>
      </c>
      <c r="F478" t="s">
        <v>2164</v>
      </c>
      <c r="G478" t="s">
        <v>2165</v>
      </c>
      <c r="H478" t="s">
        <v>132</v>
      </c>
      <c r="I478">
        <v>45510</v>
      </c>
      <c r="J478">
        <v>45717</v>
      </c>
      <c r="K478">
        <v>40</v>
      </c>
      <c r="L478">
        <v>38</v>
      </c>
      <c r="M478">
        <v>32</v>
      </c>
      <c r="N478" t="s">
        <v>1076</v>
      </c>
      <c r="O478">
        <v>21</v>
      </c>
      <c r="P478">
        <v>45</v>
      </c>
      <c r="Q478">
        <v>0.96</v>
      </c>
    </row>
    <row r="479" spans="1:17" x14ac:dyDescent="0.25">
      <c r="A479" t="s">
        <v>291</v>
      </c>
      <c r="B479" t="s">
        <v>103</v>
      </c>
      <c r="C479" t="s">
        <v>2166</v>
      </c>
      <c r="D479" t="s">
        <v>2167</v>
      </c>
      <c r="E479" t="s">
        <v>59</v>
      </c>
      <c r="F479" t="s">
        <v>2168</v>
      </c>
      <c r="G479" t="s">
        <v>2169</v>
      </c>
      <c r="H479" t="s">
        <v>132</v>
      </c>
      <c r="I479" t="s">
        <v>600</v>
      </c>
      <c r="J479" t="s">
        <v>705</v>
      </c>
      <c r="K479">
        <v>99</v>
      </c>
      <c r="L479">
        <v>44</v>
      </c>
      <c r="M479">
        <v>52</v>
      </c>
      <c r="N479" t="s">
        <v>72</v>
      </c>
      <c r="O479">
        <v>36</v>
      </c>
      <c r="P479">
        <v>2</v>
      </c>
      <c r="Q479">
        <v>-1.1399999999999999</v>
      </c>
    </row>
    <row r="480" spans="1:17" x14ac:dyDescent="0.25">
      <c r="A480" t="s">
        <v>566</v>
      </c>
      <c r="B480" t="s">
        <v>103</v>
      </c>
      <c r="C480" t="s">
        <v>2072</v>
      </c>
      <c r="D480" t="s">
        <v>2170</v>
      </c>
      <c r="E480" t="s">
        <v>106</v>
      </c>
      <c r="F480" t="s">
        <v>2171</v>
      </c>
      <c r="G480" t="s">
        <v>2172</v>
      </c>
      <c r="H480" t="s">
        <v>132</v>
      </c>
      <c r="I480">
        <v>45749</v>
      </c>
      <c r="J480">
        <v>45331</v>
      </c>
      <c r="K480">
        <v>56</v>
      </c>
      <c r="L480">
        <v>28</v>
      </c>
      <c r="M480">
        <v>76</v>
      </c>
      <c r="N480" t="s">
        <v>191</v>
      </c>
      <c r="O480">
        <v>93</v>
      </c>
      <c r="P480">
        <v>69</v>
      </c>
      <c r="Q480">
        <v>0.94</v>
      </c>
    </row>
    <row r="481" spans="1:17" x14ac:dyDescent="0.25">
      <c r="A481" t="s">
        <v>73</v>
      </c>
      <c r="B481" t="s">
        <v>74</v>
      </c>
      <c r="C481" t="s">
        <v>1175</v>
      </c>
      <c r="D481" t="s">
        <v>2173</v>
      </c>
      <c r="E481" t="s">
        <v>59</v>
      </c>
      <c r="F481" t="s">
        <v>2174</v>
      </c>
      <c r="G481" t="s">
        <v>2175</v>
      </c>
      <c r="H481" t="s">
        <v>132</v>
      </c>
      <c r="I481" t="s">
        <v>628</v>
      </c>
      <c r="J481" t="s">
        <v>685</v>
      </c>
      <c r="K481">
        <v>37</v>
      </c>
      <c r="L481">
        <v>3</v>
      </c>
      <c r="M481">
        <v>45</v>
      </c>
      <c r="N481" t="s">
        <v>80</v>
      </c>
      <c r="O481">
        <v>39</v>
      </c>
      <c r="P481">
        <v>28</v>
      </c>
      <c r="Q481">
        <v>0.26</v>
      </c>
    </row>
    <row r="482" spans="1:17" x14ac:dyDescent="0.25">
      <c r="A482" t="s">
        <v>736</v>
      </c>
      <c r="B482" t="s">
        <v>103</v>
      </c>
      <c r="C482" t="s">
        <v>1693</v>
      </c>
      <c r="D482" t="s">
        <v>2176</v>
      </c>
      <c r="E482" t="s">
        <v>106</v>
      </c>
      <c r="F482" t="s">
        <v>2177</v>
      </c>
      <c r="G482" t="s">
        <v>2178</v>
      </c>
      <c r="H482" t="s">
        <v>1121</v>
      </c>
      <c r="I482" t="s">
        <v>1880</v>
      </c>
      <c r="J482">
        <v>45606</v>
      </c>
      <c r="K482">
        <v>31</v>
      </c>
      <c r="L482">
        <v>29</v>
      </c>
      <c r="M482">
        <v>57</v>
      </c>
      <c r="N482" t="s">
        <v>166</v>
      </c>
      <c r="O482">
        <v>25</v>
      </c>
      <c r="P482">
        <v>22</v>
      </c>
      <c r="Q482">
        <v>0.28000000000000003</v>
      </c>
    </row>
    <row r="483" spans="1:17" x14ac:dyDescent="0.25">
      <c r="A483" t="s">
        <v>693</v>
      </c>
      <c r="B483" t="s">
        <v>201</v>
      </c>
      <c r="C483" t="s">
        <v>2179</v>
      </c>
      <c r="D483" t="s">
        <v>2180</v>
      </c>
      <c r="E483" t="s">
        <v>68</v>
      </c>
      <c r="F483" t="s">
        <v>2181</v>
      </c>
      <c r="G483" t="s">
        <v>2182</v>
      </c>
      <c r="H483" t="s">
        <v>1121</v>
      </c>
      <c r="I483">
        <v>45839</v>
      </c>
      <c r="J483" t="s">
        <v>272</v>
      </c>
      <c r="K483">
        <v>81</v>
      </c>
      <c r="L483">
        <v>83</v>
      </c>
      <c r="M483">
        <v>36</v>
      </c>
      <c r="N483" t="s">
        <v>699</v>
      </c>
      <c r="O483">
        <v>74</v>
      </c>
      <c r="P483">
        <v>86</v>
      </c>
      <c r="Q483">
        <v>0.12</v>
      </c>
    </row>
    <row r="484" spans="1:17" x14ac:dyDescent="0.25">
      <c r="A484" t="s">
        <v>260</v>
      </c>
      <c r="B484" t="s">
        <v>103</v>
      </c>
      <c r="C484" t="s">
        <v>82</v>
      </c>
      <c r="D484" t="s">
        <v>2183</v>
      </c>
      <c r="E484" t="s">
        <v>68</v>
      </c>
      <c r="F484" t="s">
        <v>2184</v>
      </c>
      <c r="G484" t="s">
        <v>2185</v>
      </c>
      <c r="H484" t="s">
        <v>1121</v>
      </c>
      <c r="I484">
        <v>45423</v>
      </c>
      <c r="J484">
        <v>45572</v>
      </c>
      <c r="K484">
        <v>11</v>
      </c>
      <c r="L484">
        <v>77</v>
      </c>
      <c r="M484">
        <v>7</v>
      </c>
      <c r="N484" t="s">
        <v>87</v>
      </c>
      <c r="O484">
        <v>77</v>
      </c>
      <c r="P484">
        <v>46</v>
      </c>
      <c r="Q484">
        <v>-0.16</v>
      </c>
    </row>
    <row r="485" spans="1:17" x14ac:dyDescent="0.25">
      <c r="A485" t="s">
        <v>167</v>
      </c>
      <c r="B485" t="s">
        <v>56</v>
      </c>
      <c r="C485" t="s">
        <v>384</v>
      </c>
      <c r="D485" t="s">
        <v>2186</v>
      </c>
      <c r="E485" t="s">
        <v>106</v>
      </c>
      <c r="F485" t="s">
        <v>2187</v>
      </c>
      <c r="G485" t="s">
        <v>2188</v>
      </c>
      <c r="H485" t="s">
        <v>698</v>
      </c>
      <c r="I485" t="s">
        <v>1221</v>
      </c>
      <c r="J485">
        <v>45325</v>
      </c>
      <c r="K485">
        <v>29</v>
      </c>
      <c r="L485">
        <v>20</v>
      </c>
      <c r="M485">
        <v>85</v>
      </c>
      <c r="N485" t="s">
        <v>172</v>
      </c>
      <c r="O485">
        <v>31</v>
      </c>
      <c r="P485">
        <v>31</v>
      </c>
      <c r="Q485">
        <v>0.4</v>
      </c>
    </row>
    <row r="486" spans="1:17" x14ac:dyDescent="0.25">
      <c r="A486" t="s">
        <v>1384</v>
      </c>
      <c r="B486" t="s">
        <v>56</v>
      </c>
      <c r="C486" t="s">
        <v>1318</v>
      </c>
      <c r="D486" t="s">
        <v>2189</v>
      </c>
      <c r="E486" t="s">
        <v>106</v>
      </c>
      <c r="F486" t="s">
        <v>2190</v>
      </c>
      <c r="G486" t="s">
        <v>2191</v>
      </c>
      <c r="H486" t="s">
        <v>698</v>
      </c>
      <c r="I486" t="s">
        <v>1371</v>
      </c>
      <c r="J486" t="s">
        <v>2071</v>
      </c>
      <c r="K486">
        <v>59</v>
      </c>
      <c r="L486">
        <v>91</v>
      </c>
      <c r="M486">
        <v>24</v>
      </c>
      <c r="N486" t="s">
        <v>166</v>
      </c>
      <c r="O486">
        <v>54</v>
      </c>
      <c r="P486">
        <v>87</v>
      </c>
      <c r="Q486">
        <v>0</v>
      </c>
    </row>
    <row r="487" spans="1:17" x14ac:dyDescent="0.25">
      <c r="A487" t="s">
        <v>127</v>
      </c>
      <c r="B487" t="s">
        <v>74</v>
      </c>
      <c r="C487" t="s">
        <v>463</v>
      </c>
      <c r="D487" t="s">
        <v>2192</v>
      </c>
      <c r="E487" t="s">
        <v>68</v>
      </c>
      <c r="F487" t="s">
        <v>2193</v>
      </c>
      <c r="G487" t="s">
        <v>2194</v>
      </c>
      <c r="H487" t="s">
        <v>698</v>
      </c>
      <c r="I487" t="s">
        <v>1762</v>
      </c>
      <c r="J487" t="s">
        <v>934</v>
      </c>
      <c r="K487">
        <v>12</v>
      </c>
      <c r="L487">
        <v>83</v>
      </c>
      <c r="M487">
        <v>93</v>
      </c>
      <c r="N487" t="s">
        <v>409</v>
      </c>
      <c r="O487">
        <v>22</v>
      </c>
      <c r="P487">
        <v>9</v>
      </c>
      <c r="Q487">
        <v>-0.61</v>
      </c>
    </row>
    <row r="488" spans="1:17" x14ac:dyDescent="0.25">
      <c r="A488" t="s">
        <v>285</v>
      </c>
      <c r="B488" t="s">
        <v>56</v>
      </c>
      <c r="C488" t="s">
        <v>97</v>
      </c>
      <c r="D488" t="s">
        <v>2195</v>
      </c>
      <c r="E488" t="s">
        <v>59</v>
      </c>
      <c r="F488" t="s">
        <v>2196</v>
      </c>
      <c r="G488" t="s">
        <v>2197</v>
      </c>
      <c r="H488" t="s">
        <v>698</v>
      </c>
      <c r="I488" t="s">
        <v>132</v>
      </c>
      <c r="J488" t="s">
        <v>1334</v>
      </c>
      <c r="K488">
        <v>75</v>
      </c>
      <c r="L488">
        <v>56</v>
      </c>
      <c r="M488">
        <v>57</v>
      </c>
      <c r="N488" t="s">
        <v>1628</v>
      </c>
      <c r="O488">
        <v>63</v>
      </c>
      <c r="P488">
        <v>64</v>
      </c>
      <c r="Q488">
        <v>0.59</v>
      </c>
    </row>
    <row r="489" spans="1:17" x14ac:dyDescent="0.25">
      <c r="A489" t="s">
        <v>410</v>
      </c>
      <c r="B489" t="s">
        <v>113</v>
      </c>
      <c r="C489" t="s">
        <v>1230</v>
      </c>
      <c r="D489" t="s">
        <v>2198</v>
      </c>
      <c r="E489" t="s">
        <v>106</v>
      </c>
      <c r="F489" t="s">
        <v>2199</v>
      </c>
      <c r="G489" t="s">
        <v>2200</v>
      </c>
      <c r="H489" t="s">
        <v>698</v>
      </c>
      <c r="I489" t="s">
        <v>1229</v>
      </c>
      <c r="J489" t="s">
        <v>1058</v>
      </c>
      <c r="K489">
        <v>67</v>
      </c>
      <c r="L489">
        <v>83</v>
      </c>
      <c r="M489">
        <v>90</v>
      </c>
      <c r="N489" t="s">
        <v>2201</v>
      </c>
      <c r="O489">
        <v>66</v>
      </c>
      <c r="P489">
        <v>77</v>
      </c>
      <c r="Q489">
        <v>-0.02</v>
      </c>
    </row>
    <row r="490" spans="1:17" x14ac:dyDescent="0.25">
      <c r="A490" t="s">
        <v>760</v>
      </c>
      <c r="B490" t="s">
        <v>103</v>
      </c>
      <c r="C490" t="s">
        <v>1579</v>
      </c>
      <c r="D490" t="s">
        <v>2202</v>
      </c>
      <c r="E490" t="s">
        <v>68</v>
      </c>
      <c r="F490" t="s">
        <v>2203</v>
      </c>
      <c r="G490" t="s">
        <v>2204</v>
      </c>
      <c r="H490" t="s">
        <v>698</v>
      </c>
      <c r="I490" t="s">
        <v>711</v>
      </c>
      <c r="J490" t="s">
        <v>1379</v>
      </c>
      <c r="K490">
        <v>29</v>
      </c>
      <c r="L490">
        <v>54</v>
      </c>
      <c r="M490">
        <v>54</v>
      </c>
      <c r="N490" t="s">
        <v>72</v>
      </c>
      <c r="O490">
        <v>58</v>
      </c>
      <c r="P490">
        <v>63</v>
      </c>
      <c r="Q490">
        <v>-0.17</v>
      </c>
    </row>
    <row r="491" spans="1:17" x14ac:dyDescent="0.25">
      <c r="A491" t="s">
        <v>81</v>
      </c>
      <c r="B491" t="s">
        <v>56</v>
      </c>
      <c r="C491" t="s">
        <v>384</v>
      </c>
      <c r="D491" t="s">
        <v>2205</v>
      </c>
      <c r="E491" t="s">
        <v>59</v>
      </c>
      <c r="F491" t="s">
        <v>2206</v>
      </c>
      <c r="G491" t="s">
        <v>2207</v>
      </c>
      <c r="H491" t="s">
        <v>698</v>
      </c>
      <c r="I491" t="s">
        <v>1692</v>
      </c>
      <c r="J491" t="s">
        <v>593</v>
      </c>
      <c r="K491">
        <v>61</v>
      </c>
      <c r="L491">
        <v>81</v>
      </c>
      <c r="M491">
        <v>99</v>
      </c>
      <c r="N491" t="s">
        <v>87</v>
      </c>
      <c r="O491">
        <v>26</v>
      </c>
      <c r="P491">
        <v>76</v>
      </c>
      <c r="Q491">
        <v>-0.09</v>
      </c>
    </row>
    <row r="492" spans="1:17" x14ac:dyDescent="0.25">
      <c r="A492" t="s">
        <v>160</v>
      </c>
      <c r="B492" t="s">
        <v>56</v>
      </c>
      <c r="C492" t="s">
        <v>2208</v>
      </c>
      <c r="D492" t="s">
        <v>2209</v>
      </c>
      <c r="E492" t="s">
        <v>106</v>
      </c>
      <c r="F492" t="s">
        <v>2210</v>
      </c>
      <c r="G492" t="s">
        <v>2211</v>
      </c>
      <c r="H492" t="s">
        <v>669</v>
      </c>
      <c r="I492">
        <v>45572</v>
      </c>
      <c r="J492" t="s">
        <v>749</v>
      </c>
      <c r="K492">
        <v>52</v>
      </c>
      <c r="L492">
        <v>22</v>
      </c>
      <c r="M492">
        <v>37</v>
      </c>
      <c r="N492" t="s">
        <v>166</v>
      </c>
      <c r="O492">
        <v>56</v>
      </c>
      <c r="P492">
        <v>44</v>
      </c>
      <c r="Q492">
        <v>-1.92</v>
      </c>
    </row>
    <row r="493" spans="1:17" x14ac:dyDescent="0.25">
      <c r="A493" t="s">
        <v>630</v>
      </c>
      <c r="B493" t="s">
        <v>56</v>
      </c>
      <c r="C493" t="s">
        <v>1273</v>
      </c>
      <c r="D493" t="s">
        <v>2212</v>
      </c>
      <c r="E493" t="s">
        <v>68</v>
      </c>
      <c r="F493" t="s">
        <v>2213</v>
      </c>
      <c r="G493" t="s">
        <v>2214</v>
      </c>
      <c r="H493" t="s">
        <v>669</v>
      </c>
      <c r="I493" t="s">
        <v>1080</v>
      </c>
      <c r="J493">
        <v>45512</v>
      </c>
      <c r="K493">
        <v>28</v>
      </c>
      <c r="L493">
        <v>38</v>
      </c>
      <c r="M493">
        <v>23</v>
      </c>
      <c r="N493" t="s">
        <v>2215</v>
      </c>
      <c r="O493">
        <v>48</v>
      </c>
      <c r="P493">
        <v>56</v>
      </c>
      <c r="Q493">
        <v>0.21</v>
      </c>
    </row>
    <row r="494" spans="1:17" x14ac:dyDescent="0.25">
      <c r="A494" t="s">
        <v>260</v>
      </c>
      <c r="B494" t="s">
        <v>103</v>
      </c>
      <c r="C494" t="s">
        <v>2216</v>
      </c>
      <c r="D494" t="s">
        <v>2217</v>
      </c>
      <c r="E494" t="s">
        <v>106</v>
      </c>
      <c r="F494" t="s">
        <v>2218</v>
      </c>
      <c r="G494" t="s">
        <v>2219</v>
      </c>
      <c r="H494" t="s">
        <v>1362</v>
      </c>
      <c r="I494" t="s">
        <v>1243</v>
      </c>
      <c r="J494" t="s">
        <v>344</v>
      </c>
      <c r="K494">
        <v>84</v>
      </c>
      <c r="L494">
        <v>92</v>
      </c>
      <c r="M494">
        <v>18</v>
      </c>
      <c r="N494" t="s">
        <v>87</v>
      </c>
      <c r="O494">
        <v>92</v>
      </c>
      <c r="P494">
        <v>69</v>
      </c>
      <c r="Q494">
        <v>-0.17</v>
      </c>
    </row>
    <row r="495" spans="1:17" x14ac:dyDescent="0.25">
      <c r="A495" t="s">
        <v>664</v>
      </c>
      <c r="B495" t="s">
        <v>56</v>
      </c>
      <c r="C495" t="s">
        <v>812</v>
      </c>
      <c r="D495" t="s">
        <v>2220</v>
      </c>
      <c r="E495" t="s">
        <v>68</v>
      </c>
      <c r="F495" t="s">
        <v>2221</v>
      </c>
      <c r="G495" t="s">
        <v>2222</v>
      </c>
      <c r="H495" t="s">
        <v>1362</v>
      </c>
      <c r="I495">
        <v>45484</v>
      </c>
      <c r="J495">
        <v>45601</v>
      </c>
      <c r="K495">
        <v>79</v>
      </c>
      <c r="L495">
        <v>45</v>
      </c>
      <c r="M495">
        <v>39</v>
      </c>
      <c r="N495" t="s">
        <v>383</v>
      </c>
      <c r="O495">
        <v>55</v>
      </c>
      <c r="P495">
        <v>20</v>
      </c>
      <c r="Q495">
        <v>0.25</v>
      </c>
    </row>
    <row r="496" spans="1:17" x14ac:dyDescent="0.25">
      <c r="A496" t="s">
        <v>347</v>
      </c>
      <c r="B496" t="s">
        <v>65</v>
      </c>
      <c r="C496" t="s">
        <v>303</v>
      </c>
      <c r="D496" t="s">
        <v>2223</v>
      </c>
      <c r="E496" t="s">
        <v>68</v>
      </c>
      <c r="F496" t="s">
        <v>2224</v>
      </c>
      <c r="G496" t="s">
        <v>2225</v>
      </c>
      <c r="H496" t="s">
        <v>1362</v>
      </c>
      <c r="I496" t="s">
        <v>2090</v>
      </c>
      <c r="J496" t="s">
        <v>393</v>
      </c>
      <c r="K496">
        <v>39</v>
      </c>
      <c r="L496">
        <v>78</v>
      </c>
      <c r="M496">
        <v>97</v>
      </c>
      <c r="N496" t="s">
        <v>352</v>
      </c>
      <c r="O496">
        <v>54</v>
      </c>
      <c r="P496">
        <v>89</v>
      </c>
      <c r="Q496">
        <v>0.64</v>
      </c>
    </row>
    <row r="497" spans="1:17" x14ac:dyDescent="0.25">
      <c r="A497" t="s">
        <v>792</v>
      </c>
      <c r="B497" t="s">
        <v>74</v>
      </c>
      <c r="C497" t="s">
        <v>2226</v>
      </c>
      <c r="D497" t="s">
        <v>2227</v>
      </c>
      <c r="E497" t="s">
        <v>59</v>
      </c>
      <c r="F497" t="s">
        <v>2228</v>
      </c>
      <c r="G497" t="s">
        <v>2229</v>
      </c>
      <c r="H497" t="s">
        <v>1362</v>
      </c>
      <c r="I497">
        <v>45539</v>
      </c>
      <c r="J497">
        <v>45297</v>
      </c>
      <c r="K497">
        <v>69</v>
      </c>
      <c r="L497">
        <v>98</v>
      </c>
      <c r="M497">
        <v>89</v>
      </c>
      <c r="N497" t="s">
        <v>1865</v>
      </c>
      <c r="O497">
        <v>29</v>
      </c>
      <c r="P497">
        <v>34</v>
      </c>
      <c r="Q497">
        <v>-0.65</v>
      </c>
    </row>
    <row r="498" spans="1:17" x14ac:dyDescent="0.25">
      <c r="A498" t="s">
        <v>1335</v>
      </c>
      <c r="B498" t="s">
        <v>56</v>
      </c>
      <c r="C498" t="s">
        <v>1403</v>
      </c>
      <c r="D498" t="s">
        <v>1404</v>
      </c>
      <c r="E498" t="s">
        <v>106</v>
      </c>
      <c r="F498" t="s">
        <v>1405</v>
      </c>
      <c r="G498" t="s">
        <v>1406</v>
      </c>
      <c r="H498">
        <v>45599</v>
      </c>
      <c r="I498" t="s">
        <v>945</v>
      </c>
      <c r="J498" t="s">
        <v>939</v>
      </c>
      <c r="K498">
        <v>54</v>
      </c>
      <c r="L498">
        <v>26</v>
      </c>
      <c r="M498">
        <v>16</v>
      </c>
      <c r="N498" t="s">
        <v>383</v>
      </c>
      <c r="O498">
        <v>63</v>
      </c>
      <c r="P498">
        <v>97</v>
      </c>
      <c r="Q498">
        <v>0.12</v>
      </c>
    </row>
    <row r="499" spans="1:17" x14ac:dyDescent="0.25">
      <c r="A499" t="s">
        <v>260</v>
      </c>
      <c r="B499" t="s">
        <v>103</v>
      </c>
      <c r="C499" t="s">
        <v>261</v>
      </c>
      <c r="D499" t="s">
        <v>262</v>
      </c>
      <c r="E499" t="s">
        <v>68</v>
      </c>
      <c r="F499" t="s">
        <v>263</v>
      </c>
      <c r="G499" t="s">
        <v>264</v>
      </c>
      <c r="H499">
        <v>45327</v>
      </c>
      <c r="I499" t="s">
        <v>265</v>
      </c>
      <c r="J499">
        <v>45419</v>
      </c>
      <c r="K499">
        <v>54</v>
      </c>
      <c r="L499">
        <v>78</v>
      </c>
      <c r="M499">
        <v>81</v>
      </c>
      <c r="N499" t="s">
        <v>87</v>
      </c>
      <c r="O499">
        <v>41</v>
      </c>
      <c r="P499">
        <v>63</v>
      </c>
      <c r="Q499">
        <v>2.3599999999999999E-2</v>
      </c>
    </row>
    <row r="500" spans="1:17" x14ac:dyDescent="0.25">
      <c r="A500" t="s">
        <v>73</v>
      </c>
      <c r="B500" t="s">
        <v>74</v>
      </c>
      <c r="C500" t="s">
        <v>2230</v>
      </c>
      <c r="D500" t="s">
        <v>2231</v>
      </c>
      <c r="E500" t="s">
        <v>68</v>
      </c>
      <c r="F500" t="s">
        <v>2232</v>
      </c>
      <c r="G500" t="s">
        <v>2233</v>
      </c>
      <c r="H500" t="s">
        <v>717</v>
      </c>
      <c r="I500">
        <v>45392</v>
      </c>
      <c r="J500" t="s">
        <v>93</v>
      </c>
      <c r="K500">
        <v>52</v>
      </c>
      <c r="L500">
        <v>56</v>
      </c>
      <c r="M500">
        <v>34</v>
      </c>
      <c r="N500" t="s">
        <v>80</v>
      </c>
      <c r="O500">
        <v>31</v>
      </c>
      <c r="P500">
        <v>69</v>
      </c>
      <c r="Q500">
        <v>0.24</v>
      </c>
    </row>
    <row r="501" spans="1:17" x14ac:dyDescent="0.25">
      <c r="A501" t="s">
        <v>606</v>
      </c>
      <c r="B501" t="s">
        <v>103</v>
      </c>
      <c r="C501" t="s">
        <v>340</v>
      </c>
      <c r="D501" t="s">
        <v>2234</v>
      </c>
      <c r="E501" t="s">
        <v>68</v>
      </c>
      <c r="F501" t="s">
        <v>2235</v>
      </c>
      <c r="G501" t="s">
        <v>2236</v>
      </c>
      <c r="H501" t="s">
        <v>1362</v>
      </c>
      <c r="I501" t="s">
        <v>691</v>
      </c>
      <c r="J501" t="s">
        <v>307</v>
      </c>
      <c r="K501">
        <v>77</v>
      </c>
      <c r="L501">
        <v>19</v>
      </c>
      <c r="M501">
        <v>31</v>
      </c>
      <c r="N501" t="s">
        <v>611</v>
      </c>
      <c r="O501">
        <v>27</v>
      </c>
      <c r="P501">
        <v>25</v>
      </c>
      <c r="Q501">
        <v>-0.17</v>
      </c>
    </row>
    <row r="502" spans="1:17" x14ac:dyDescent="0.25">
      <c r="A502" t="s">
        <v>1363</v>
      </c>
      <c r="B502" t="s">
        <v>56</v>
      </c>
      <c r="C502" t="s">
        <v>645</v>
      </c>
      <c r="D502" t="s">
        <v>2237</v>
      </c>
      <c r="E502" t="s">
        <v>59</v>
      </c>
      <c r="F502" t="s">
        <v>2238</v>
      </c>
      <c r="G502" t="s">
        <v>2239</v>
      </c>
      <c r="H502" t="s">
        <v>1362</v>
      </c>
      <c r="I502">
        <v>45603</v>
      </c>
      <c r="J502">
        <v>45484</v>
      </c>
      <c r="K502">
        <v>29</v>
      </c>
      <c r="L502">
        <v>66</v>
      </c>
      <c r="M502">
        <v>21</v>
      </c>
      <c r="N502" t="s">
        <v>840</v>
      </c>
      <c r="O502">
        <v>74</v>
      </c>
      <c r="P502">
        <v>93</v>
      </c>
      <c r="Q502">
        <v>7.0000000000000007E-2</v>
      </c>
    </row>
    <row r="503" spans="1:17" x14ac:dyDescent="0.25">
      <c r="A503" t="s">
        <v>334</v>
      </c>
      <c r="B503" t="s">
        <v>65</v>
      </c>
      <c r="C503" t="s">
        <v>577</v>
      </c>
      <c r="D503" t="s">
        <v>2240</v>
      </c>
      <c r="E503" t="s">
        <v>106</v>
      </c>
      <c r="F503" t="s">
        <v>2241</v>
      </c>
      <c r="G503" t="s">
        <v>2242</v>
      </c>
      <c r="H503" t="s">
        <v>244</v>
      </c>
      <c r="I503" t="s">
        <v>1043</v>
      </c>
      <c r="J503" t="s">
        <v>912</v>
      </c>
      <c r="K503">
        <v>69</v>
      </c>
      <c r="L503">
        <v>59</v>
      </c>
      <c r="M503">
        <v>29</v>
      </c>
      <c r="N503" t="s">
        <v>273</v>
      </c>
      <c r="O503">
        <v>63</v>
      </c>
      <c r="P503">
        <v>91</v>
      </c>
      <c r="Q503">
        <v>-0.26</v>
      </c>
    </row>
    <row r="504" spans="1:17" x14ac:dyDescent="0.25">
      <c r="A504" t="s">
        <v>334</v>
      </c>
      <c r="B504" t="s">
        <v>65</v>
      </c>
      <c r="C504" t="s">
        <v>1159</v>
      </c>
      <c r="D504" t="s">
        <v>2243</v>
      </c>
      <c r="E504" t="s">
        <v>106</v>
      </c>
      <c r="F504" t="s">
        <v>2244</v>
      </c>
      <c r="G504" t="s">
        <v>2245</v>
      </c>
      <c r="H504" t="s">
        <v>1163</v>
      </c>
      <c r="I504" t="s">
        <v>2246</v>
      </c>
      <c r="J504">
        <v>45515</v>
      </c>
      <c r="K504">
        <v>40</v>
      </c>
      <c r="L504">
        <v>2</v>
      </c>
      <c r="M504">
        <v>58</v>
      </c>
      <c r="N504" t="s">
        <v>273</v>
      </c>
      <c r="O504">
        <v>71</v>
      </c>
      <c r="P504">
        <v>10</v>
      </c>
      <c r="Q504">
        <v>-0.44</v>
      </c>
    </row>
    <row r="505" spans="1:17" x14ac:dyDescent="0.25">
      <c r="A505" t="s">
        <v>415</v>
      </c>
      <c r="B505" t="s">
        <v>56</v>
      </c>
      <c r="C505" t="s">
        <v>239</v>
      </c>
      <c r="D505" t="s">
        <v>2247</v>
      </c>
      <c r="E505" t="s">
        <v>59</v>
      </c>
      <c r="F505" t="s">
        <v>2248</v>
      </c>
      <c r="G505" t="s">
        <v>2249</v>
      </c>
      <c r="H505" t="s">
        <v>1163</v>
      </c>
      <c r="I505">
        <v>45479</v>
      </c>
      <c r="J505" t="s">
        <v>2250</v>
      </c>
      <c r="K505">
        <v>68</v>
      </c>
      <c r="L505">
        <v>10</v>
      </c>
      <c r="M505">
        <v>29</v>
      </c>
      <c r="N505" t="s">
        <v>72</v>
      </c>
      <c r="O505">
        <v>37</v>
      </c>
      <c r="P505">
        <v>11</v>
      </c>
      <c r="Q505">
        <v>0.86</v>
      </c>
    </row>
    <row r="506" spans="1:17" x14ac:dyDescent="0.25">
      <c r="A506" t="s">
        <v>1050</v>
      </c>
      <c r="B506" t="s">
        <v>56</v>
      </c>
      <c r="C506" t="s">
        <v>2251</v>
      </c>
      <c r="D506" t="s">
        <v>2252</v>
      </c>
      <c r="E506" t="s">
        <v>68</v>
      </c>
      <c r="F506" t="s">
        <v>2253</v>
      </c>
      <c r="G506" t="s">
        <v>2254</v>
      </c>
      <c r="H506" t="s">
        <v>1163</v>
      </c>
      <c r="I506" t="s">
        <v>679</v>
      </c>
      <c r="J506">
        <v>45577</v>
      </c>
      <c r="K506">
        <v>75</v>
      </c>
      <c r="L506">
        <v>91</v>
      </c>
      <c r="M506">
        <v>68</v>
      </c>
      <c r="N506" t="s">
        <v>191</v>
      </c>
      <c r="O506">
        <v>96</v>
      </c>
      <c r="P506">
        <v>73</v>
      </c>
      <c r="Q506">
        <v>0.7</v>
      </c>
    </row>
    <row r="507" spans="1:17" x14ac:dyDescent="0.25">
      <c r="A507" t="s">
        <v>327</v>
      </c>
      <c r="B507" t="s">
        <v>152</v>
      </c>
      <c r="C507" t="s">
        <v>651</v>
      </c>
      <c r="D507" t="s">
        <v>2255</v>
      </c>
      <c r="E507" t="s">
        <v>68</v>
      </c>
      <c r="F507" t="s">
        <v>2256</v>
      </c>
      <c r="G507" t="s">
        <v>2257</v>
      </c>
      <c r="H507" t="s">
        <v>375</v>
      </c>
      <c r="I507" t="s">
        <v>717</v>
      </c>
      <c r="J507" t="s">
        <v>1495</v>
      </c>
      <c r="K507">
        <v>68</v>
      </c>
      <c r="L507">
        <v>29</v>
      </c>
      <c r="M507">
        <v>100</v>
      </c>
      <c r="N507" t="s">
        <v>111</v>
      </c>
      <c r="O507">
        <v>70</v>
      </c>
      <c r="P507">
        <v>26</v>
      </c>
      <c r="Q507">
        <v>0.24</v>
      </c>
    </row>
    <row r="508" spans="1:17" x14ac:dyDescent="0.25">
      <c r="A508" t="s">
        <v>200</v>
      </c>
      <c r="B508" t="s">
        <v>201</v>
      </c>
      <c r="C508" t="s">
        <v>2258</v>
      </c>
      <c r="D508" t="s">
        <v>2259</v>
      </c>
      <c r="E508" t="s">
        <v>106</v>
      </c>
      <c r="F508" t="s">
        <v>2260</v>
      </c>
      <c r="G508" t="s">
        <v>2261</v>
      </c>
      <c r="H508" t="s">
        <v>375</v>
      </c>
      <c r="I508" t="s">
        <v>351</v>
      </c>
      <c r="J508" t="s">
        <v>1535</v>
      </c>
      <c r="K508">
        <v>78</v>
      </c>
      <c r="L508">
        <v>34</v>
      </c>
      <c r="M508">
        <v>39</v>
      </c>
      <c r="N508" t="s">
        <v>2262</v>
      </c>
      <c r="O508">
        <v>62</v>
      </c>
      <c r="P508">
        <v>2</v>
      </c>
      <c r="Q508">
        <v>0.63</v>
      </c>
    </row>
    <row r="509" spans="1:17" x14ac:dyDescent="0.25">
      <c r="A509" t="s">
        <v>127</v>
      </c>
      <c r="B509" t="s">
        <v>74</v>
      </c>
      <c r="C509" t="s">
        <v>1994</v>
      </c>
      <c r="D509" t="s">
        <v>2263</v>
      </c>
      <c r="E509" t="s">
        <v>68</v>
      </c>
      <c r="F509" t="s">
        <v>2264</v>
      </c>
      <c r="G509" t="s">
        <v>2265</v>
      </c>
      <c r="H509" t="s">
        <v>1763</v>
      </c>
      <c r="I509" t="s">
        <v>1043</v>
      </c>
      <c r="J509" t="s">
        <v>358</v>
      </c>
      <c r="K509">
        <v>76</v>
      </c>
      <c r="L509">
        <v>98</v>
      </c>
      <c r="M509">
        <v>41</v>
      </c>
      <c r="N509" t="s">
        <v>409</v>
      </c>
      <c r="O509">
        <v>62</v>
      </c>
      <c r="P509">
        <v>48</v>
      </c>
      <c r="Q509">
        <v>0.97</v>
      </c>
    </row>
    <row r="510" spans="1:17" x14ac:dyDescent="0.25">
      <c r="A510" t="s">
        <v>1483</v>
      </c>
      <c r="B510" t="s">
        <v>56</v>
      </c>
      <c r="C510" t="s">
        <v>1046</v>
      </c>
      <c r="D510" t="s">
        <v>2266</v>
      </c>
      <c r="E510" t="s">
        <v>59</v>
      </c>
      <c r="F510" t="s">
        <v>2267</v>
      </c>
      <c r="G510" t="s">
        <v>2268</v>
      </c>
      <c r="H510" t="s">
        <v>1763</v>
      </c>
      <c r="I510" t="s">
        <v>1726</v>
      </c>
      <c r="J510" t="s">
        <v>1009</v>
      </c>
      <c r="K510">
        <v>27</v>
      </c>
      <c r="L510">
        <v>64</v>
      </c>
      <c r="M510">
        <v>43</v>
      </c>
      <c r="N510" t="s">
        <v>191</v>
      </c>
      <c r="O510">
        <v>70</v>
      </c>
      <c r="P510">
        <v>58</v>
      </c>
      <c r="Q510">
        <v>0.23</v>
      </c>
    </row>
    <row r="511" spans="1:17" x14ac:dyDescent="0.25">
      <c r="A511" t="s">
        <v>200</v>
      </c>
      <c r="B511" t="s">
        <v>201</v>
      </c>
      <c r="C511" t="s">
        <v>1614</v>
      </c>
      <c r="D511" t="s">
        <v>2269</v>
      </c>
      <c r="E511" t="s">
        <v>106</v>
      </c>
      <c r="F511" t="s">
        <v>2270</v>
      </c>
      <c r="G511" t="s">
        <v>2271</v>
      </c>
      <c r="H511" t="s">
        <v>957</v>
      </c>
      <c r="I511" t="s">
        <v>816</v>
      </c>
      <c r="J511">
        <v>45779</v>
      </c>
      <c r="K511">
        <v>74</v>
      </c>
      <c r="L511">
        <v>72</v>
      </c>
      <c r="M511">
        <v>18</v>
      </c>
      <c r="N511" t="s">
        <v>2272</v>
      </c>
      <c r="O511">
        <v>83</v>
      </c>
      <c r="P511">
        <v>54</v>
      </c>
      <c r="Q511">
        <v>0.17</v>
      </c>
    </row>
    <row r="512" spans="1:17" x14ac:dyDescent="0.25">
      <c r="A512" t="s">
        <v>260</v>
      </c>
      <c r="B512" t="s">
        <v>103</v>
      </c>
      <c r="C512" t="s">
        <v>2273</v>
      </c>
      <c r="D512" t="s">
        <v>2274</v>
      </c>
      <c r="E512" t="s">
        <v>106</v>
      </c>
      <c r="F512" t="s">
        <v>2275</v>
      </c>
      <c r="G512" t="s">
        <v>2276</v>
      </c>
      <c r="H512" t="s">
        <v>2019</v>
      </c>
      <c r="I512">
        <v>45538</v>
      </c>
      <c r="J512">
        <v>45416</v>
      </c>
      <c r="K512">
        <v>27</v>
      </c>
      <c r="L512">
        <v>93</v>
      </c>
      <c r="M512">
        <v>88</v>
      </c>
      <c r="N512" t="s">
        <v>87</v>
      </c>
      <c r="O512">
        <v>66</v>
      </c>
      <c r="P512">
        <v>13</v>
      </c>
      <c r="Q512">
        <v>0.35</v>
      </c>
    </row>
    <row r="513" spans="1:17" x14ac:dyDescent="0.25">
      <c r="A513" t="s">
        <v>291</v>
      </c>
      <c r="B513" t="s">
        <v>103</v>
      </c>
      <c r="C513" t="s">
        <v>1005</v>
      </c>
      <c r="D513" t="s">
        <v>2277</v>
      </c>
      <c r="E513" t="s">
        <v>68</v>
      </c>
      <c r="F513" t="s">
        <v>2278</v>
      </c>
      <c r="G513" t="s">
        <v>2279</v>
      </c>
      <c r="H513" t="s">
        <v>2019</v>
      </c>
      <c r="I513" t="s">
        <v>1913</v>
      </c>
      <c r="J513">
        <v>45810</v>
      </c>
      <c r="K513">
        <v>15</v>
      </c>
      <c r="L513">
        <v>76</v>
      </c>
      <c r="M513">
        <v>81</v>
      </c>
      <c r="N513" t="s">
        <v>72</v>
      </c>
      <c r="O513">
        <v>90</v>
      </c>
      <c r="P513">
        <v>26</v>
      </c>
      <c r="Q513">
        <v>0.8</v>
      </c>
    </row>
    <row r="514" spans="1:17" x14ac:dyDescent="0.25">
      <c r="A514" t="s">
        <v>792</v>
      </c>
      <c r="B514" t="s">
        <v>74</v>
      </c>
      <c r="C514" t="s">
        <v>1562</v>
      </c>
      <c r="D514" t="s">
        <v>2280</v>
      </c>
      <c r="E514" t="s">
        <v>106</v>
      </c>
      <c r="F514" t="s">
        <v>2281</v>
      </c>
      <c r="G514" t="s">
        <v>2282</v>
      </c>
      <c r="H514" t="s">
        <v>2019</v>
      </c>
      <c r="I514" t="s">
        <v>1782</v>
      </c>
      <c r="J514" t="s">
        <v>587</v>
      </c>
      <c r="K514">
        <v>60</v>
      </c>
      <c r="L514">
        <v>1</v>
      </c>
      <c r="M514">
        <v>42</v>
      </c>
      <c r="N514" t="s">
        <v>551</v>
      </c>
      <c r="O514">
        <v>42</v>
      </c>
      <c r="P514">
        <v>91</v>
      </c>
      <c r="Q514">
        <v>0.71</v>
      </c>
    </row>
    <row r="515" spans="1:17" x14ac:dyDescent="0.25">
      <c r="A515" t="s">
        <v>250</v>
      </c>
      <c r="B515" t="s">
        <v>113</v>
      </c>
      <c r="C515" t="s">
        <v>1937</v>
      </c>
      <c r="D515" t="s">
        <v>2283</v>
      </c>
      <c r="E515" t="s">
        <v>68</v>
      </c>
      <c r="F515" t="s">
        <v>2284</v>
      </c>
      <c r="G515" t="s">
        <v>2285</v>
      </c>
      <c r="H515" t="s">
        <v>845</v>
      </c>
      <c r="I515">
        <v>45418</v>
      </c>
      <c r="J515">
        <v>45507</v>
      </c>
      <c r="K515">
        <v>95</v>
      </c>
      <c r="L515">
        <v>63</v>
      </c>
      <c r="M515">
        <v>73</v>
      </c>
      <c r="N515" t="s">
        <v>95</v>
      </c>
      <c r="O515">
        <v>61</v>
      </c>
      <c r="P515">
        <v>38</v>
      </c>
      <c r="Q515">
        <v>-1.17</v>
      </c>
    </row>
    <row r="516" spans="1:17" x14ac:dyDescent="0.25">
      <c r="A516" t="s">
        <v>200</v>
      </c>
      <c r="B516" t="s">
        <v>201</v>
      </c>
      <c r="C516" t="s">
        <v>202</v>
      </c>
      <c r="D516" t="s">
        <v>2286</v>
      </c>
      <c r="E516" t="s">
        <v>59</v>
      </c>
      <c r="F516" t="s">
        <v>2287</v>
      </c>
      <c r="G516" t="s">
        <v>2288</v>
      </c>
      <c r="H516" t="s">
        <v>845</v>
      </c>
      <c r="I516">
        <v>45331</v>
      </c>
      <c r="J516">
        <v>45482</v>
      </c>
      <c r="K516">
        <v>21</v>
      </c>
      <c r="L516">
        <v>87</v>
      </c>
      <c r="M516">
        <v>12</v>
      </c>
      <c r="N516" t="s">
        <v>2272</v>
      </c>
      <c r="O516">
        <v>20</v>
      </c>
      <c r="P516">
        <v>38</v>
      </c>
      <c r="Q516">
        <v>0.38</v>
      </c>
    </row>
    <row r="517" spans="1:17" x14ac:dyDescent="0.25">
      <c r="A517" t="s">
        <v>1748</v>
      </c>
      <c r="B517" t="s">
        <v>56</v>
      </c>
      <c r="C517" t="s">
        <v>468</v>
      </c>
      <c r="D517" t="s">
        <v>2289</v>
      </c>
      <c r="E517" t="s">
        <v>59</v>
      </c>
      <c r="F517" t="s">
        <v>2290</v>
      </c>
      <c r="G517" t="s">
        <v>2291</v>
      </c>
      <c r="H517" t="s">
        <v>845</v>
      </c>
      <c r="I517">
        <v>45963</v>
      </c>
      <c r="J517">
        <v>45356</v>
      </c>
      <c r="K517">
        <v>89</v>
      </c>
      <c r="L517">
        <v>15</v>
      </c>
      <c r="M517">
        <v>22</v>
      </c>
      <c r="N517" t="s">
        <v>120</v>
      </c>
      <c r="O517">
        <v>79</v>
      </c>
      <c r="P517">
        <v>42</v>
      </c>
      <c r="Q517">
        <v>-0.9</v>
      </c>
    </row>
    <row r="518" spans="1:17" x14ac:dyDescent="0.25">
      <c r="A518" t="s">
        <v>395</v>
      </c>
      <c r="B518" t="s">
        <v>56</v>
      </c>
      <c r="C518" t="s">
        <v>297</v>
      </c>
      <c r="D518" t="s">
        <v>2292</v>
      </c>
      <c r="E518" t="s">
        <v>106</v>
      </c>
      <c r="F518" t="s">
        <v>2293</v>
      </c>
      <c r="G518" t="s">
        <v>2294</v>
      </c>
      <c r="H518" t="s">
        <v>845</v>
      </c>
      <c r="I518" t="s">
        <v>2076</v>
      </c>
      <c r="J518" t="s">
        <v>426</v>
      </c>
      <c r="K518">
        <v>14</v>
      </c>
      <c r="L518">
        <v>81</v>
      </c>
      <c r="M518">
        <v>65</v>
      </c>
      <c r="N518" t="s">
        <v>320</v>
      </c>
      <c r="O518">
        <v>74</v>
      </c>
      <c r="P518">
        <v>84</v>
      </c>
      <c r="Q518">
        <v>0.47</v>
      </c>
    </row>
    <row r="519" spans="1:17" x14ac:dyDescent="0.25">
      <c r="A519" t="s">
        <v>215</v>
      </c>
      <c r="B519" t="s">
        <v>56</v>
      </c>
      <c r="C519" t="s">
        <v>1438</v>
      </c>
      <c r="D519" t="s">
        <v>2295</v>
      </c>
      <c r="E519" t="s">
        <v>59</v>
      </c>
      <c r="F519" t="s">
        <v>2296</v>
      </c>
      <c r="G519" t="s">
        <v>2297</v>
      </c>
      <c r="H519" t="s">
        <v>845</v>
      </c>
      <c r="I519" t="s">
        <v>1238</v>
      </c>
      <c r="J519">
        <v>45546</v>
      </c>
      <c r="K519">
        <v>32</v>
      </c>
      <c r="L519">
        <v>63</v>
      </c>
      <c r="M519">
        <v>92</v>
      </c>
      <c r="N519" t="s">
        <v>2298</v>
      </c>
      <c r="O519">
        <v>84</v>
      </c>
      <c r="P519">
        <v>34</v>
      </c>
      <c r="Q519">
        <v>-0.14000000000000001</v>
      </c>
    </row>
    <row r="520" spans="1:17" x14ac:dyDescent="0.25">
      <c r="A520" t="s">
        <v>1234</v>
      </c>
      <c r="B520" t="s">
        <v>113</v>
      </c>
      <c r="C520" t="s">
        <v>1175</v>
      </c>
      <c r="D520" t="s">
        <v>2299</v>
      </c>
      <c r="E520" t="s">
        <v>68</v>
      </c>
      <c r="F520" t="s">
        <v>2300</v>
      </c>
      <c r="G520" t="s">
        <v>2301</v>
      </c>
      <c r="H520" t="s">
        <v>845</v>
      </c>
      <c r="I520" t="s">
        <v>1264</v>
      </c>
      <c r="J520" t="s">
        <v>587</v>
      </c>
      <c r="K520">
        <v>68</v>
      </c>
      <c r="L520">
        <v>43</v>
      </c>
      <c r="M520">
        <v>96</v>
      </c>
      <c r="N520" t="s">
        <v>207</v>
      </c>
      <c r="O520">
        <v>75</v>
      </c>
      <c r="P520">
        <v>35</v>
      </c>
      <c r="Q520">
        <v>0.6</v>
      </c>
    </row>
    <row r="521" spans="1:17" x14ac:dyDescent="0.25">
      <c r="A521" t="s">
        <v>389</v>
      </c>
      <c r="B521" t="s">
        <v>74</v>
      </c>
      <c r="C521" t="s">
        <v>510</v>
      </c>
      <c r="D521" t="s">
        <v>2302</v>
      </c>
      <c r="E521" t="s">
        <v>106</v>
      </c>
      <c r="F521" t="s">
        <v>2303</v>
      </c>
      <c r="G521" t="s">
        <v>2304</v>
      </c>
      <c r="H521" t="s">
        <v>214</v>
      </c>
      <c r="I521" t="s">
        <v>1763</v>
      </c>
      <c r="J521">
        <v>45511</v>
      </c>
      <c r="K521">
        <v>43</v>
      </c>
      <c r="L521">
        <v>10</v>
      </c>
      <c r="M521">
        <v>15</v>
      </c>
      <c r="N521" t="s">
        <v>394</v>
      </c>
      <c r="O521">
        <v>27</v>
      </c>
      <c r="P521">
        <v>69</v>
      </c>
      <c r="Q521">
        <v>0.53</v>
      </c>
    </row>
    <row r="522" spans="1:17" x14ac:dyDescent="0.25">
      <c r="A522" t="s">
        <v>474</v>
      </c>
      <c r="B522" t="s">
        <v>56</v>
      </c>
      <c r="C522" t="s">
        <v>303</v>
      </c>
      <c r="D522" t="s">
        <v>2305</v>
      </c>
      <c r="E522" t="s">
        <v>59</v>
      </c>
      <c r="F522" t="s">
        <v>2306</v>
      </c>
      <c r="G522" t="s">
        <v>2307</v>
      </c>
      <c r="H522" t="s">
        <v>214</v>
      </c>
      <c r="I522" t="s">
        <v>582</v>
      </c>
      <c r="J522" t="s">
        <v>2308</v>
      </c>
      <c r="K522">
        <v>92</v>
      </c>
      <c r="L522">
        <v>96</v>
      </c>
      <c r="M522">
        <v>56</v>
      </c>
      <c r="N522" t="s">
        <v>383</v>
      </c>
      <c r="O522">
        <v>32</v>
      </c>
      <c r="P522">
        <v>22</v>
      </c>
      <c r="Q522">
        <v>-1.56</v>
      </c>
    </row>
    <row r="523" spans="1:17" x14ac:dyDescent="0.25">
      <c r="A523" t="s">
        <v>447</v>
      </c>
      <c r="B523" t="s">
        <v>56</v>
      </c>
      <c r="C523" t="s">
        <v>490</v>
      </c>
      <c r="D523" t="s">
        <v>2309</v>
      </c>
      <c r="E523" t="s">
        <v>68</v>
      </c>
      <c r="F523" t="s">
        <v>2310</v>
      </c>
      <c r="G523" t="s">
        <v>2311</v>
      </c>
      <c r="H523" t="s">
        <v>214</v>
      </c>
      <c r="I523">
        <v>45514</v>
      </c>
      <c r="J523">
        <v>45363</v>
      </c>
      <c r="K523">
        <v>85</v>
      </c>
      <c r="L523">
        <v>16</v>
      </c>
      <c r="M523">
        <v>74</v>
      </c>
      <c r="N523" t="s">
        <v>2312</v>
      </c>
      <c r="O523">
        <v>58</v>
      </c>
      <c r="P523">
        <v>36</v>
      </c>
      <c r="Q523">
        <v>0.31</v>
      </c>
    </row>
    <row r="524" spans="1:17" x14ac:dyDescent="0.25">
      <c r="A524" t="s">
        <v>1826</v>
      </c>
      <c r="B524" t="s">
        <v>74</v>
      </c>
      <c r="C524" t="s">
        <v>1256</v>
      </c>
      <c r="D524" t="s">
        <v>2313</v>
      </c>
      <c r="E524" t="s">
        <v>106</v>
      </c>
      <c r="F524" t="s">
        <v>2314</v>
      </c>
      <c r="G524" t="s">
        <v>2315</v>
      </c>
      <c r="H524" t="s">
        <v>214</v>
      </c>
      <c r="I524">
        <v>45633</v>
      </c>
      <c r="J524" t="s">
        <v>833</v>
      </c>
      <c r="K524">
        <v>24</v>
      </c>
      <c r="L524">
        <v>1</v>
      </c>
      <c r="M524">
        <v>65</v>
      </c>
      <c r="N524" t="s">
        <v>95</v>
      </c>
      <c r="O524">
        <v>58</v>
      </c>
      <c r="P524">
        <v>61</v>
      </c>
      <c r="Q524">
        <v>0.38</v>
      </c>
    </row>
    <row r="525" spans="1:17" x14ac:dyDescent="0.25">
      <c r="A525" t="s">
        <v>1483</v>
      </c>
      <c r="B525" t="s">
        <v>56</v>
      </c>
      <c r="C525" t="s">
        <v>193</v>
      </c>
      <c r="D525" t="s">
        <v>2316</v>
      </c>
      <c r="E525" t="s">
        <v>68</v>
      </c>
      <c r="F525" t="s">
        <v>2317</v>
      </c>
      <c r="G525" t="s">
        <v>2318</v>
      </c>
      <c r="H525" t="s">
        <v>364</v>
      </c>
      <c r="I525">
        <v>45417</v>
      </c>
      <c r="J525" t="s">
        <v>314</v>
      </c>
      <c r="K525">
        <v>13</v>
      </c>
      <c r="L525">
        <v>88</v>
      </c>
      <c r="M525">
        <v>11</v>
      </c>
      <c r="N525" t="s">
        <v>191</v>
      </c>
      <c r="O525">
        <v>100</v>
      </c>
      <c r="P525">
        <v>52</v>
      </c>
      <c r="Q525">
        <v>-0.05</v>
      </c>
    </row>
    <row r="526" spans="1:17" x14ac:dyDescent="0.25">
      <c r="A526" t="s">
        <v>884</v>
      </c>
      <c r="B526" t="s">
        <v>113</v>
      </c>
      <c r="C526" t="s">
        <v>2035</v>
      </c>
      <c r="D526" t="s">
        <v>2319</v>
      </c>
      <c r="E526" t="s">
        <v>59</v>
      </c>
      <c r="F526" t="s">
        <v>2320</v>
      </c>
      <c r="G526" t="s">
        <v>2321</v>
      </c>
      <c r="H526" t="s">
        <v>685</v>
      </c>
      <c r="I526" t="s">
        <v>1071</v>
      </c>
      <c r="J526" t="s">
        <v>1504</v>
      </c>
      <c r="K526">
        <v>19</v>
      </c>
      <c r="L526">
        <v>99</v>
      </c>
      <c r="M526">
        <v>78</v>
      </c>
      <c r="N526" t="s">
        <v>126</v>
      </c>
      <c r="O526">
        <v>29</v>
      </c>
      <c r="P526">
        <v>54</v>
      </c>
      <c r="Q526">
        <v>0.48</v>
      </c>
    </row>
    <row r="527" spans="1:17" x14ac:dyDescent="0.25">
      <c r="A527" t="s">
        <v>200</v>
      </c>
      <c r="B527" t="s">
        <v>201</v>
      </c>
      <c r="C527" t="s">
        <v>2273</v>
      </c>
      <c r="D527" t="s">
        <v>2322</v>
      </c>
      <c r="E527" t="s">
        <v>68</v>
      </c>
      <c r="F527" t="s">
        <v>2323</v>
      </c>
      <c r="G527" t="s">
        <v>2324</v>
      </c>
      <c r="H527" t="s">
        <v>420</v>
      </c>
      <c r="I527" t="s">
        <v>593</v>
      </c>
      <c r="J527" t="s">
        <v>1115</v>
      </c>
      <c r="K527">
        <v>97</v>
      </c>
      <c r="L527">
        <v>77</v>
      </c>
      <c r="M527">
        <v>99</v>
      </c>
      <c r="N527" t="s">
        <v>207</v>
      </c>
      <c r="O527">
        <v>74</v>
      </c>
      <c r="P527">
        <v>98</v>
      </c>
      <c r="Q527">
        <v>-0.86</v>
      </c>
    </row>
    <row r="528" spans="1:17" x14ac:dyDescent="0.25">
      <c r="A528" t="s">
        <v>792</v>
      </c>
      <c r="B528" t="s">
        <v>74</v>
      </c>
      <c r="C528" t="s">
        <v>675</v>
      </c>
      <c r="D528" t="s">
        <v>2325</v>
      </c>
      <c r="E528" t="s">
        <v>68</v>
      </c>
      <c r="F528" t="s">
        <v>2326</v>
      </c>
      <c r="G528" t="s">
        <v>2327</v>
      </c>
      <c r="H528" t="s">
        <v>420</v>
      </c>
      <c r="I528">
        <v>45544</v>
      </c>
      <c r="J528" t="s">
        <v>754</v>
      </c>
      <c r="K528">
        <v>52</v>
      </c>
      <c r="L528">
        <v>64</v>
      </c>
      <c r="M528">
        <v>54</v>
      </c>
      <c r="N528" t="s">
        <v>101</v>
      </c>
      <c r="O528">
        <v>21</v>
      </c>
      <c r="P528">
        <v>55</v>
      </c>
      <c r="Q528">
        <v>-0.32</v>
      </c>
    </row>
    <row r="529" spans="1:17" x14ac:dyDescent="0.25">
      <c r="A529" t="s">
        <v>1354</v>
      </c>
      <c r="B529" t="s">
        <v>74</v>
      </c>
      <c r="C529" t="s">
        <v>1719</v>
      </c>
      <c r="D529" t="s">
        <v>2328</v>
      </c>
      <c r="E529" t="s">
        <v>59</v>
      </c>
      <c r="F529" t="s">
        <v>2329</v>
      </c>
      <c r="G529" t="s">
        <v>2330</v>
      </c>
      <c r="H529" t="s">
        <v>265</v>
      </c>
      <c r="I529" t="s">
        <v>2102</v>
      </c>
      <c r="J529" t="s">
        <v>2056</v>
      </c>
      <c r="K529">
        <v>96</v>
      </c>
      <c r="L529">
        <v>34</v>
      </c>
      <c r="M529">
        <v>57</v>
      </c>
      <c r="N529" t="s">
        <v>840</v>
      </c>
      <c r="O529">
        <v>71</v>
      </c>
      <c r="P529">
        <v>17</v>
      </c>
      <c r="Q529">
        <v>-1.62</v>
      </c>
    </row>
    <row r="530" spans="1:17" x14ac:dyDescent="0.25">
      <c r="A530" t="s">
        <v>1277</v>
      </c>
      <c r="B530" t="s">
        <v>65</v>
      </c>
      <c r="C530" t="s">
        <v>1854</v>
      </c>
      <c r="D530" t="s">
        <v>2331</v>
      </c>
      <c r="E530" t="s">
        <v>59</v>
      </c>
      <c r="F530" t="s">
        <v>2332</v>
      </c>
      <c r="G530" t="s">
        <v>2333</v>
      </c>
      <c r="H530" t="s">
        <v>265</v>
      </c>
      <c r="I530" t="s">
        <v>283</v>
      </c>
      <c r="J530">
        <v>45839</v>
      </c>
      <c r="K530">
        <v>26</v>
      </c>
      <c r="L530">
        <v>100</v>
      </c>
      <c r="M530">
        <v>13</v>
      </c>
      <c r="N530" t="s">
        <v>166</v>
      </c>
      <c r="O530">
        <v>45</v>
      </c>
      <c r="P530">
        <v>45</v>
      </c>
      <c r="Q530">
        <v>0.76</v>
      </c>
    </row>
    <row r="531" spans="1:17" x14ac:dyDescent="0.25">
      <c r="A531" t="s">
        <v>736</v>
      </c>
      <c r="B531" t="s">
        <v>103</v>
      </c>
      <c r="C531" t="s">
        <v>529</v>
      </c>
      <c r="D531" t="s">
        <v>2334</v>
      </c>
      <c r="E531" t="s">
        <v>68</v>
      </c>
      <c r="F531" t="s">
        <v>2335</v>
      </c>
      <c r="G531" t="s">
        <v>2336</v>
      </c>
      <c r="H531" t="s">
        <v>265</v>
      </c>
      <c r="I531">
        <v>45604</v>
      </c>
      <c r="J531" t="s">
        <v>1880</v>
      </c>
      <c r="K531">
        <v>51</v>
      </c>
      <c r="L531">
        <v>47</v>
      </c>
      <c r="M531">
        <v>6</v>
      </c>
      <c r="N531" t="s">
        <v>166</v>
      </c>
      <c r="O531">
        <v>53</v>
      </c>
      <c r="P531">
        <v>4</v>
      </c>
      <c r="Q531">
        <v>0</v>
      </c>
    </row>
    <row r="532" spans="1:17" x14ac:dyDescent="0.25">
      <c r="A532" t="s">
        <v>255</v>
      </c>
      <c r="B532" t="s">
        <v>103</v>
      </c>
      <c r="C532" t="s">
        <v>2337</v>
      </c>
      <c r="D532" t="s">
        <v>2338</v>
      </c>
      <c r="E532" t="s">
        <v>106</v>
      </c>
      <c r="F532" t="s">
        <v>2339</v>
      </c>
      <c r="G532" t="s">
        <v>2340</v>
      </c>
      <c r="H532" t="s">
        <v>265</v>
      </c>
      <c r="I532">
        <v>45902</v>
      </c>
      <c r="J532" t="s">
        <v>774</v>
      </c>
      <c r="K532">
        <v>51</v>
      </c>
      <c r="L532">
        <v>19</v>
      </c>
      <c r="M532">
        <v>96</v>
      </c>
      <c r="N532" t="s">
        <v>172</v>
      </c>
      <c r="O532">
        <v>73</v>
      </c>
      <c r="P532">
        <v>42</v>
      </c>
      <c r="Q532">
        <v>0.92</v>
      </c>
    </row>
    <row r="533" spans="1:17" x14ac:dyDescent="0.25">
      <c r="A533" t="s">
        <v>186</v>
      </c>
      <c r="B533" t="s">
        <v>56</v>
      </c>
      <c r="C533" t="s">
        <v>1643</v>
      </c>
      <c r="D533" t="s">
        <v>2341</v>
      </c>
      <c r="E533" t="s">
        <v>68</v>
      </c>
      <c r="F533" t="s">
        <v>2342</v>
      </c>
      <c r="G533" t="s">
        <v>2343</v>
      </c>
      <c r="H533" t="s">
        <v>1191</v>
      </c>
      <c r="I533">
        <v>45296</v>
      </c>
      <c r="J533">
        <v>45870</v>
      </c>
      <c r="K533">
        <v>39</v>
      </c>
      <c r="L533">
        <v>21</v>
      </c>
      <c r="M533">
        <v>5</v>
      </c>
      <c r="N533" t="s">
        <v>191</v>
      </c>
      <c r="O533">
        <v>51</v>
      </c>
      <c r="P533">
        <v>98</v>
      </c>
      <c r="Q533">
        <v>0.42</v>
      </c>
    </row>
    <row r="534" spans="1:17" x14ac:dyDescent="0.25">
      <c r="A534" t="s">
        <v>365</v>
      </c>
      <c r="B534" t="s">
        <v>56</v>
      </c>
      <c r="C534" t="s">
        <v>114</v>
      </c>
      <c r="D534" t="s">
        <v>2344</v>
      </c>
      <c r="E534" t="s">
        <v>106</v>
      </c>
      <c r="F534" t="s">
        <v>2345</v>
      </c>
      <c r="G534" t="s">
        <v>2346</v>
      </c>
      <c r="H534" t="s">
        <v>1191</v>
      </c>
      <c r="I534" t="s">
        <v>2347</v>
      </c>
      <c r="J534" t="s">
        <v>1191</v>
      </c>
      <c r="K534">
        <v>90</v>
      </c>
      <c r="L534">
        <v>91</v>
      </c>
      <c r="M534">
        <v>62</v>
      </c>
      <c r="N534" t="s">
        <v>111</v>
      </c>
      <c r="O534">
        <v>34</v>
      </c>
      <c r="P534">
        <v>72</v>
      </c>
      <c r="Q534">
        <v>-0.92</v>
      </c>
    </row>
    <row r="535" spans="1:17" x14ac:dyDescent="0.25">
      <c r="A535" t="s">
        <v>415</v>
      </c>
      <c r="B535" t="s">
        <v>56</v>
      </c>
      <c r="C535" t="s">
        <v>2348</v>
      </c>
      <c r="D535" t="s">
        <v>2349</v>
      </c>
      <c r="E535" t="s">
        <v>106</v>
      </c>
      <c r="F535" t="s">
        <v>2350</v>
      </c>
      <c r="G535" t="s">
        <v>2351</v>
      </c>
      <c r="H535" t="s">
        <v>869</v>
      </c>
      <c r="I535">
        <v>45718</v>
      </c>
      <c r="J535" t="s">
        <v>1763</v>
      </c>
      <c r="K535">
        <v>35</v>
      </c>
      <c r="L535">
        <v>92</v>
      </c>
      <c r="M535">
        <v>74</v>
      </c>
      <c r="N535" t="s">
        <v>72</v>
      </c>
      <c r="O535">
        <v>76</v>
      </c>
      <c r="P535">
        <v>32</v>
      </c>
      <c r="Q535">
        <v>-1.1200000000000001</v>
      </c>
    </row>
    <row r="536" spans="1:17" x14ac:dyDescent="0.25">
      <c r="A536" t="s">
        <v>1350</v>
      </c>
      <c r="B536" t="s">
        <v>201</v>
      </c>
      <c r="C536" t="s">
        <v>2352</v>
      </c>
      <c r="D536" t="s">
        <v>2353</v>
      </c>
      <c r="E536" t="s">
        <v>68</v>
      </c>
      <c r="F536" t="s">
        <v>2354</v>
      </c>
      <c r="G536" t="s">
        <v>2355</v>
      </c>
      <c r="H536" t="s">
        <v>869</v>
      </c>
      <c r="I536" t="s">
        <v>1289</v>
      </c>
      <c r="J536" t="s">
        <v>570</v>
      </c>
      <c r="K536">
        <v>39</v>
      </c>
      <c r="L536">
        <v>88</v>
      </c>
      <c r="M536">
        <v>100</v>
      </c>
      <c r="N536" t="s">
        <v>840</v>
      </c>
      <c r="O536">
        <v>28</v>
      </c>
      <c r="P536">
        <v>18</v>
      </c>
      <c r="Q536">
        <v>0.57999999999999996</v>
      </c>
    </row>
    <row r="537" spans="1:17" x14ac:dyDescent="0.25">
      <c r="A537" t="s">
        <v>566</v>
      </c>
      <c r="B537" t="s">
        <v>103</v>
      </c>
      <c r="C537" t="s">
        <v>292</v>
      </c>
      <c r="D537" t="s">
        <v>2356</v>
      </c>
      <c r="E537" t="s">
        <v>106</v>
      </c>
      <c r="F537" t="s">
        <v>2357</v>
      </c>
      <c r="G537" t="s">
        <v>2358</v>
      </c>
      <c r="H537" t="s">
        <v>869</v>
      </c>
      <c r="I537" t="s">
        <v>271</v>
      </c>
      <c r="J537">
        <v>45330</v>
      </c>
      <c r="K537">
        <v>64</v>
      </c>
      <c r="L537">
        <v>97</v>
      </c>
      <c r="M537">
        <v>91</v>
      </c>
      <c r="N537" t="s">
        <v>191</v>
      </c>
      <c r="O537">
        <v>48</v>
      </c>
      <c r="P537">
        <v>100</v>
      </c>
      <c r="Q537">
        <v>0.36</v>
      </c>
    </row>
    <row r="538" spans="1:17" x14ac:dyDescent="0.25">
      <c r="A538" t="s">
        <v>462</v>
      </c>
      <c r="B538" t="s">
        <v>103</v>
      </c>
      <c r="C538" t="s">
        <v>2359</v>
      </c>
      <c r="D538" t="s">
        <v>2360</v>
      </c>
      <c r="E538" t="s">
        <v>106</v>
      </c>
      <c r="F538" t="s">
        <v>2361</v>
      </c>
      <c r="G538" t="s">
        <v>2362</v>
      </c>
      <c r="H538" t="s">
        <v>869</v>
      </c>
      <c r="I538" t="s">
        <v>1122</v>
      </c>
      <c r="J538">
        <v>45573</v>
      </c>
      <c r="K538">
        <v>98</v>
      </c>
      <c r="L538">
        <v>30</v>
      </c>
      <c r="M538">
        <v>39</v>
      </c>
      <c r="N538" t="s">
        <v>120</v>
      </c>
      <c r="O538">
        <v>31</v>
      </c>
      <c r="P538">
        <v>26</v>
      </c>
      <c r="Q538">
        <v>-1.08</v>
      </c>
    </row>
    <row r="539" spans="1:17" x14ac:dyDescent="0.25">
      <c r="A539" t="s">
        <v>255</v>
      </c>
      <c r="B539" t="s">
        <v>103</v>
      </c>
      <c r="C539" t="s">
        <v>1624</v>
      </c>
      <c r="D539" t="s">
        <v>2363</v>
      </c>
      <c r="E539" t="s">
        <v>106</v>
      </c>
      <c r="F539" t="s">
        <v>2364</v>
      </c>
      <c r="G539" t="s">
        <v>2365</v>
      </c>
      <c r="H539" t="s">
        <v>243</v>
      </c>
      <c r="I539">
        <v>45452</v>
      </c>
      <c r="J539" t="s">
        <v>649</v>
      </c>
      <c r="K539">
        <v>95</v>
      </c>
      <c r="L539">
        <v>93</v>
      </c>
      <c r="M539">
        <v>16</v>
      </c>
      <c r="N539" t="s">
        <v>172</v>
      </c>
      <c r="O539">
        <v>60</v>
      </c>
      <c r="P539">
        <v>19</v>
      </c>
      <c r="Q539">
        <v>0.16</v>
      </c>
    </row>
    <row r="540" spans="1:17" x14ac:dyDescent="0.25">
      <c r="A540" t="s">
        <v>64</v>
      </c>
      <c r="B540" t="s">
        <v>65</v>
      </c>
      <c r="C540" t="s">
        <v>880</v>
      </c>
      <c r="D540" t="s">
        <v>2366</v>
      </c>
      <c r="E540" t="s">
        <v>59</v>
      </c>
      <c r="F540" t="s">
        <v>2367</v>
      </c>
      <c r="G540" t="s">
        <v>2368</v>
      </c>
      <c r="H540" t="s">
        <v>243</v>
      </c>
      <c r="I540">
        <v>45574</v>
      </c>
      <c r="J540">
        <v>45359</v>
      </c>
      <c r="K540">
        <v>70</v>
      </c>
      <c r="L540">
        <v>96</v>
      </c>
      <c r="M540">
        <v>21</v>
      </c>
      <c r="N540" t="s">
        <v>72</v>
      </c>
      <c r="O540">
        <v>100</v>
      </c>
      <c r="P540">
        <v>15</v>
      </c>
      <c r="Q540">
        <v>0.68</v>
      </c>
    </row>
    <row r="541" spans="1:17" x14ac:dyDescent="0.25">
      <c r="A541" t="s">
        <v>1570</v>
      </c>
      <c r="B541" t="s">
        <v>56</v>
      </c>
      <c r="C541" t="s">
        <v>694</v>
      </c>
      <c r="D541" t="s">
        <v>2369</v>
      </c>
      <c r="E541" t="s">
        <v>106</v>
      </c>
      <c r="F541" t="s">
        <v>2370</v>
      </c>
      <c r="G541" t="s">
        <v>2371</v>
      </c>
      <c r="H541" t="s">
        <v>243</v>
      </c>
      <c r="I541" t="s">
        <v>382</v>
      </c>
      <c r="J541">
        <v>45303</v>
      </c>
      <c r="K541">
        <v>20</v>
      </c>
      <c r="L541">
        <v>91</v>
      </c>
      <c r="M541">
        <v>12</v>
      </c>
      <c r="N541" t="s">
        <v>172</v>
      </c>
      <c r="O541">
        <v>35</v>
      </c>
      <c r="P541">
        <v>50</v>
      </c>
      <c r="Q541">
        <v>0.85</v>
      </c>
    </row>
    <row r="542" spans="1:17" x14ac:dyDescent="0.25">
      <c r="A542" t="s">
        <v>395</v>
      </c>
      <c r="B542" t="s">
        <v>56</v>
      </c>
      <c r="C542" t="s">
        <v>846</v>
      </c>
      <c r="D542" t="s">
        <v>2372</v>
      </c>
      <c r="E542" t="s">
        <v>59</v>
      </c>
      <c r="F542" t="s">
        <v>2373</v>
      </c>
      <c r="G542" t="s">
        <v>2374</v>
      </c>
      <c r="H542" t="s">
        <v>243</v>
      </c>
      <c r="I542">
        <v>45420</v>
      </c>
      <c r="J542" t="s">
        <v>774</v>
      </c>
      <c r="K542">
        <v>18</v>
      </c>
      <c r="L542">
        <v>7</v>
      </c>
      <c r="M542">
        <v>58</v>
      </c>
      <c r="N542" t="s">
        <v>320</v>
      </c>
      <c r="O542">
        <v>88</v>
      </c>
      <c r="P542">
        <v>96</v>
      </c>
      <c r="Q542">
        <v>-0.43</v>
      </c>
    </row>
    <row r="543" spans="1:17" x14ac:dyDescent="0.25">
      <c r="A543" t="s">
        <v>783</v>
      </c>
      <c r="B543" t="s">
        <v>65</v>
      </c>
      <c r="C543" t="s">
        <v>1420</v>
      </c>
      <c r="D543" t="s">
        <v>2375</v>
      </c>
      <c r="E543" t="s">
        <v>59</v>
      </c>
      <c r="F543" t="s">
        <v>2376</v>
      </c>
      <c r="G543" t="s">
        <v>2377</v>
      </c>
      <c r="H543" t="s">
        <v>243</v>
      </c>
      <c r="I543" t="s">
        <v>2136</v>
      </c>
      <c r="J543">
        <v>45508</v>
      </c>
      <c r="K543">
        <v>54</v>
      </c>
      <c r="L543">
        <v>86</v>
      </c>
      <c r="M543">
        <v>69</v>
      </c>
      <c r="N543" t="s">
        <v>111</v>
      </c>
      <c r="O543">
        <v>29</v>
      </c>
      <c r="P543">
        <v>8</v>
      </c>
      <c r="Q543">
        <v>-0.09</v>
      </c>
    </row>
    <row r="544" spans="1:17" x14ac:dyDescent="0.25">
      <c r="A544" t="s">
        <v>1570</v>
      </c>
      <c r="B544" t="s">
        <v>56</v>
      </c>
      <c r="C544" t="s">
        <v>665</v>
      </c>
      <c r="D544" t="s">
        <v>2378</v>
      </c>
      <c r="E544" t="s">
        <v>59</v>
      </c>
      <c r="F544" t="s">
        <v>2379</v>
      </c>
      <c r="G544" t="s">
        <v>2380</v>
      </c>
      <c r="H544" t="s">
        <v>243</v>
      </c>
      <c r="I544">
        <v>45294</v>
      </c>
      <c r="J544" t="s">
        <v>1782</v>
      </c>
      <c r="K544">
        <v>19</v>
      </c>
      <c r="L544">
        <v>28</v>
      </c>
      <c r="M544">
        <v>83</v>
      </c>
      <c r="N544" t="s">
        <v>172</v>
      </c>
      <c r="O544">
        <v>91</v>
      </c>
      <c r="P544">
        <v>73</v>
      </c>
      <c r="Q544">
        <v>0.72</v>
      </c>
    </row>
    <row r="545" spans="1:17" x14ac:dyDescent="0.25">
      <c r="A545" t="s">
        <v>180</v>
      </c>
      <c r="B545" t="s">
        <v>74</v>
      </c>
      <c r="C545" t="s">
        <v>1005</v>
      </c>
      <c r="D545" t="s">
        <v>2381</v>
      </c>
      <c r="E545" t="s">
        <v>106</v>
      </c>
      <c r="F545" t="s">
        <v>2382</v>
      </c>
      <c r="G545" t="s">
        <v>2383</v>
      </c>
      <c r="H545" t="s">
        <v>2347</v>
      </c>
      <c r="I545" t="s">
        <v>1474</v>
      </c>
      <c r="J545">
        <v>45809</v>
      </c>
      <c r="K545">
        <v>66</v>
      </c>
      <c r="L545">
        <v>40</v>
      </c>
      <c r="M545">
        <v>8</v>
      </c>
      <c r="N545" t="s">
        <v>383</v>
      </c>
      <c r="O545">
        <v>43</v>
      </c>
      <c r="P545">
        <v>49</v>
      </c>
      <c r="Q545">
        <v>0.2</v>
      </c>
    </row>
    <row r="546" spans="1:17" x14ac:dyDescent="0.25">
      <c r="A546" t="s">
        <v>535</v>
      </c>
      <c r="B546" t="s">
        <v>56</v>
      </c>
      <c r="C546" t="s">
        <v>2384</v>
      </c>
      <c r="D546" t="s">
        <v>2385</v>
      </c>
      <c r="E546" t="s">
        <v>59</v>
      </c>
      <c r="F546" t="s">
        <v>2386</v>
      </c>
      <c r="G546" t="s">
        <v>2387</v>
      </c>
      <c r="H546" t="s">
        <v>2347</v>
      </c>
      <c r="I546" t="s">
        <v>1000</v>
      </c>
      <c r="J546" t="s">
        <v>1024</v>
      </c>
      <c r="K546">
        <v>88</v>
      </c>
      <c r="L546">
        <v>27</v>
      </c>
      <c r="M546">
        <v>92</v>
      </c>
      <c r="N546" t="s">
        <v>541</v>
      </c>
      <c r="O546">
        <v>57</v>
      </c>
      <c r="P546">
        <v>37</v>
      </c>
      <c r="Q546">
        <v>-0.14000000000000001</v>
      </c>
    </row>
    <row r="547" spans="1:17" x14ac:dyDescent="0.25">
      <c r="A547" t="s">
        <v>232</v>
      </c>
      <c r="B547" t="s">
        <v>152</v>
      </c>
      <c r="C547" t="s">
        <v>2388</v>
      </c>
      <c r="D547" t="s">
        <v>2389</v>
      </c>
      <c r="E547" t="s">
        <v>59</v>
      </c>
      <c r="F547" t="s">
        <v>2390</v>
      </c>
      <c r="G547" t="s">
        <v>2391</v>
      </c>
      <c r="H547" t="s">
        <v>2347</v>
      </c>
      <c r="I547" t="s">
        <v>1138</v>
      </c>
      <c r="J547">
        <v>45480</v>
      </c>
      <c r="K547">
        <v>71</v>
      </c>
      <c r="L547">
        <v>97</v>
      </c>
      <c r="M547">
        <v>44</v>
      </c>
      <c r="N547" t="s">
        <v>159</v>
      </c>
      <c r="O547">
        <v>58</v>
      </c>
      <c r="P547">
        <v>14</v>
      </c>
      <c r="Q547">
        <v>0.35</v>
      </c>
    </row>
    <row r="548" spans="1:17" x14ac:dyDescent="0.25">
      <c r="A548" t="s">
        <v>415</v>
      </c>
      <c r="B548" t="s">
        <v>56</v>
      </c>
      <c r="C548" t="s">
        <v>2392</v>
      </c>
      <c r="D548" t="s">
        <v>2393</v>
      </c>
      <c r="E548" t="s">
        <v>106</v>
      </c>
      <c r="F548" t="s">
        <v>2394</v>
      </c>
      <c r="G548" t="s">
        <v>2395</v>
      </c>
      <c r="H548" t="s">
        <v>2347</v>
      </c>
      <c r="I548" t="s">
        <v>351</v>
      </c>
      <c r="J548" t="s">
        <v>528</v>
      </c>
      <c r="K548">
        <v>39</v>
      </c>
      <c r="L548">
        <v>37</v>
      </c>
      <c r="M548">
        <v>48</v>
      </c>
      <c r="N548" t="s">
        <v>72</v>
      </c>
      <c r="O548">
        <v>25</v>
      </c>
      <c r="P548">
        <v>19</v>
      </c>
      <c r="Q548">
        <v>0.76</v>
      </c>
    </row>
    <row r="549" spans="1:17" x14ac:dyDescent="0.25">
      <c r="A549" t="s">
        <v>447</v>
      </c>
      <c r="B549" t="s">
        <v>56</v>
      </c>
      <c r="C549" t="s">
        <v>2396</v>
      </c>
      <c r="D549" t="s">
        <v>2397</v>
      </c>
      <c r="E549" t="s">
        <v>59</v>
      </c>
      <c r="F549" t="s">
        <v>2398</v>
      </c>
      <c r="G549" t="s">
        <v>2399</v>
      </c>
      <c r="H549" t="s">
        <v>1525</v>
      </c>
      <c r="I549" t="s">
        <v>1932</v>
      </c>
      <c r="J549" t="s">
        <v>1221</v>
      </c>
      <c r="K549">
        <v>20</v>
      </c>
      <c r="L549">
        <v>42</v>
      </c>
      <c r="M549">
        <v>21</v>
      </c>
      <c r="N549" t="s">
        <v>2312</v>
      </c>
      <c r="O549">
        <v>61</v>
      </c>
      <c r="P549">
        <v>25</v>
      </c>
      <c r="Q549">
        <v>0.24</v>
      </c>
    </row>
    <row r="550" spans="1:17" x14ac:dyDescent="0.25">
      <c r="A550" t="s">
        <v>750</v>
      </c>
      <c r="B550" t="s">
        <v>201</v>
      </c>
      <c r="C550" t="s">
        <v>396</v>
      </c>
      <c r="D550" t="s">
        <v>2400</v>
      </c>
      <c r="E550" t="s">
        <v>59</v>
      </c>
      <c r="F550" t="s">
        <v>2401</v>
      </c>
      <c r="G550" t="s">
        <v>2402</v>
      </c>
      <c r="H550" t="s">
        <v>1525</v>
      </c>
      <c r="I550" t="s">
        <v>2027</v>
      </c>
      <c r="J550" t="s">
        <v>503</v>
      </c>
      <c r="K550">
        <v>33</v>
      </c>
      <c r="L550">
        <v>22</v>
      </c>
      <c r="M550">
        <v>94</v>
      </c>
      <c r="N550" t="s">
        <v>755</v>
      </c>
      <c r="O550">
        <v>96</v>
      </c>
      <c r="P550">
        <v>56</v>
      </c>
      <c r="Q550">
        <v>0.59</v>
      </c>
    </row>
    <row r="551" spans="1:17" x14ac:dyDescent="0.25">
      <c r="A551" t="s">
        <v>285</v>
      </c>
      <c r="B551" t="s">
        <v>56</v>
      </c>
      <c r="C551" t="s">
        <v>1866</v>
      </c>
      <c r="D551" t="s">
        <v>2403</v>
      </c>
      <c r="E551" t="s">
        <v>68</v>
      </c>
      <c r="F551" t="s">
        <v>2404</v>
      </c>
      <c r="G551" t="s">
        <v>2405</v>
      </c>
      <c r="H551" t="s">
        <v>540</v>
      </c>
      <c r="I551">
        <v>45840</v>
      </c>
      <c r="J551">
        <v>45748</v>
      </c>
      <c r="K551">
        <v>29</v>
      </c>
      <c r="L551">
        <v>83</v>
      </c>
      <c r="M551">
        <v>91</v>
      </c>
      <c r="N551" t="s">
        <v>72</v>
      </c>
      <c r="O551">
        <v>81</v>
      </c>
      <c r="P551">
        <v>53</v>
      </c>
      <c r="Q551">
        <v>0.42</v>
      </c>
    </row>
    <row r="552" spans="1:17" x14ac:dyDescent="0.25">
      <c r="A552" t="s">
        <v>457</v>
      </c>
      <c r="B552" t="s">
        <v>103</v>
      </c>
      <c r="C552" t="s">
        <v>2098</v>
      </c>
      <c r="D552" t="s">
        <v>2406</v>
      </c>
      <c r="E552" t="s">
        <v>68</v>
      </c>
      <c r="F552" t="s">
        <v>2407</v>
      </c>
      <c r="G552" t="s">
        <v>2408</v>
      </c>
      <c r="H552" t="s">
        <v>540</v>
      </c>
      <c r="I552">
        <v>45303</v>
      </c>
      <c r="J552" t="s">
        <v>1450</v>
      </c>
      <c r="K552">
        <v>92</v>
      </c>
      <c r="L552">
        <v>48</v>
      </c>
      <c r="M552">
        <v>22</v>
      </c>
      <c r="N552" t="s">
        <v>2409</v>
      </c>
      <c r="O552">
        <v>38</v>
      </c>
      <c r="P552">
        <v>61</v>
      </c>
      <c r="Q552">
        <v>0.35</v>
      </c>
    </row>
    <row r="553" spans="1:17" x14ac:dyDescent="0.25">
      <c r="A553" t="s">
        <v>389</v>
      </c>
      <c r="B553" t="s">
        <v>74</v>
      </c>
      <c r="C553" t="s">
        <v>2046</v>
      </c>
      <c r="D553" t="s">
        <v>2410</v>
      </c>
      <c r="E553" t="s">
        <v>68</v>
      </c>
      <c r="F553" t="s">
        <v>2411</v>
      </c>
      <c r="G553" t="s">
        <v>2412</v>
      </c>
      <c r="H553" t="s">
        <v>1726</v>
      </c>
      <c r="I553" t="s">
        <v>178</v>
      </c>
      <c r="J553">
        <v>45603</v>
      </c>
      <c r="K553">
        <v>70</v>
      </c>
      <c r="L553">
        <v>92</v>
      </c>
      <c r="M553">
        <v>74</v>
      </c>
      <c r="N553" t="s">
        <v>394</v>
      </c>
      <c r="O553">
        <v>95</v>
      </c>
      <c r="P553">
        <v>26</v>
      </c>
      <c r="Q553">
        <v>-0.61</v>
      </c>
    </row>
    <row r="554" spans="1:17" x14ac:dyDescent="0.25">
      <c r="A554" t="s">
        <v>73</v>
      </c>
      <c r="B554" t="s">
        <v>74</v>
      </c>
      <c r="C554" t="s">
        <v>292</v>
      </c>
      <c r="D554" t="s">
        <v>2413</v>
      </c>
      <c r="E554" t="s">
        <v>68</v>
      </c>
      <c r="F554" t="s">
        <v>2414</v>
      </c>
      <c r="G554" t="s">
        <v>2415</v>
      </c>
      <c r="H554" t="s">
        <v>1726</v>
      </c>
      <c r="I554" t="s">
        <v>540</v>
      </c>
      <c r="J554">
        <v>45630</v>
      </c>
      <c r="K554">
        <v>65</v>
      </c>
      <c r="L554">
        <v>54</v>
      </c>
      <c r="M554">
        <v>29</v>
      </c>
      <c r="N554" t="s">
        <v>80</v>
      </c>
      <c r="O554">
        <v>69</v>
      </c>
      <c r="P554">
        <v>79</v>
      </c>
      <c r="Q554">
        <v>0.73</v>
      </c>
    </row>
    <row r="555" spans="1:17" x14ac:dyDescent="0.25">
      <c r="A555" t="s">
        <v>726</v>
      </c>
      <c r="B555" t="s">
        <v>152</v>
      </c>
      <c r="C555" t="s">
        <v>1838</v>
      </c>
      <c r="D555" t="s">
        <v>2416</v>
      </c>
      <c r="E555" t="s">
        <v>59</v>
      </c>
      <c r="F555" t="s">
        <v>2417</v>
      </c>
      <c r="G555" t="s">
        <v>2418</v>
      </c>
      <c r="H555" t="s">
        <v>382</v>
      </c>
      <c r="I555">
        <v>45902</v>
      </c>
      <c r="J555" t="s">
        <v>432</v>
      </c>
      <c r="K555">
        <v>26</v>
      </c>
      <c r="L555">
        <v>79</v>
      </c>
      <c r="M555">
        <v>31</v>
      </c>
      <c r="N555" t="s">
        <v>191</v>
      </c>
      <c r="O555">
        <v>47</v>
      </c>
      <c r="P555">
        <v>41</v>
      </c>
      <c r="Q555">
        <v>-0.14000000000000001</v>
      </c>
    </row>
    <row r="556" spans="1:17" x14ac:dyDescent="0.25">
      <c r="A556" t="s">
        <v>1050</v>
      </c>
      <c r="B556" t="s">
        <v>56</v>
      </c>
      <c r="C556" t="s">
        <v>2419</v>
      </c>
      <c r="D556" t="s">
        <v>2420</v>
      </c>
      <c r="E556" t="s">
        <v>68</v>
      </c>
      <c r="F556" t="s">
        <v>2421</v>
      </c>
      <c r="G556" t="s">
        <v>2422</v>
      </c>
      <c r="H556" t="s">
        <v>382</v>
      </c>
      <c r="I556" t="s">
        <v>1932</v>
      </c>
      <c r="J556" t="s">
        <v>533</v>
      </c>
      <c r="K556">
        <v>99</v>
      </c>
      <c r="L556">
        <v>1</v>
      </c>
      <c r="M556">
        <v>4</v>
      </c>
      <c r="N556" t="s">
        <v>191</v>
      </c>
      <c r="O556">
        <v>50</v>
      </c>
      <c r="P556">
        <v>53</v>
      </c>
      <c r="Q556">
        <v>0.13</v>
      </c>
    </row>
    <row r="557" spans="1:17" x14ac:dyDescent="0.25">
      <c r="A557" t="s">
        <v>1072</v>
      </c>
      <c r="B557" t="s">
        <v>152</v>
      </c>
      <c r="C557" t="s">
        <v>670</v>
      </c>
      <c r="D557" t="s">
        <v>2423</v>
      </c>
      <c r="E557" t="s">
        <v>106</v>
      </c>
      <c r="F557" t="s">
        <v>2424</v>
      </c>
      <c r="G557" t="s">
        <v>2425</v>
      </c>
      <c r="H557" t="s">
        <v>382</v>
      </c>
      <c r="I557">
        <v>45992</v>
      </c>
      <c r="J557" t="s">
        <v>243</v>
      </c>
      <c r="K557">
        <v>47</v>
      </c>
      <c r="L557">
        <v>26</v>
      </c>
      <c r="M557">
        <v>40</v>
      </c>
      <c r="N557" t="s">
        <v>1849</v>
      </c>
      <c r="O557">
        <v>30</v>
      </c>
      <c r="P557">
        <v>72</v>
      </c>
      <c r="Q557">
        <v>-0.06</v>
      </c>
    </row>
    <row r="558" spans="1:17" x14ac:dyDescent="0.25">
      <c r="A558" t="s">
        <v>1200</v>
      </c>
      <c r="B558" t="s">
        <v>56</v>
      </c>
      <c r="C558" t="s">
        <v>1281</v>
      </c>
      <c r="D558" t="s">
        <v>2426</v>
      </c>
      <c r="E558" t="s">
        <v>106</v>
      </c>
      <c r="F558" t="s">
        <v>2427</v>
      </c>
      <c r="G558" t="s">
        <v>2428</v>
      </c>
      <c r="H558" t="s">
        <v>314</v>
      </c>
      <c r="I558" t="s">
        <v>1339</v>
      </c>
      <c r="J558" t="s">
        <v>698</v>
      </c>
      <c r="K558">
        <v>28</v>
      </c>
      <c r="L558">
        <v>40</v>
      </c>
      <c r="M558">
        <v>27</v>
      </c>
      <c r="N558" t="s">
        <v>1206</v>
      </c>
      <c r="O558">
        <v>30</v>
      </c>
      <c r="P558">
        <v>56</v>
      </c>
      <c r="Q558">
        <v>-1.4</v>
      </c>
    </row>
    <row r="559" spans="1:17" x14ac:dyDescent="0.25">
      <c r="A559" t="s">
        <v>389</v>
      </c>
      <c r="B559" t="s">
        <v>74</v>
      </c>
      <c r="C559" t="s">
        <v>2429</v>
      </c>
      <c r="D559" t="s">
        <v>2430</v>
      </c>
      <c r="E559" t="s">
        <v>59</v>
      </c>
      <c r="F559" t="s">
        <v>2431</v>
      </c>
      <c r="G559" t="s">
        <v>2432</v>
      </c>
      <c r="H559" t="s">
        <v>314</v>
      </c>
      <c r="I559" t="s">
        <v>540</v>
      </c>
      <c r="J559">
        <v>45330</v>
      </c>
      <c r="K559">
        <v>44</v>
      </c>
      <c r="L559">
        <v>75</v>
      </c>
      <c r="M559">
        <v>72</v>
      </c>
      <c r="N559" t="s">
        <v>394</v>
      </c>
      <c r="O559">
        <v>96</v>
      </c>
      <c r="P559">
        <v>38</v>
      </c>
      <c r="Q559">
        <v>-0.87</v>
      </c>
    </row>
    <row r="560" spans="1:17" x14ac:dyDescent="0.25">
      <c r="A560" t="s">
        <v>1063</v>
      </c>
      <c r="B560" t="s">
        <v>74</v>
      </c>
      <c r="C560" t="s">
        <v>2433</v>
      </c>
      <c r="D560" t="s">
        <v>2434</v>
      </c>
      <c r="E560" t="s">
        <v>68</v>
      </c>
      <c r="F560" t="s">
        <v>2435</v>
      </c>
      <c r="G560" t="s">
        <v>2436</v>
      </c>
      <c r="H560" t="s">
        <v>1080</v>
      </c>
      <c r="I560" t="s">
        <v>1726</v>
      </c>
      <c r="J560">
        <v>45577</v>
      </c>
      <c r="K560">
        <v>89</v>
      </c>
      <c r="L560">
        <v>42</v>
      </c>
      <c r="M560">
        <v>76</v>
      </c>
      <c r="N560" t="s">
        <v>111</v>
      </c>
      <c r="O560">
        <v>94</v>
      </c>
      <c r="P560">
        <v>81</v>
      </c>
      <c r="Q560">
        <v>0.6</v>
      </c>
    </row>
    <row r="561" spans="1:17" x14ac:dyDescent="0.25">
      <c r="A561" t="s">
        <v>898</v>
      </c>
      <c r="B561" t="s">
        <v>56</v>
      </c>
      <c r="C561" t="s">
        <v>1196</v>
      </c>
      <c r="D561" t="s">
        <v>2437</v>
      </c>
      <c r="E561" t="s">
        <v>59</v>
      </c>
      <c r="F561" t="s">
        <v>2438</v>
      </c>
      <c r="G561" t="s">
        <v>2439</v>
      </c>
      <c r="H561" t="s">
        <v>1080</v>
      </c>
      <c r="I561" t="s">
        <v>1504</v>
      </c>
      <c r="J561" t="s">
        <v>319</v>
      </c>
      <c r="K561">
        <v>100</v>
      </c>
      <c r="L561">
        <v>64</v>
      </c>
      <c r="M561">
        <v>62</v>
      </c>
      <c r="N561" t="s">
        <v>166</v>
      </c>
      <c r="O561">
        <v>84</v>
      </c>
      <c r="P561">
        <v>44</v>
      </c>
      <c r="Q561">
        <v>0.14000000000000001</v>
      </c>
    </row>
    <row r="562" spans="1:17" x14ac:dyDescent="0.25">
      <c r="A562" t="s">
        <v>1458</v>
      </c>
      <c r="B562" t="s">
        <v>152</v>
      </c>
      <c r="C562" t="s">
        <v>438</v>
      </c>
      <c r="D562" t="s">
        <v>2440</v>
      </c>
      <c r="E562" t="s">
        <v>59</v>
      </c>
      <c r="F562" t="s">
        <v>2441</v>
      </c>
      <c r="G562" t="s">
        <v>2442</v>
      </c>
      <c r="H562" t="s">
        <v>2071</v>
      </c>
      <c r="I562" t="s">
        <v>206</v>
      </c>
      <c r="J562">
        <v>45545</v>
      </c>
      <c r="K562">
        <v>62</v>
      </c>
      <c r="L562">
        <v>49</v>
      </c>
      <c r="M562">
        <v>38</v>
      </c>
      <c r="N562" t="s">
        <v>166</v>
      </c>
      <c r="O562">
        <v>42</v>
      </c>
      <c r="P562">
        <v>44</v>
      </c>
      <c r="Q562">
        <v>0.48</v>
      </c>
    </row>
    <row r="563" spans="1:17" x14ac:dyDescent="0.25">
      <c r="A563" t="s">
        <v>353</v>
      </c>
      <c r="B563" t="s">
        <v>56</v>
      </c>
      <c r="C563" t="s">
        <v>572</v>
      </c>
      <c r="D563" t="s">
        <v>2443</v>
      </c>
      <c r="E563" t="s">
        <v>68</v>
      </c>
      <c r="F563" t="s">
        <v>2444</v>
      </c>
      <c r="G563" t="s">
        <v>2445</v>
      </c>
      <c r="H563" t="s">
        <v>2071</v>
      </c>
      <c r="I563">
        <v>45446</v>
      </c>
      <c r="J563" t="s">
        <v>1238</v>
      </c>
      <c r="K563">
        <v>100</v>
      </c>
      <c r="L563">
        <v>7</v>
      </c>
      <c r="M563">
        <v>14</v>
      </c>
      <c r="N563" t="s">
        <v>72</v>
      </c>
      <c r="O563">
        <v>26</v>
      </c>
      <c r="P563">
        <v>33</v>
      </c>
      <c r="Q563">
        <v>-0.05</v>
      </c>
    </row>
    <row r="564" spans="1:17" x14ac:dyDescent="0.25">
      <c r="A564" t="s">
        <v>173</v>
      </c>
      <c r="B564" t="s">
        <v>74</v>
      </c>
      <c r="C564" t="s">
        <v>1994</v>
      </c>
      <c r="D564" t="s">
        <v>2446</v>
      </c>
      <c r="E564" t="s">
        <v>68</v>
      </c>
      <c r="F564" t="s">
        <v>2447</v>
      </c>
      <c r="G564" t="s">
        <v>2448</v>
      </c>
      <c r="H564" t="s">
        <v>2140</v>
      </c>
      <c r="I564" t="s">
        <v>79</v>
      </c>
      <c r="J564" t="s">
        <v>1028</v>
      </c>
      <c r="K564">
        <v>42</v>
      </c>
      <c r="L564">
        <v>94</v>
      </c>
      <c r="M564">
        <v>79</v>
      </c>
      <c r="N564" t="s">
        <v>166</v>
      </c>
      <c r="O564">
        <v>61</v>
      </c>
      <c r="P564">
        <v>92</v>
      </c>
      <c r="Q564">
        <v>-0.27</v>
      </c>
    </row>
    <row r="565" spans="1:17" x14ac:dyDescent="0.25">
      <c r="A565" t="s">
        <v>712</v>
      </c>
      <c r="B565" t="s">
        <v>103</v>
      </c>
      <c r="C565" t="s">
        <v>756</v>
      </c>
      <c r="D565" t="s">
        <v>2449</v>
      </c>
      <c r="E565" t="s">
        <v>59</v>
      </c>
      <c r="F565" t="s">
        <v>2450</v>
      </c>
      <c r="G565" t="s">
        <v>2451</v>
      </c>
      <c r="H565" t="s">
        <v>810</v>
      </c>
      <c r="I565" t="s">
        <v>1205</v>
      </c>
      <c r="J565">
        <v>45839</v>
      </c>
      <c r="K565">
        <v>62</v>
      </c>
      <c r="L565">
        <v>81</v>
      </c>
      <c r="M565">
        <v>91</v>
      </c>
      <c r="N565" t="s">
        <v>2452</v>
      </c>
      <c r="O565">
        <v>100</v>
      </c>
      <c r="P565">
        <v>42</v>
      </c>
      <c r="Q565">
        <v>-0.51</v>
      </c>
    </row>
    <row r="566" spans="1:17" x14ac:dyDescent="0.25">
      <c r="A566" t="s">
        <v>596</v>
      </c>
      <c r="B566" t="s">
        <v>56</v>
      </c>
      <c r="C566" t="s">
        <v>701</v>
      </c>
      <c r="D566" t="s">
        <v>2453</v>
      </c>
      <c r="E566" t="s">
        <v>59</v>
      </c>
      <c r="F566" t="s">
        <v>2454</v>
      </c>
      <c r="G566" t="s">
        <v>2455</v>
      </c>
      <c r="H566" t="s">
        <v>810</v>
      </c>
      <c r="I566" t="s">
        <v>711</v>
      </c>
      <c r="J566" t="s">
        <v>798</v>
      </c>
      <c r="K566">
        <v>19</v>
      </c>
      <c r="L566">
        <v>47</v>
      </c>
      <c r="M566">
        <v>25</v>
      </c>
      <c r="N566" t="s">
        <v>111</v>
      </c>
      <c r="O566">
        <v>96</v>
      </c>
      <c r="P566">
        <v>37</v>
      </c>
      <c r="Q566">
        <v>0.57999999999999996</v>
      </c>
    </row>
    <row r="567" spans="1:17" x14ac:dyDescent="0.25">
      <c r="A567" t="s">
        <v>1239</v>
      </c>
      <c r="B567" t="s">
        <v>113</v>
      </c>
      <c r="C567" t="s">
        <v>2031</v>
      </c>
      <c r="D567" t="s">
        <v>2456</v>
      </c>
      <c r="E567" t="s">
        <v>68</v>
      </c>
      <c r="F567" t="s">
        <v>2457</v>
      </c>
      <c r="G567" t="s">
        <v>2458</v>
      </c>
      <c r="H567" t="s">
        <v>810</v>
      </c>
      <c r="I567">
        <v>45388</v>
      </c>
      <c r="J567" t="s">
        <v>1602</v>
      </c>
      <c r="K567">
        <v>52</v>
      </c>
      <c r="L567">
        <v>46</v>
      </c>
      <c r="M567">
        <v>12</v>
      </c>
      <c r="N567" t="s">
        <v>755</v>
      </c>
      <c r="O567">
        <v>43</v>
      </c>
      <c r="P567">
        <v>34</v>
      </c>
      <c r="Q567">
        <v>0.61</v>
      </c>
    </row>
    <row r="568" spans="1:17" x14ac:dyDescent="0.25">
      <c r="A568" t="s">
        <v>232</v>
      </c>
      <c r="B568" t="s">
        <v>152</v>
      </c>
      <c r="C568" t="s">
        <v>631</v>
      </c>
      <c r="D568" t="s">
        <v>2459</v>
      </c>
      <c r="E568" t="s">
        <v>59</v>
      </c>
      <c r="F568" t="s">
        <v>2460</v>
      </c>
      <c r="G568" t="s">
        <v>2461</v>
      </c>
      <c r="H568" t="s">
        <v>149</v>
      </c>
      <c r="I568" t="s">
        <v>2027</v>
      </c>
      <c r="J568" t="s">
        <v>1367</v>
      </c>
      <c r="K568">
        <v>30</v>
      </c>
      <c r="L568">
        <v>85</v>
      </c>
      <c r="M568">
        <v>21</v>
      </c>
      <c r="N568" t="s">
        <v>172</v>
      </c>
      <c r="O568">
        <v>32</v>
      </c>
      <c r="P568">
        <v>83</v>
      </c>
      <c r="Q568">
        <v>0.21</v>
      </c>
    </row>
    <row r="569" spans="1:17" x14ac:dyDescent="0.25">
      <c r="A569" t="s">
        <v>221</v>
      </c>
      <c r="B569" t="s">
        <v>56</v>
      </c>
      <c r="C569" t="s">
        <v>995</v>
      </c>
      <c r="D569" t="s">
        <v>2462</v>
      </c>
      <c r="E569" t="s">
        <v>106</v>
      </c>
      <c r="F569" t="s">
        <v>2463</v>
      </c>
      <c r="G569" t="s">
        <v>2464</v>
      </c>
      <c r="H569" t="s">
        <v>149</v>
      </c>
      <c r="I569" t="s">
        <v>364</v>
      </c>
      <c r="J569">
        <v>45296</v>
      </c>
      <c r="K569">
        <v>77</v>
      </c>
      <c r="L569">
        <v>52</v>
      </c>
      <c r="M569">
        <v>28</v>
      </c>
      <c r="N569" t="s">
        <v>159</v>
      </c>
      <c r="O569">
        <v>48</v>
      </c>
      <c r="P569">
        <v>43</v>
      </c>
      <c r="Q569">
        <v>-1.59</v>
      </c>
    </row>
    <row r="570" spans="1:17" x14ac:dyDescent="0.25">
      <c r="A570" t="s">
        <v>180</v>
      </c>
      <c r="B570" t="s">
        <v>74</v>
      </c>
      <c r="C570" t="s">
        <v>2465</v>
      </c>
      <c r="D570" t="s">
        <v>2466</v>
      </c>
      <c r="E570" t="s">
        <v>59</v>
      </c>
      <c r="F570" t="s">
        <v>2467</v>
      </c>
      <c r="G570" t="s">
        <v>2468</v>
      </c>
      <c r="H570" t="s">
        <v>149</v>
      </c>
      <c r="I570" t="s">
        <v>1389</v>
      </c>
      <c r="J570" t="s">
        <v>798</v>
      </c>
      <c r="K570">
        <v>96</v>
      </c>
      <c r="L570">
        <v>80</v>
      </c>
      <c r="M570">
        <v>20</v>
      </c>
      <c r="N570" t="s">
        <v>2469</v>
      </c>
      <c r="O570">
        <v>94</v>
      </c>
      <c r="P570">
        <v>49</v>
      </c>
      <c r="Q570">
        <v>0.1</v>
      </c>
    </row>
    <row r="571" spans="1:17" x14ac:dyDescent="0.25">
      <c r="A571" t="s">
        <v>884</v>
      </c>
      <c r="B571" t="s">
        <v>113</v>
      </c>
      <c r="C571" t="s">
        <v>256</v>
      </c>
      <c r="D571" t="s">
        <v>2470</v>
      </c>
      <c r="E571" t="s">
        <v>68</v>
      </c>
      <c r="F571" t="s">
        <v>2471</v>
      </c>
      <c r="G571" t="s">
        <v>2472</v>
      </c>
      <c r="H571" t="s">
        <v>149</v>
      </c>
      <c r="I571" t="s">
        <v>1122</v>
      </c>
      <c r="J571">
        <v>45511</v>
      </c>
      <c r="K571">
        <v>67</v>
      </c>
      <c r="L571">
        <v>71</v>
      </c>
      <c r="M571">
        <v>4</v>
      </c>
      <c r="N571" t="s">
        <v>126</v>
      </c>
      <c r="O571">
        <v>76</v>
      </c>
      <c r="P571">
        <v>34</v>
      </c>
      <c r="Q571">
        <v>0.48</v>
      </c>
    </row>
    <row r="572" spans="1:17" x14ac:dyDescent="0.25">
      <c r="A572" t="s">
        <v>112</v>
      </c>
      <c r="B572" t="s">
        <v>113</v>
      </c>
      <c r="C572" t="s">
        <v>1672</v>
      </c>
      <c r="D572" t="s">
        <v>2473</v>
      </c>
      <c r="E572" t="s">
        <v>68</v>
      </c>
      <c r="F572" t="s">
        <v>2474</v>
      </c>
      <c r="G572" t="s">
        <v>2475</v>
      </c>
      <c r="H572" t="s">
        <v>149</v>
      </c>
      <c r="I572">
        <v>45542</v>
      </c>
      <c r="J572" t="s">
        <v>313</v>
      </c>
      <c r="K572">
        <v>86</v>
      </c>
      <c r="L572">
        <v>55</v>
      </c>
      <c r="M572">
        <v>96</v>
      </c>
      <c r="N572" t="s">
        <v>120</v>
      </c>
      <c r="O572">
        <v>37</v>
      </c>
      <c r="P572">
        <v>53</v>
      </c>
      <c r="Q572">
        <v>0.55000000000000004</v>
      </c>
    </row>
    <row r="573" spans="1:17" x14ac:dyDescent="0.25">
      <c r="A573" t="s">
        <v>73</v>
      </c>
      <c r="B573" t="s">
        <v>74</v>
      </c>
      <c r="C573" t="s">
        <v>1603</v>
      </c>
      <c r="D573" t="s">
        <v>2476</v>
      </c>
      <c r="E573" t="s">
        <v>106</v>
      </c>
      <c r="F573" t="s">
        <v>2477</v>
      </c>
      <c r="G573" t="s">
        <v>2478</v>
      </c>
      <c r="H573" t="s">
        <v>79</v>
      </c>
      <c r="I573" t="s">
        <v>1864</v>
      </c>
      <c r="J573" t="s">
        <v>1229</v>
      </c>
      <c r="K573">
        <v>63</v>
      </c>
      <c r="L573">
        <v>4</v>
      </c>
      <c r="M573">
        <v>85</v>
      </c>
      <c r="N573" t="s">
        <v>80</v>
      </c>
      <c r="O573">
        <v>59</v>
      </c>
      <c r="P573">
        <v>71</v>
      </c>
      <c r="Q573">
        <v>-0.43</v>
      </c>
    </row>
    <row r="574" spans="1:17" x14ac:dyDescent="0.25">
      <c r="A574" t="s">
        <v>151</v>
      </c>
      <c r="B574" t="s">
        <v>152</v>
      </c>
      <c r="C574" t="s">
        <v>577</v>
      </c>
      <c r="D574" t="s">
        <v>2479</v>
      </c>
      <c r="E574" t="s">
        <v>106</v>
      </c>
      <c r="F574" t="s">
        <v>2480</v>
      </c>
      <c r="G574" t="s">
        <v>2481</v>
      </c>
      <c r="H574" t="s">
        <v>79</v>
      </c>
      <c r="I574">
        <v>45539</v>
      </c>
      <c r="J574" t="s">
        <v>1024</v>
      </c>
      <c r="K574">
        <v>39</v>
      </c>
      <c r="L574">
        <v>16</v>
      </c>
      <c r="M574">
        <v>57</v>
      </c>
      <c r="N574" t="s">
        <v>159</v>
      </c>
      <c r="O574">
        <v>98</v>
      </c>
      <c r="P574">
        <v>12</v>
      </c>
      <c r="Q574">
        <v>-0.2</v>
      </c>
    </row>
    <row r="575" spans="1:17" x14ac:dyDescent="0.25">
      <c r="A575" t="s">
        <v>474</v>
      </c>
      <c r="B575" t="s">
        <v>56</v>
      </c>
      <c r="C575" t="s">
        <v>2482</v>
      </c>
      <c r="D575" t="s">
        <v>2483</v>
      </c>
      <c r="E575" t="s">
        <v>68</v>
      </c>
      <c r="F575" t="s">
        <v>2484</v>
      </c>
      <c r="G575" t="s">
        <v>2485</v>
      </c>
      <c r="H575" t="s">
        <v>79</v>
      </c>
      <c r="I575">
        <v>45360</v>
      </c>
      <c r="J575" t="s">
        <v>437</v>
      </c>
      <c r="K575">
        <v>43</v>
      </c>
      <c r="L575">
        <v>65</v>
      </c>
      <c r="M575">
        <v>66</v>
      </c>
      <c r="N575" t="s">
        <v>383</v>
      </c>
      <c r="O575">
        <v>78</v>
      </c>
      <c r="P575">
        <v>73</v>
      </c>
      <c r="Q575">
        <v>0.88</v>
      </c>
    </row>
    <row r="576" spans="1:17" x14ac:dyDescent="0.25">
      <c r="A576" t="s">
        <v>571</v>
      </c>
      <c r="B576" t="s">
        <v>113</v>
      </c>
      <c r="C576" t="s">
        <v>1676</v>
      </c>
      <c r="D576" t="s">
        <v>2486</v>
      </c>
      <c r="E576" t="s">
        <v>68</v>
      </c>
      <c r="F576" t="s">
        <v>2487</v>
      </c>
      <c r="G576" t="s">
        <v>2488</v>
      </c>
      <c r="H576" t="s">
        <v>79</v>
      </c>
      <c r="I576">
        <v>45570</v>
      </c>
      <c r="J576">
        <v>45387</v>
      </c>
      <c r="K576">
        <v>37</v>
      </c>
      <c r="L576">
        <v>33</v>
      </c>
      <c r="M576">
        <v>80</v>
      </c>
      <c r="N576" t="s">
        <v>576</v>
      </c>
      <c r="O576">
        <v>27</v>
      </c>
      <c r="P576">
        <v>73</v>
      </c>
      <c r="Q576">
        <v>0.06</v>
      </c>
    </row>
    <row r="577" spans="1:17" x14ac:dyDescent="0.25">
      <c r="A577" t="s">
        <v>1384</v>
      </c>
      <c r="B577" t="s">
        <v>56</v>
      </c>
      <c r="C577" t="s">
        <v>681</v>
      </c>
      <c r="D577" t="s">
        <v>2489</v>
      </c>
      <c r="E577" t="s">
        <v>59</v>
      </c>
      <c r="F577" t="s">
        <v>2490</v>
      </c>
      <c r="G577" t="s">
        <v>2491</v>
      </c>
      <c r="H577" t="s">
        <v>822</v>
      </c>
      <c r="I577">
        <v>45482</v>
      </c>
      <c r="J577" t="s">
        <v>1334</v>
      </c>
      <c r="K577">
        <v>61</v>
      </c>
      <c r="L577">
        <v>90</v>
      </c>
      <c r="M577">
        <v>26</v>
      </c>
      <c r="N577" t="s">
        <v>166</v>
      </c>
      <c r="O577">
        <v>79</v>
      </c>
      <c r="P577">
        <v>84</v>
      </c>
      <c r="Q577">
        <v>-1.7</v>
      </c>
    </row>
    <row r="578" spans="1:17" x14ac:dyDescent="0.25">
      <c r="A578" t="s">
        <v>1277</v>
      </c>
      <c r="B578" t="s">
        <v>65</v>
      </c>
      <c r="C578" t="s">
        <v>829</v>
      </c>
      <c r="D578" t="s">
        <v>2492</v>
      </c>
      <c r="E578" t="s">
        <v>59</v>
      </c>
      <c r="F578" t="s">
        <v>2493</v>
      </c>
      <c r="G578" t="s">
        <v>2494</v>
      </c>
      <c r="H578" t="s">
        <v>822</v>
      </c>
      <c r="I578">
        <v>45327</v>
      </c>
      <c r="J578">
        <v>45455</v>
      </c>
      <c r="K578">
        <v>28</v>
      </c>
      <c r="L578">
        <v>32</v>
      </c>
      <c r="M578">
        <v>71</v>
      </c>
      <c r="N578" t="s">
        <v>166</v>
      </c>
      <c r="O578">
        <v>32</v>
      </c>
      <c r="P578">
        <v>49</v>
      </c>
      <c r="Q578">
        <v>-0.06</v>
      </c>
    </row>
    <row r="579" spans="1:17" x14ac:dyDescent="0.25">
      <c r="A579" t="s">
        <v>389</v>
      </c>
      <c r="B579" t="s">
        <v>74</v>
      </c>
      <c r="C579" t="s">
        <v>1697</v>
      </c>
      <c r="D579" t="s">
        <v>2495</v>
      </c>
      <c r="E579" t="s">
        <v>106</v>
      </c>
      <c r="F579" t="s">
        <v>2496</v>
      </c>
      <c r="G579" t="s">
        <v>2497</v>
      </c>
      <c r="H579" t="s">
        <v>213</v>
      </c>
      <c r="I579">
        <v>45993</v>
      </c>
      <c r="J579" t="s">
        <v>962</v>
      </c>
      <c r="K579">
        <v>63</v>
      </c>
      <c r="L579">
        <v>38</v>
      </c>
      <c r="M579">
        <v>77</v>
      </c>
      <c r="N579" t="s">
        <v>394</v>
      </c>
      <c r="O579">
        <v>23</v>
      </c>
      <c r="P579">
        <v>18</v>
      </c>
      <c r="Q579">
        <v>-0.53</v>
      </c>
    </row>
    <row r="580" spans="1:17" x14ac:dyDescent="0.25">
      <c r="A580" t="s">
        <v>489</v>
      </c>
      <c r="C580" t="s">
        <v>2498</v>
      </c>
      <c r="D580" t="s">
        <v>2499</v>
      </c>
      <c r="E580" t="s">
        <v>59</v>
      </c>
      <c r="F580" t="s">
        <v>2500</v>
      </c>
      <c r="G580" t="s">
        <v>2501</v>
      </c>
      <c r="H580" t="s">
        <v>213</v>
      </c>
      <c r="I580" t="s">
        <v>243</v>
      </c>
      <c r="J580" t="s">
        <v>649</v>
      </c>
      <c r="K580">
        <v>69</v>
      </c>
      <c r="L580">
        <v>21</v>
      </c>
      <c r="M580">
        <v>68</v>
      </c>
      <c r="N580" t="s">
        <v>2502</v>
      </c>
      <c r="O580">
        <v>36</v>
      </c>
      <c r="P580">
        <v>35</v>
      </c>
      <c r="Q580">
        <v>0.22</v>
      </c>
    </row>
    <row r="581" spans="1:17" x14ac:dyDescent="0.25">
      <c r="A581" t="s">
        <v>571</v>
      </c>
      <c r="B581" t="s">
        <v>113</v>
      </c>
      <c r="C581" t="s">
        <v>2251</v>
      </c>
      <c r="D581" t="s">
        <v>2503</v>
      </c>
      <c r="E581" t="s">
        <v>59</v>
      </c>
      <c r="F581" t="s">
        <v>2504</v>
      </c>
      <c r="G581" t="s">
        <v>2505</v>
      </c>
      <c r="H581" t="s">
        <v>983</v>
      </c>
      <c r="I581" t="s">
        <v>2506</v>
      </c>
      <c r="J581">
        <v>45386</v>
      </c>
      <c r="K581">
        <v>92</v>
      </c>
      <c r="L581">
        <v>68</v>
      </c>
      <c r="M581">
        <v>79</v>
      </c>
      <c r="N581" t="s">
        <v>576</v>
      </c>
      <c r="O581">
        <v>40</v>
      </c>
      <c r="P581">
        <v>57</v>
      </c>
      <c r="Q581">
        <v>0.03</v>
      </c>
    </row>
    <row r="582" spans="1:17" x14ac:dyDescent="0.25">
      <c r="A582" t="s">
        <v>680</v>
      </c>
      <c r="B582" t="s">
        <v>201</v>
      </c>
      <c r="C582" t="s">
        <v>153</v>
      </c>
      <c r="D582" t="s">
        <v>2507</v>
      </c>
      <c r="E582" t="s">
        <v>59</v>
      </c>
      <c r="F582" t="s">
        <v>2508</v>
      </c>
      <c r="G582" t="s">
        <v>2509</v>
      </c>
      <c r="H582" t="s">
        <v>983</v>
      </c>
      <c r="I582" t="s">
        <v>1798</v>
      </c>
      <c r="J582" t="s">
        <v>1339</v>
      </c>
      <c r="K582">
        <v>19</v>
      </c>
      <c r="L582">
        <v>78</v>
      </c>
      <c r="M582">
        <v>90</v>
      </c>
      <c r="N582" t="s">
        <v>111</v>
      </c>
      <c r="O582">
        <v>72</v>
      </c>
      <c r="P582">
        <v>84</v>
      </c>
      <c r="Q582">
        <v>-0.43</v>
      </c>
    </row>
    <row r="583" spans="1:17" x14ac:dyDescent="0.25">
      <c r="A583" t="s">
        <v>167</v>
      </c>
      <c r="B583" t="s">
        <v>56</v>
      </c>
      <c r="C583" t="s">
        <v>1676</v>
      </c>
      <c r="D583" t="s">
        <v>2510</v>
      </c>
      <c r="E583" t="s">
        <v>68</v>
      </c>
      <c r="F583" t="s">
        <v>2511</v>
      </c>
      <c r="G583" t="s">
        <v>2512</v>
      </c>
      <c r="H583" t="s">
        <v>983</v>
      </c>
      <c r="I583" t="s">
        <v>237</v>
      </c>
      <c r="J583" t="s">
        <v>1205</v>
      </c>
      <c r="K583">
        <v>84</v>
      </c>
      <c r="L583">
        <v>74</v>
      </c>
      <c r="M583">
        <v>48</v>
      </c>
      <c r="N583" t="s">
        <v>172</v>
      </c>
      <c r="O583">
        <v>64</v>
      </c>
      <c r="P583">
        <v>32</v>
      </c>
      <c r="Q583">
        <v>-0.17</v>
      </c>
    </row>
    <row r="584" spans="1:17" x14ac:dyDescent="0.25">
      <c r="A584" t="s">
        <v>285</v>
      </c>
      <c r="B584" t="s">
        <v>56</v>
      </c>
      <c r="C584" t="s">
        <v>340</v>
      </c>
      <c r="D584" t="s">
        <v>2513</v>
      </c>
      <c r="E584" t="s">
        <v>68</v>
      </c>
      <c r="F584" t="s">
        <v>2514</v>
      </c>
      <c r="G584" t="s">
        <v>2515</v>
      </c>
      <c r="H584" t="s">
        <v>983</v>
      </c>
      <c r="I584">
        <v>45601</v>
      </c>
      <c r="J584">
        <v>45385</v>
      </c>
      <c r="K584">
        <v>14</v>
      </c>
      <c r="L584">
        <v>75</v>
      </c>
      <c r="M584">
        <v>19</v>
      </c>
      <c r="N584" t="s">
        <v>1628</v>
      </c>
      <c r="O584">
        <v>100</v>
      </c>
      <c r="P584">
        <v>84</v>
      </c>
      <c r="Q584">
        <v>0.5</v>
      </c>
    </row>
    <row r="585" spans="1:17" x14ac:dyDescent="0.25">
      <c r="A585" t="s">
        <v>1363</v>
      </c>
      <c r="B585" t="s">
        <v>56</v>
      </c>
      <c r="C585" t="s">
        <v>2498</v>
      </c>
      <c r="D585" t="s">
        <v>2516</v>
      </c>
      <c r="E585" t="s">
        <v>106</v>
      </c>
      <c r="F585" t="s">
        <v>2517</v>
      </c>
      <c r="G585" t="s">
        <v>2518</v>
      </c>
      <c r="H585" t="s">
        <v>1379</v>
      </c>
      <c r="I585">
        <v>45633</v>
      </c>
      <c r="J585" t="s">
        <v>1762</v>
      </c>
      <c r="K585">
        <v>30</v>
      </c>
      <c r="L585">
        <v>25</v>
      </c>
      <c r="M585">
        <v>11</v>
      </c>
      <c r="N585" t="s">
        <v>840</v>
      </c>
      <c r="O585">
        <v>42</v>
      </c>
      <c r="P585">
        <v>76</v>
      </c>
      <c r="Q585">
        <v>0.16</v>
      </c>
    </row>
    <row r="586" spans="1:17" x14ac:dyDescent="0.25">
      <c r="A586" t="s">
        <v>96</v>
      </c>
      <c r="B586" t="s">
        <v>56</v>
      </c>
      <c r="C586" t="s">
        <v>2519</v>
      </c>
      <c r="D586" t="s">
        <v>2520</v>
      </c>
      <c r="E586" t="s">
        <v>68</v>
      </c>
      <c r="F586" t="s">
        <v>2521</v>
      </c>
      <c r="G586" t="s">
        <v>2522</v>
      </c>
      <c r="H586" t="s">
        <v>892</v>
      </c>
      <c r="I586" t="s">
        <v>600</v>
      </c>
      <c r="J586" t="s">
        <v>1798</v>
      </c>
      <c r="K586">
        <v>63</v>
      </c>
      <c r="L586">
        <v>60</v>
      </c>
      <c r="M586">
        <v>54</v>
      </c>
      <c r="N586" t="s">
        <v>166</v>
      </c>
      <c r="O586">
        <v>33</v>
      </c>
      <c r="P586">
        <v>31</v>
      </c>
      <c r="Q586">
        <v>-0.81</v>
      </c>
    </row>
    <row r="587" spans="1:17" x14ac:dyDescent="0.25">
      <c r="A587" t="s">
        <v>693</v>
      </c>
      <c r="B587" t="s">
        <v>201</v>
      </c>
      <c r="C587" t="s">
        <v>2523</v>
      </c>
      <c r="D587" t="s">
        <v>2524</v>
      </c>
      <c r="E587" t="s">
        <v>106</v>
      </c>
      <c r="F587" t="s">
        <v>2525</v>
      </c>
      <c r="G587" t="s">
        <v>2526</v>
      </c>
      <c r="H587" t="s">
        <v>892</v>
      </c>
      <c r="I587" t="s">
        <v>534</v>
      </c>
      <c r="J587" t="s">
        <v>364</v>
      </c>
      <c r="K587">
        <v>60</v>
      </c>
      <c r="L587">
        <v>27</v>
      </c>
      <c r="M587">
        <v>58</v>
      </c>
      <c r="N587" t="s">
        <v>2527</v>
      </c>
      <c r="O587">
        <v>43</v>
      </c>
      <c r="P587">
        <v>91</v>
      </c>
      <c r="Q587">
        <v>0.06</v>
      </c>
    </row>
    <row r="588" spans="1:17" x14ac:dyDescent="0.25">
      <c r="A588" t="s">
        <v>571</v>
      </c>
      <c r="B588" t="s">
        <v>113</v>
      </c>
      <c r="C588" t="s">
        <v>707</v>
      </c>
      <c r="D588" t="s">
        <v>2528</v>
      </c>
      <c r="E588" t="s">
        <v>68</v>
      </c>
      <c r="F588" t="s">
        <v>2529</v>
      </c>
      <c r="G588" t="s">
        <v>2530</v>
      </c>
      <c r="H588" t="s">
        <v>892</v>
      </c>
      <c r="I588" t="s">
        <v>816</v>
      </c>
      <c r="J588" t="s">
        <v>999</v>
      </c>
      <c r="K588">
        <v>16</v>
      </c>
      <c r="L588">
        <v>34</v>
      </c>
      <c r="M588">
        <v>89</v>
      </c>
      <c r="N588" t="s">
        <v>576</v>
      </c>
      <c r="O588">
        <v>35</v>
      </c>
      <c r="P588">
        <v>52</v>
      </c>
      <c r="Q588">
        <v>-1.1200000000000001</v>
      </c>
    </row>
    <row r="589" spans="1:17" x14ac:dyDescent="0.25">
      <c r="A589" t="s">
        <v>706</v>
      </c>
      <c r="B589" t="s">
        <v>103</v>
      </c>
      <c r="C589" t="s">
        <v>57</v>
      </c>
      <c r="D589" t="s">
        <v>2531</v>
      </c>
      <c r="E589" t="s">
        <v>59</v>
      </c>
      <c r="F589" t="s">
        <v>2532</v>
      </c>
      <c r="G589" t="s">
        <v>2533</v>
      </c>
      <c r="H589" t="s">
        <v>892</v>
      </c>
      <c r="I589">
        <v>45394</v>
      </c>
      <c r="J589" t="s">
        <v>540</v>
      </c>
      <c r="K589">
        <v>18</v>
      </c>
      <c r="L589">
        <v>86</v>
      </c>
      <c r="M589">
        <v>20</v>
      </c>
      <c r="N589" t="s">
        <v>273</v>
      </c>
      <c r="O589">
        <v>64</v>
      </c>
      <c r="P589">
        <v>34</v>
      </c>
      <c r="Q589">
        <v>-0.49</v>
      </c>
    </row>
    <row r="590" spans="1:17" x14ac:dyDescent="0.25">
      <c r="A590" t="s">
        <v>260</v>
      </c>
      <c r="B590" t="s">
        <v>103</v>
      </c>
      <c r="C590" t="s">
        <v>2067</v>
      </c>
      <c r="D590" t="s">
        <v>2534</v>
      </c>
      <c r="E590" t="s">
        <v>59</v>
      </c>
      <c r="F590" t="s">
        <v>2535</v>
      </c>
      <c r="G590" t="s">
        <v>2536</v>
      </c>
      <c r="H590" t="s">
        <v>892</v>
      </c>
      <c r="I590" t="s">
        <v>810</v>
      </c>
      <c r="J590">
        <v>45419</v>
      </c>
      <c r="K590">
        <v>64</v>
      </c>
      <c r="L590">
        <v>11</v>
      </c>
      <c r="M590">
        <v>97</v>
      </c>
      <c r="N590" t="s">
        <v>87</v>
      </c>
      <c r="O590">
        <v>33</v>
      </c>
      <c r="P590">
        <v>83</v>
      </c>
      <c r="Q590">
        <v>0.47</v>
      </c>
    </row>
    <row r="591" spans="1:17" x14ac:dyDescent="0.25">
      <c r="A591" t="s">
        <v>415</v>
      </c>
      <c r="B591" t="s">
        <v>56</v>
      </c>
      <c r="C591" t="s">
        <v>2537</v>
      </c>
      <c r="D591" t="s">
        <v>2538</v>
      </c>
      <c r="E591" t="s">
        <v>68</v>
      </c>
      <c r="F591" t="s">
        <v>2539</v>
      </c>
      <c r="G591" t="s">
        <v>2540</v>
      </c>
      <c r="H591" t="s">
        <v>892</v>
      </c>
      <c r="I591">
        <v>45416</v>
      </c>
      <c r="J591">
        <v>45481</v>
      </c>
      <c r="K591">
        <v>74</v>
      </c>
      <c r="L591">
        <v>4</v>
      </c>
      <c r="M591">
        <v>39</v>
      </c>
      <c r="N591" t="s">
        <v>72</v>
      </c>
      <c r="O591">
        <v>97</v>
      </c>
      <c r="P591">
        <v>24</v>
      </c>
      <c r="Q591">
        <v>-1.52</v>
      </c>
    </row>
    <row r="592" spans="1:17" x14ac:dyDescent="0.25">
      <c r="A592" t="s">
        <v>81</v>
      </c>
      <c r="B592" t="s">
        <v>56</v>
      </c>
      <c r="C592" t="s">
        <v>2216</v>
      </c>
      <c r="D592" t="s">
        <v>2541</v>
      </c>
      <c r="E592" t="s">
        <v>68</v>
      </c>
      <c r="F592" t="s">
        <v>2542</v>
      </c>
      <c r="G592" t="s">
        <v>2543</v>
      </c>
      <c r="H592" t="s">
        <v>165</v>
      </c>
      <c r="I592">
        <v>45485</v>
      </c>
      <c r="J592">
        <v>45546</v>
      </c>
      <c r="K592">
        <v>92</v>
      </c>
      <c r="L592">
        <v>39</v>
      </c>
      <c r="M592">
        <v>50</v>
      </c>
      <c r="N592" t="s">
        <v>2452</v>
      </c>
      <c r="O592">
        <v>30</v>
      </c>
      <c r="P592">
        <v>41</v>
      </c>
      <c r="Q592">
        <v>0.75</v>
      </c>
    </row>
    <row r="593" spans="1:17" x14ac:dyDescent="0.25">
      <c r="A593" t="s">
        <v>200</v>
      </c>
      <c r="B593" t="s">
        <v>201</v>
      </c>
      <c r="C593" t="s">
        <v>2523</v>
      </c>
      <c r="D593" t="s">
        <v>2544</v>
      </c>
      <c r="E593" t="s">
        <v>106</v>
      </c>
      <c r="F593" t="s">
        <v>2545</v>
      </c>
      <c r="G593" t="s">
        <v>2546</v>
      </c>
      <c r="H593" t="s">
        <v>165</v>
      </c>
      <c r="I593" t="s">
        <v>179</v>
      </c>
      <c r="J593" t="s">
        <v>296</v>
      </c>
      <c r="K593">
        <v>45</v>
      </c>
      <c r="L593">
        <v>36</v>
      </c>
      <c r="M593">
        <v>97</v>
      </c>
      <c r="N593" t="s">
        <v>207</v>
      </c>
      <c r="O593">
        <v>36</v>
      </c>
      <c r="P593">
        <v>6</v>
      </c>
      <c r="Q593">
        <v>-0.37</v>
      </c>
    </row>
    <row r="594" spans="1:17" x14ac:dyDescent="0.25">
      <c r="A594" t="s">
        <v>1667</v>
      </c>
      <c r="B594" t="s">
        <v>74</v>
      </c>
      <c r="C594" t="s">
        <v>1614</v>
      </c>
      <c r="D594" t="s">
        <v>2547</v>
      </c>
      <c r="E594" t="s">
        <v>106</v>
      </c>
      <c r="F594" t="s">
        <v>2548</v>
      </c>
      <c r="G594" t="s">
        <v>2549</v>
      </c>
      <c r="H594" t="s">
        <v>165</v>
      </c>
      <c r="I594" t="s">
        <v>1864</v>
      </c>
      <c r="J594" t="s">
        <v>1549</v>
      </c>
      <c r="K594">
        <v>74</v>
      </c>
      <c r="L594">
        <v>62</v>
      </c>
      <c r="M594">
        <v>6</v>
      </c>
      <c r="N594" t="s">
        <v>159</v>
      </c>
      <c r="O594">
        <v>65</v>
      </c>
      <c r="P594">
        <v>96</v>
      </c>
      <c r="Q594">
        <v>0.83</v>
      </c>
    </row>
    <row r="595" spans="1:17" x14ac:dyDescent="0.25">
      <c r="A595" t="s">
        <v>828</v>
      </c>
      <c r="B595" t="s">
        <v>103</v>
      </c>
      <c r="C595" t="s">
        <v>2166</v>
      </c>
      <c r="D595" t="s">
        <v>2550</v>
      </c>
      <c r="E595" t="s">
        <v>106</v>
      </c>
      <c r="F595" t="s">
        <v>2551</v>
      </c>
      <c r="G595" t="s">
        <v>2552</v>
      </c>
      <c r="H595" t="s">
        <v>165</v>
      </c>
      <c r="I595" t="s">
        <v>1221</v>
      </c>
      <c r="J595" t="s">
        <v>244</v>
      </c>
      <c r="K595">
        <v>88</v>
      </c>
      <c r="L595">
        <v>34</v>
      </c>
      <c r="M595">
        <v>94</v>
      </c>
      <c r="N595" t="s">
        <v>101</v>
      </c>
      <c r="O595">
        <v>95</v>
      </c>
      <c r="P595">
        <v>63</v>
      </c>
      <c r="Q595">
        <v>-0.48</v>
      </c>
    </row>
    <row r="596" spans="1:17" x14ac:dyDescent="0.25">
      <c r="A596" t="s">
        <v>693</v>
      </c>
      <c r="B596" t="s">
        <v>201</v>
      </c>
      <c r="C596" t="s">
        <v>1151</v>
      </c>
      <c r="D596" t="s">
        <v>2553</v>
      </c>
      <c r="E596" t="s">
        <v>106</v>
      </c>
      <c r="F596" t="s">
        <v>2554</v>
      </c>
      <c r="G596" t="s">
        <v>2555</v>
      </c>
      <c r="H596" t="s">
        <v>854</v>
      </c>
      <c r="I596" t="s">
        <v>393</v>
      </c>
      <c r="J596">
        <v>45424</v>
      </c>
      <c r="K596">
        <v>50</v>
      </c>
      <c r="L596">
        <v>100</v>
      </c>
      <c r="M596">
        <v>91</v>
      </c>
      <c r="N596" t="s">
        <v>2556</v>
      </c>
      <c r="O596">
        <v>29</v>
      </c>
      <c r="P596">
        <v>31</v>
      </c>
      <c r="Q596">
        <v>0.34</v>
      </c>
    </row>
    <row r="597" spans="1:17" x14ac:dyDescent="0.25">
      <c r="A597" t="s">
        <v>1414</v>
      </c>
      <c r="B597" t="s">
        <v>74</v>
      </c>
      <c r="C597" t="s">
        <v>2557</v>
      </c>
      <c r="D597" t="s">
        <v>2558</v>
      </c>
      <c r="E597" t="s">
        <v>68</v>
      </c>
      <c r="F597" t="s">
        <v>2559</v>
      </c>
      <c r="G597" t="s">
        <v>2560</v>
      </c>
      <c r="H597" t="s">
        <v>1243</v>
      </c>
      <c r="I597" t="s">
        <v>213</v>
      </c>
      <c r="J597">
        <v>45513</v>
      </c>
      <c r="K597">
        <v>10</v>
      </c>
      <c r="L597">
        <v>17</v>
      </c>
      <c r="M597">
        <v>70</v>
      </c>
      <c r="N597" t="s">
        <v>1419</v>
      </c>
      <c r="O597">
        <v>100</v>
      </c>
      <c r="P597">
        <v>63</v>
      </c>
      <c r="Q597">
        <v>-7.0000000000000007E-2</v>
      </c>
    </row>
    <row r="598" spans="1:17" x14ac:dyDescent="0.25">
      <c r="A598" t="s">
        <v>750</v>
      </c>
      <c r="B598" t="s">
        <v>201</v>
      </c>
      <c r="C598" t="s">
        <v>1895</v>
      </c>
      <c r="D598" t="s">
        <v>2561</v>
      </c>
      <c r="E598" t="s">
        <v>68</v>
      </c>
      <c r="F598" t="s">
        <v>2562</v>
      </c>
      <c r="G598" t="s">
        <v>2563</v>
      </c>
      <c r="H598" t="s">
        <v>1243</v>
      </c>
      <c r="I598" t="s">
        <v>1043</v>
      </c>
      <c r="J598" t="s">
        <v>178</v>
      </c>
      <c r="K598">
        <v>87</v>
      </c>
      <c r="L598">
        <v>91</v>
      </c>
      <c r="M598">
        <v>23</v>
      </c>
      <c r="N598" t="s">
        <v>2564</v>
      </c>
      <c r="O598">
        <v>90</v>
      </c>
      <c r="P598">
        <v>75</v>
      </c>
      <c r="Q598">
        <v>0.37</v>
      </c>
    </row>
    <row r="599" spans="1:17" x14ac:dyDescent="0.25">
      <c r="A599" t="s">
        <v>760</v>
      </c>
      <c r="B599" t="s">
        <v>103</v>
      </c>
      <c r="C599" t="s">
        <v>2565</v>
      </c>
      <c r="D599" t="s">
        <v>2566</v>
      </c>
      <c r="E599" t="s">
        <v>59</v>
      </c>
      <c r="F599" t="s">
        <v>2567</v>
      </c>
      <c r="G599" t="s">
        <v>2568</v>
      </c>
      <c r="H599" t="s">
        <v>1243</v>
      </c>
      <c r="I599" t="s">
        <v>332</v>
      </c>
      <c r="J599">
        <v>45451</v>
      </c>
      <c r="K599">
        <v>38</v>
      </c>
      <c r="L599">
        <v>82</v>
      </c>
      <c r="M599">
        <v>17</v>
      </c>
      <c r="N599" t="s">
        <v>72</v>
      </c>
      <c r="O599">
        <v>52</v>
      </c>
      <c r="P599">
        <v>47</v>
      </c>
      <c r="Q599">
        <v>0.17</v>
      </c>
    </row>
    <row r="600" spans="1:17" x14ac:dyDescent="0.25">
      <c r="A600" t="s">
        <v>238</v>
      </c>
      <c r="B600" t="s">
        <v>201</v>
      </c>
      <c r="C600" t="s">
        <v>490</v>
      </c>
      <c r="D600" t="s">
        <v>2569</v>
      </c>
      <c r="E600" t="s">
        <v>106</v>
      </c>
      <c r="F600" t="s">
        <v>2570</v>
      </c>
      <c r="G600" t="s">
        <v>2571</v>
      </c>
      <c r="H600" t="s">
        <v>1504</v>
      </c>
      <c r="I600" t="s">
        <v>1470</v>
      </c>
      <c r="J600" t="s">
        <v>86</v>
      </c>
      <c r="K600">
        <v>61</v>
      </c>
      <c r="L600">
        <v>31</v>
      </c>
      <c r="M600">
        <v>100</v>
      </c>
      <c r="N600" t="s">
        <v>2572</v>
      </c>
      <c r="O600">
        <v>95</v>
      </c>
      <c r="P600">
        <v>61</v>
      </c>
      <c r="Q600">
        <v>0.1</v>
      </c>
    </row>
    <row r="601" spans="1:17" x14ac:dyDescent="0.25">
      <c r="A601" t="s">
        <v>144</v>
      </c>
      <c r="B601" t="s">
        <v>56</v>
      </c>
      <c r="C601" t="s">
        <v>899</v>
      </c>
      <c r="D601" t="s">
        <v>2573</v>
      </c>
      <c r="E601" t="s">
        <v>68</v>
      </c>
      <c r="F601" t="s">
        <v>2574</v>
      </c>
      <c r="G601" t="s">
        <v>2575</v>
      </c>
      <c r="H601" t="s">
        <v>1504</v>
      </c>
      <c r="I601" t="s">
        <v>550</v>
      </c>
      <c r="J601">
        <v>45932</v>
      </c>
      <c r="K601">
        <v>81</v>
      </c>
      <c r="L601">
        <v>35</v>
      </c>
      <c r="M601">
        <v>82</v>
      </c>
      <c r="N601" t="s">
        <v>191</v>
      </c>
      <c r="O601">
        <v>86</v>
      </c>
      <c r="P601">
        <v>71</v>
      </c>
      <c r="Q601">
        <v>0.36</v>
      </c>
    </row>
    <row r="602" spans="1:17" x14ac:dyDescent="0.25">
      <c r="A602" t="s">
        <v>427</v>
      </c>
      <c r="B602" t="s">
        <v>113</v>
      </c>
      <c r="C602" t="s">
        <v>1672</v>
      </c>
      <c r="D602" t="s">
        <v>2576</v>
      </c>
      <c r="E602" t="s">
        <v>59</v>
      </c>
      <c r="F602" t="s">
        <v>2577</v>
      </c>
      <c r="G602" t="s">
        <v>2578</v>
      </c>
      <c r="H602" t="s">
        <v>1583</v>
      </c>
      <c r="I602">
        <v>45507</v>
      </c>
      <c r="J602" t="s">
        <v>319</v>
      </c>
      <c r="K602">
        <v>89</v>
      </c>
      <c r="L602">
        <v>34</v>
      </c>
      <c r="M602">
        <v>15</v>
      </c>
      <c r="N602" t="s">
        <v>383</v>
      </c>
      <c r="O602">
        <v>60</v>
      </c>
      <c r="P602">
        <v>2</v>
      </c>
      <c r="Q602">
        <v>0.17</v>
      </c>
    </row>
    <row r="603" spans="1:17" x14ac:dyDescent="0.25">
      <c r="A603" t="s">
        <v>167</v>
      </c>
      <c r="B603" t="s">
        <v>56</v>
      </c>
      <c r="C603" t="s">
        <v>2579</v>
      </c>
      <c r="D603" t="s">
        <v>2580</v>
      </c>
      <c r="E603" t="s">
        <v>106</v>
      </c>
      <c r="F603" t="s">
        <v>2581</v>
      </c>
      <c r="G603" t="s">
        <v>2582</v>
      </c>
      <c r="H603" t="s">
        <v>1583</v>
      </c>
      <c r="I603" t="s">
        <v>1167</v>
      </c>
      <c r="J603">
        <v>45809</v>
      </c>
      <c r="K603">
        <v>58</v>
      </c>
      <c r="L603">
        <v>55</v>
      </c>
      <c r="M603">
        <v>5</v>
      </c>
      <c r="N603" t="s">
        <v>1285</v>
      </c>
      <c r="O603">
        <v>62</v>
      </c>
      <c r="P603">
        <v>89</v>
      </c>
      <c r="Q603">
        <v>0.97</v>
      </c>
    </row>
    <row r="604" spans="1:17" x14ac:dyDescent="0.25">
      <c r="A604" t="s">
        <v>760</v>
      </c>
      <c r="B604" t="s">
        <v>103</v>
      </c>
      <c r="C604" t="s">
        <v>2583</v>
      </c>
      <c r="D604" t="s">
        <v>2584</v>
      </c>
      <c r="E604" t="s">
        <v>106</v>
      </c>
      <c r="F604" t="s">
        <v>2585</v>
      </c>
      <c r="G604" t="s">
        <v>2586</v>
      </c>
      <c r="H604" t="s">
        <v>1583</v>
      </c>
      <c r="I604" t="s">
        <v>679</v>
      </c>
      <c r="J604">
        <v>45630</v>
      </c>
      <c r="K604">
        <v>39</v>
      </c>
      <c r="L604">
        <v>83</v>
      </c>
      <c r="M604">
        <v>21</v>
      </c>
      <c r="N604" t="s">
        <v>72</v>
      </c>
      <c r="O604">
        <v>73</v>
      </c>
      <c r="P604">
        <v>88</v>
      </c>
      <c r="Q604">
        <v>-0.44</v>
      </c>
    </row>
    <row r="605" spans="1:17" x14ac:dyDescent="0.25">
      <c r="A605" t="s">
        <v>160</v>
      </c>
      <c r="B605" t="s">
        <v>56</v>
      </c>
      <c r="C605" t="s">
        <v>443</v>
      </c>
      <c r="D605" t="s">
        <v>2587</v>
      </c>
      <c r="E605" t="s">
        <v>106</v>
      </c>
      <c r="F605" t="s">
        <v>2588</v>
      </c>
      <c r="G605" t="s">
        <v>2589</v>
      </c>
      <c r="H605" t="s">
        <v>1583</v>
      </c>
      <c r="I605" t="s">
        <v>2136</v>
      </c>
      <c r="J605" t="s">
        <v>313</v>
      </c>
      <c r="K605">
        <v>95</v>
      </c>
      <c r="L605">
        <v>6</v>
      </c>
      <c r="M605">
        <v>59</v>
      </c>
      <c r="N605" t="s">
        <v>166</v>
      </c>
      <c r="O605">
        <v>49</v>
      </c>
      <c r="P605">
        <v>77</v>
      </c>
      <c r="Q605">
        <v>-0.21</v>
      </c>
    </row>
    <row r="606" spans="1:17" x14ac:dyDescent="0.25">
      <c r="A606" t="s">
        <v>903</v>
      </c>
      <c r="B606" t="s">
        <v>74</v>
      </c>
      <c r="C606" t="s">
        <v>297</v>
      </c>
      <c r="D606" t="s">
        <v>2590</v>
      </c>
      <c r="E606" t="s">
        <v>106</v>
      </c>
      <c r="F606" t="s">
        <v>2591</v>
      </c>
      <c r="G606" t="s">
        <v>2592</v>
      </c>
      <c r="H606" t="s">
        <v>864</v>
      </c>
      <c r="I606">
        <v>45604</v>
      </c>
      <c r="J606">
        <v>45447</v>
      </c>
      <c r="K606">
        <v>67</v>
      </c>
      <c r="L606">
        <v>79</v>
      </c>
      <c r="M606">
        <v>98</v>
      </c>
      <c r="N606" t="s">
        <v>95</v>
      </c>
      <c r="O606">
        <v>73</v>
      </c>
      <c r="P606">
        <v>36</v>
      </c>
      <c r="Q606">
        <v>-0.56999999999999995</v>
      </c>
    </row>
    <row r="607" spans="1:17" x14ac:dyDescent="0.25">
      <c r="A607" t="s">
        <v>415</v>
      </c>
      <c r="B607" t="s">
        <v>56</v>
      </c>
      <c r="C607" t="s">
        <v>2593</v>
      </c>
      <c r="D607" t="s">
        <v>2594</v>
      </c>
      <c r="E607" t="s">
        <v>68</v>
      </c>
      <c r="F607" t="s">
        <v>2595</v>
      </c>
      <c r="G607" t="s">
        <v>2596</v>
      </c>
      <c r="H607" t="s">
        <v>864</v>
      </c>
      <c r="I607">
        <v>45359</v>
      </c>
      <c r="J607">
        <v>45422</v>
      </c>
      <c r="K607">
        <v>50</v>
      </c>
      <c r="L607">
        <v>20</v>
      </c>
      <c r="M607">
        <v>74</v>
      </c>
      <c r="N607" t="s">
        <v>72</v>
      </c>
      <c r="O607">
        <v>30</v>
      </c>
      <c r="P607">
        <v>57</v>
      </c>
      <c r="Q607">
        <v>0.51</v>
      </c>
    </row>
    <row r="608" spans="1:17" x14ac:dyDescent="0.25">
      <c r="A608" t="s">
        <v>452</v>
      </c>
      <c r="B608" t="s">
        <v>103</v>
      </c>
      <c r="C608" t="s">
        <v>1484</v>
      </c>
      <c r="D608" t="s">
        <v>2597</v>
      </c>
      <c r="E608" t="s">
        <v>68</v>
      </c>
      <c r="F608" t="s">
        <v>2598</v>
      </c>
      <c r="G608" t="s">
        <v>2599</v>
      </c>
      <c r="H608" t="s">
        <v>864</v>
      </c>
      <c r="I608">
        <v>45514</v>
      </c>
      <c r="J608" t="s">
        <v>639</v>
      </c>
      <c r="K608">
        <v>10</v>
      </c>
      <c r="L608">
        <v>11</v>
      </c>
      <c r="M608">
        <v>29</v>
      </c>
      <c r="N608" t="s">
        <v>1730</v>
      </c>
      <c r="O608">
        <v>29</v>
      </c>
      <c r="P608">
        <v>72</v>
      </c>
      <c r="Q608">
        <v>-0.9</v>
      </c>
    </row>
    <row r="609" spans="1:17" x14ac:dyDescent="0.25">
      <c r="A609" t="s">
        <v>192</v>
      </c>
      <c r="B609" t="s">
        <v>103</v>
      </c>
      <c r="C609" t="s">
        <v>448</v>
      </c>
      <c r="D609" t="s">
        <v>2600</v>
      </c>
      <c r="E609" t="s">
        <v>68</v>
      </c>
      <c r="F609" t="s">
        <v>2601</v>
      </c>
      <c r="G609" t="s">
        <v>2602</v>
      </c>
      <c r="H609" t="s">
        <v>864</v>
      </c>
      <c r="I609">
        <v>45658</v>
      </c>
      <c r="J609">
        <v>45605</v>
      </c>
      <c r="K609">
        <v>59</v>
      </c>
      <c r="L609">
        <v>73</v>
      </c>
      <c r="M609">
        <v>86</v>
      </c>
      <c r="N609" t="s">
        <v>388</v>
      </c>
      <c r="O609">
        <v>32</v>
      </c>
      <c r="P609">
        <v>56</v>
      </c>
      <c r="Q609">
        <v>-1.48</v>
      </c>
    </row>
    <row r="610" spans="1:17" x14ac:dyDescent="0.25">
      <c r="A610" t="s">
        <v>884</v>
      </c>
      <c r="B610" t="s">
        <v>113</v>
      </c>
      <c r="C610" t="s">
        <v>2603</v>
      </c>
      <c r="D610" t="s">
        <v>2604</v>
      </c>
      <c r="E610" t="s">
        <v>106</v>
      </c>
      <c r="F610" t="s">
        <v>2605</v>
      </c>
      <c r="G610" t="s">
        <v>2606</v>
      </c>
      <c r="H610" t="s">
        <v>797</v>
      </c>
      <c r="I610" t="s">
        <v>271</v>
      </c>
      <c r="J610" t="s">
        <v>93</v>
      </c>
      <c r="K610">
        <v>17</v>
      </c>
      <c r="L610">
        <v>38</v>
      </c>
      <c r="M610">
        <v>93</v>
      </c>
      <c r="N610" t="s">
        <v>126</v>
      </c>
      <c r="O610">
        <v>100</v>
      </c>
      <c r="P610">
        <v>63</v>
      </c>
      <c r="Q610">
        <v>-0.75</v>
      </c>
    </row>
    <row r="611" spans="1:17" x14ac:dyDescent="0.25">
      <c r="A611" t="s">
        <v>81</v>
      </c>
      <c r="B611" t="s">
        <v>56</v>
      </c>
      <c r="C611" t="s">
        <v>846</v>
      </c>
      <c r="D611" t="s">
        <v>2607</v>
      </c>
      <c r="E611" t="s">
        <v>106</v>
      </c>
      <c r="F611" t="s">
        <v>2608</v>
      </c>
      <c r="G611" t="s">
        <v>2609</v>
      </c>
      <c r="H611" t="s">
        <v>797</v>
      </c>
      <c r="I611">
        <v>45385</v>
      </c>
      <c r="J611" t="s">
        <v>810</v>
      </c>
      <c r="K611">
        <v>74</v>
      </c>
      <c r="L611">
        <v>37</v>
      </c>
      <c r="M611">
        <v>57</v>
      </c>
      <c r="N611" t="s">
        <v>87</v>
      </c>
      <c r="O611">
        <v>91</v>
      </c>
      <c r="P611">
        <v>18</v>
      </c>
      <c r="Q611">
        <v>0.37</v>
      </c>
    </row>
    <row r="612" spans="1:17" x14ac:dyDescent="0.25">
      <c r="A612" t="s">
        <v>1944</v>
      </c>
      <c r="B612" t="s">
        <v>113</v>
      </c>
      <c r="C612" t="s">
        <v>2216</v>
      </c>
      <c r="D612" t="s">
        <v>2610</v>
      </c>
      <c r="E612" t="s">
        <v>68</v>
      </c>
      <c r="F612" t="s">
        <v>2611</v>
      </c>
      <c r="G612" t="s">
        <v>2612</v>
      </c>
      <c r="H612" t="s">
        <v>797</v>
      </c>
      <c r="I612">
        <v>45604</v>
      </c>
      <c r="J612" t="s">
        <v>983</v>
      </c>
      <c r="K612">
        <v>91</v>
      </c>
      <c r="L612">
        <v>96</v>
      </c>
      <c r="M612">
        <v>90</v>
      </c>
      <c r="N612" t="s">
        <v>1950</v>
      </c>
      <c r="O612">
        <v>90</v>
      </c>
      <c r="P612">
        <v>75</v>
      </c>
      <c r="Q612">
        <v>0.8</v>
      </c>
    </row>
    <row r="613" spans="1:17" x14ac:dyDescent="0.25">
      <c r="A613" t="s">
        <v>410</v>
      </c>
      <c r="B613" t="s">
        <v>113</v>
      </c>
      <c r="C613" t="s">
        <v>2613</v>
      </c>
      <c r="D613" t="s">
        <v>2614</v>
      </c>
      <c r="E613" t="s">
        <v>59</v>
      </c>
      <c r="F613" t="s">
        <v>2615</v>
      </c>
      <c r="G613" t="s">
        <v>2616</v>
      </c>
      <c r="H613" t="s">
        <v>797</v>
      </c>
      <c r="I613">
        <v>45778</v>
      </c>
      <c r="J613">
        <v>45576</v>
      </c>
      <c r="K613">
        <v>89</v>
      </c>
      <c r="L613">
        <v>67</v>
      </c>
      <c r="M613">
        <v>89</v>
      </c>
      <c r="N613" t="s">
        <v>80</v>
      </c>
      <c r="O613">
        <v>96</v>
      </c>
      <c r="P613">
        <v>42</v>
      </c>
      <c r="Q613">
        <v>0.17</v>
      </c>
    </row>
    <row r="614" spans="1:17" x14ac:dyDescent="0.25">
      <c r="A614" t="s">
        <v>731</v>
      </c>
      <c r="B614" t="s">
        <v>74</v>
      </c>
      <c r="C614" t="s">
        <v>1434</v>
      </c>
      <c r="D614" t="s">
        <v>2617</v>
      </c>
      <c r="E614" t="s">
        <v>106</v>
      </c>
      <c r="F614" t="s">
        <v>2618</v>
      </c>
      <c r="G614" t="s">
        <v>2619</v>
      </c>
      <c r="H614" t="s">
        <v>345</v>
      </c>
      <c r="I614" t="s">
        <v>1028</v>
      </c>
      <c r="J614" t="s">
        <v>754</v>
      </c>
      <c r="K614">
        <v>72</v>
      </c>
      <c r="L614">
        <v>58</v>
      </c>
      <c r="M614">
        <v>52</v>
      </c>
      <c r="N614" t="s">
        <v>101</v>
      </c>
      <c r="O614">
        <v>36</v>
      </c>
      <c r="P614">
        <v>14</v>
      </c>
      <c r="Q614">
        <v>0.56000000000000005</v>
      </c>
    </row>
    <row r="615" spans="1:17" x14ac:dyDescent="0.25">
      <c r="A615" t="s">
        <v>260</v>
      </c>
      <c r="B615" t="s">
        <v>103</v>
      </c>
      <c r="C615" t="s">
        <v>2620</v>
      </c>
      <c r="D615" t="s">
        <v>2621</v>
      </c>
      <c r="E615" t="s">
        <v>68</v>
      </c>
      <c r="F615" t="s">
        <v>2622</v>
      </c>
      <c r="G615" t="s">
        <v>2623</v>
      </c>
      <c r="H615" t="s">
        <v>692</v>
      </c>
      <c r="I615" t="s">
        <v>351</v>
      </c>
      <c r="J615" t="s">
        <v>244</v>
      </c>
      <c r="K615">
        <v>25</v>
      </c>
      <c r="L615">
        <v>60</v>
      </c>
      <c r="M615">
        <v>36</v>
      </c>
      <c r="N615" t="s">
        <v>87</v>
      </c>
      <c r="O615">
        <v>31</v>
      </c>
      <c r="P615">
        <v>41</v>
      </c>
      <c r="Q615">
        <v>0.61</v>
      </c>
    </row>
    <row r="616" spans="1:17" x14ac:dyDescent="0.25">
      <c r="A616" t="s">
        <v>1234</v>
      </c>
      <c r="B616" t="s">
        <v>113</v>
      </c>
      <c r="C616" t="s">
        <v>1318</v>
      </c>
      <c r="D616" t="s">
        <v>2624</v>
      </c>
      <c r="E616" t="s">
        <v>68</v>
      </c>
      <c r="F616" t="s">
        <v>2625</v>
      </c>
      <c r="G616" t="s">
        <v>2626</v>
      </c>
      <c r="H616" t="s">
        <v>1071</v>
      </c>
      <c r="I616" t="s">
        <v>1495</v>
      </c>
      <c r="J616">
        <v>45385</v>
      </c>
      <c r="K616">
        <v>40</v>
      </c>
      <c r="L616">
        <v>81</v>
      </c>
      <c r="M616">
        <v>78</v>
      </c>
      <c r="N616" t="s">
        <v>207</v>
      </c>
      <c r="O616">
        <v>39</v>
      </c>
      <c r="P616">
        <v>65</v>
      </c>
      <c r="Q616">
        <v>-0.32</v>
      </c>
    </row>
    <row r="617" spans="1:17" x14ac:dyDescent="0.25">
      <c r="A617" t="s">
        <v>285</v>
      </c>
      <c r="B617" t="s">
        <v>56</v>
      </c>
      <c r="C617" t="s">
        <v>2023</v>
      </c>
      <c r="D617" t="s">
        <v>2627</v>
      </c>
      <c r="E617" t="s">
        <v>106</v>
      </c>
      <c r="F617" t="s">
        <v>2628</v>
      </c>
      <c r="G617" t="s">
        <v>2629</v>
      </c>
      <c r="H617" t="s">
        <v>1071</v>
      </c>
      <c r="I617" t="s">
        <v>1504</v>
      </c>
      <c r="J617" t="s">
        <v>2076</v>
      </c>
      <c r="K617">
        <v>75</v>
      </c>
      <c r="L617">
        <v>18</v>
      </c>
      <c r="M617">
        <v>65</v>
      </c>
      <c r="N617" t="s">
        <v>72</v>
      </c>
      <c r="O617">
        <v>32</v>
      </c>
      <c r="P617">
        <v>92</v>
      </c>
      <c r="Q617">
        <v>-0.67</v>
      </c>
    </row>
    <row r="618" spans="1:17" x14ac:dyDescent="0.25">
      <c r="A618" t="s">
        <v>1072</v>
      </c>
      <c r="B618" t="s">
        <v>152</v>
      </c>
      <c r="C618" t="s">
        <v>322</v>
      </c>
      <c r="D618" t="s">
        <v>2630</v>
      </c>
      <c r="E618" t="s">
        <v>59</v>
      </c>
      <c r="F618" t="s">
        <v>2631</v>
      </c>
      <c r="G618" t="s">
        <v>2632</v>
      </c>
      <c r="H618" t="s">
        <v>1361</v>
      </c>
      <c r="I618" t="s">
        <v>86</v>
      </c>
      <c r="J618" t="s">
        <v>705</v>
      </c>
      <c r="K618">
        <v>85</v>
      </c>
      <c r="L618">
        <v>57</v>
      </c>
      <c r="M618">
        <v>25</v>
      </c>
      <c r="N618" t="s">
        <v>320</v>
      </c>
      <c r="O618">
        <v>30</v>
      </c>
      <c r="P618">
        <v>42</v>
      </c>
      <c r="Q618">
        <v>-1.88</v>
      </c>
    </row>
    <row r="619" spans="1:17" x14ac:dyDescent="0.25">
      <c r="A619" t="s">
        <v>64</v>
      </c>
      <c r="B619" t="s">
        <v>65</v>
      </c>
      <c r="C619" t="s">
        <v>1281</v>
      </c>
      <c r="D619" t="s">
        <v>2633</v>
      </c>
      <c r="E619" t="s">
        <v>68</v>
      </c>
      <c r="F619" t="s">
        <v>2634</v>
      </c>
      <c r="G619" t="s">
        <v>2635</v>
      </c>
      <c r="H619" t="s">
        <v>1361</v>
      </c>
      <c r="I619" t="s">
        <v>1389</v>
      </c>
      <c r="J619" t="s">
        <v>1470</v>
      </c>
      <c r="K619">
        <v>41</v>
      </c>
      <c r="L619">
        <v>66</v>
      </c>
      <c r="M619">
        <v>50</v>
      </c>
      <c r="N619" t="s">
        <v>72</v>
      </c>
      <c r="O619">
        <v>55</v>
      </c>
      <c r="P619">
        <v>74</v>
      </c>
      <c r="Q619">
        <v>-0.4</v>
      </c>
    </row>
    <row r="620" spans="1:17" x14ac:dyDescent="0.25">
      <c r="A620" t="s">
        <v>519</v>
      </c>
      <c r="B620" t="s">
        <v>74</v>
      </c>
      <c r="C620" t="s">
        <v>245</v>
      </c>
      <c r="D620" t="s">
        <v>2636</v>
      </c>
      <c r="E620" t="s">
        <v>59</v>
      </c>
      <c r="F620" t="s">
        <v>2637</v>
      </c>
      <c r="G620" t="s">
        <v>2638</v>
      </c>
      <c r="H620" t="s">
        <v>504</v>
      </c>
      <c r="I620" t="s">
        <v>1770</v>
      </c>
      <c r="J620" t="s">
        <v>1059</v>
      </c>
      <c r="K620">
        <v>92</v>
      </c>
      <c r="L620">
        <v>99</v>
      </c>
      <c r="M620">
        <v>93</v>
      </c>
      <c r="N620" t="s">
        <v>159</v>
      </c>
      <c r="O620">
        <v>43</v>
      </c>
      <c r="P620">
        <v>90</v>
      </c>
      <c r="Q620">
        <v>-0.35</v>
      </c>
    </row>
    <row r="621" spans="1:17" x14ac:dyDescent="0.25">
      <c r="A621" t="s">
        <v>102</v>
      </c>
      <c r="B621" t="s">
        <v>103</v>
      </c>
      <c r="C621" t="s">
        <v>2142</v>
      </c>
      <c r="D621" t="s">
        <v>2639</v>
      </c>
      <c r="E621" t="s">
        <v>59</v>
      </c>
      <c r="F621" t="s">
        <v>2640</v>
      </c>
      <c r="G621" t="s">
        <v>2641</v>
      </c>
      <c r="H621" t="s">
        <v>504</v>
      </c>
      <c r="I621" t="s">
        <v>86</v>
      </c>
      <c r="J621" t="s">
        <v>400</v>
      </c>
      <c r="K621">
        <v>51</v>
      </c>
      <c r="L621">
        <v>55</v>
      </c>
      <c r="M621">
        <v>76</v>
      </c>
      <c r="N621" t="s">
        <v>111</v>
      </c>
      <c r="O621">
        <v>21</v>
      </c>
      <c r="P621">
        <v>13</v>
      </c>
      <c r="Q621">
        <v>-1.0900000000000001</v>
      </c>
    </row>
    <row r="622" spans="1:17" x14ac:dyDescent="0.25">
      <c r="A622" t="s">
        <v>712</v>
      </c>
      <c r="B622" t="s">
        <v>103</v>
      </c>
      <c r="C622" t="s">
        <v>216</v>
      </c>
      <c r="D622" t="s">
        <v>2642</v>
      </c>
      <c r="E622" t="s">
        <v>106</v>
      </c>
      <c r="F622" t="s">
        <v>2643</v>
      </c>
      <c r="G622" t="s">
        <v>2644</v>
      </c>
      <c r="H622" t="s">
        <v>504</v>
      </c>
      <c r="I622">
        <v>45963</v>
      </c>
      <c r="J622" t="s">
        <v>2102</v>
      </c>
      <c r="K622">
        <v>98</v>
      </c>
      <c r="L622">
        <v>40</v>
      </c>
      <c r="M622">
        <v>93</v>
      </c>
      <c r="N622" t="s">
        <v>87</v>
      </c>
      <c r="O622">
        <v>30</v>
      </c>
      <c r="P622">
        <v>53</v>
      </c>
      <c r="Q622">
        <v>0.38</v>
      </c>
    </row>
    <row r="623" spans="1:17" x14ac:dyDescent="0.25">
      <c r="A623" t="s">
        <v>112</v>
      </c>
      <c r="B623" t="s">
        <v>113</v>
      </c>
      <c r="C623" t="s">
        <v>1171</v>
      </c>
      <c r="D623" t="s">
        <v>2645</v>
      </c>
      <c r="E623" t="s">
        <v>59</v>
      </c>
      <c r="F623" t="s">
        <v>2646</v>
      </c>
      <c r="G623" t="s">
        <v>2647</v>
      </c>
      <c r="H623" t="s">
        <v>504</v>
      </c>
      <c r="I623" t="s">
        <v>1121</v>
      </c>
      <c r="J623">
        <v>45485</v>
      </c>
      <c r="K623">
        <v>100</v>
      </c>
      <c r="L623">
        <v>99</v>
      </c>
      <c r="M623">
        <v>8</v>
      </c>
      <c r="N623" t="s">
        <v>120</v>
      </c>
      <c r="O623">
        <v>54</v>
      </c>
      <c r="P623">
        <v>92</v>
      </c>
      <c r="Q623">
        <v>-0.77</v>
      </c>
    </row>
    <row r="624" spans="1:17" x14ac:dyDescent="0.25">
      <c r="A624" t="s">
        <v>1384</v>
      </c>
      <c r="B624" t="s">
        <v>56</v>
      </c>
      <c r="C624" t="s">
        <v>1403</v>
      </c>
      <c r="D624" t="s">
        <v>2648</v>
      </c>
      <c r="E624" t="s">
        <v>68</v>
      </c>
      <c r="F624" t="s">
        <v>2649</v>
      </c>
      <c r="G624" t="s">
        <v>2650</v>
      </c>
      <c r="H624" t="s">
        <v>504</v>
      </c>
      <c r="I624" t="s">
        <v>582</v>
      </c>
      <c r="J624" t="s">
        <v>974</v>
      </c>
      <c r="K624">
        <v>43</v>
      </c>
      <c r="L624">
        <v>21</v>
      </c>
      <c r="M624">
        <v>31</v>
      </c>
      <c r="N624" t="s">
        <v>166</v>
      </c>
      <c r="O624">
        <v>22</v>
      </c>
      <c r="P624">
        <v>25</v>
      </c>
      <c r="Q624">
        <v>-0.7</v>
      </c>
    </row>
    <row r="625" spans="1:17" x14ac:dyDescent="0.25">
      <c r="A625" t="s">
        <v>1244</v>
      </c>
      <c r="B625" t="s">
        <v>56</v>
      </c>
      <c r="C625" t="s">
        <v>2352</v>
      </c>
      <c r="D625" t="s">
        <v>2651</v>
      </c>
      <c r="E625" t="s">
        <v>106</v>
      </c>
      <c r="F625" t="s">
        <v>2652</v>
      </c>
      <c r="G625" t="s">
        <v>2653</v>
      </c>
      <c r="H625" t="s">
        <v>1221</v>
      </c>
      <c r="I625">
        <v>45516</v>
      </c>
      <c r="J625" t="s">
        <v>382</v>
      </c>
      <c r="K625">
        <v>31</v>
      </c>
      <c r="L625">
        <v>54</v>
      </c>
      <c r="M625">
        <v>52</v>
      </c>
      <c r="N625" t="s">
        <v>159</v>
      </c>
      <c r="O625">
        <v>69</v>
      </c>
      <c r="P625">
        <v>77</v>
      </c>
      <c r="Q625">
        <v>-0.14000000000000001</v>
      </c>
    </row>
    <row r="626" spans="1:17" x14ac:dyDescent="0.25">
      <c r="A626" t="s">
        <v>266</v>
      </c>
      <c r="B626" t="s">
        <v>56</v>
      </c>
      <c r="C626" t="s">
        <v>140</v>
      </c>
      <c r="D626" t="s">
        <v>2654</v>
      </c>
      <c r="E626" t="s">
        <v>68</v>
      </c>
      <c r="F626" t="s">
        <v>2655</v>
      </c>
      <c r="G626" t="s">
        <v>2656</v>
      </c>
      <c r="H626" t="s">
        <v>1221</v>
      </c>
      <c r="I626">
        <v>45455</v>
      </c>
      <c r="J626" t="s">
        <v>2136</v>
      </c>
      <c r="K626">
        <v>12</v>
      </c>
      <c r="L626">
        <v>93</v>
      </c>
      <c r="M626">
        <v>29</v>
      </c>
      <c r="N626" t="s">
        <v>409</v>
      </c>
      <c r="O626">
        <v>45</v>
      </c>
      <c r="P626">
        <v>12</v>
      </c>
      <c r="Q626">
        <v>-0.12</v>
      </c>
    </row>
    <row r="627" spans="1:17" x14ac:dyDescent="0.25">
      <c r="A627" t="s">
        <v>635</v>
      </c>
      <c r="B627" t="s">
        <v>56</v>
      </c>
      <c r="C627" t="s">
        <v>583</v>
      </c>
      <c r="D627" t="s">
        <v>2657</v>
      </c>
      <c r="E627" t="s">
        <v>68</v>
      </c>
      <c r="F627" t="s">
        <v>2658</v>
      </c>
      <c r="G627" t="s">
        <v>2659</v>
      </c>
      <c r="H627" t="s">
        <v>821</v>
      </c>
      <c r="I627">
        <v>45446</v>
      </c>
      <c r="J627" t="s">
        <v>2660</v>
      </c>
      <c r="K627">
        <v>40</v>
      </c>
      <c r="L627">
        <v>53</v>
      </c>
      <c r="M627">
        <v>7</v>
      </c>
      <c r="N627" t="s">
        <v>159</v>
      </c>
      <c r="O627">
        <v>70</v>
      </c>
      <c r="P627">
        <v>20</v>
      </c>
      <c r="Q627">
        <v>0.73</v>
      </c>
    </row>
    <row r="628" spans="1:17" x14ac:dyDescent="0.25">
      <c r="A628" t="s">
        <v>1667</v>
      </c>
      <c r="B628" t="s">
        <v>74</v>
      </c>
      <c r="C628" t="s">
        <v>97</v>
      </c>
      <c r="D628" t="s">
        <v>2661</v>
      </c>
      <c r="E628" t="s">
        <v>68</v>
      </c>
      <c r="F628" t="s">
        <v>2662</v>
      </c>
      <c r="G628" t="s">
        <v>2663</v>
      </c>
      <c r="H628" t="s">
        <v>821</v>
      </c>
      <c r="I628" t="s">
        <v>581</v>
      </c>
      <c r="J628">
        <v>45573</v>
      </c>
      <c r="K628">
        <v>57</v>
      </c>
      <c r="L628">
        <v>62</v>
      </c>
      <c r="M628">
        <v>72</v>
      </c>
      <c r="N628" t="s">
        <v>159</v>
      </c>
      <c r="O628">
        <v>23</v>
      </c>
      <c r="P628">
        <v>4</v>
      </c>
      <c r="Q628">
        <v>0.71</v>
      </c>
    </row>
    <row r="629" spans="1:17" x14ac:dyDescent="0.25">
      <c r="A629" t="s">
        <v>226</v>
      </c>
      <c r="B629" t="s">
        <v>103</v>
      </c>
      <c r="C629" t="s">
        <v>2664</v>
      </c>
      <c r="D629" t="s">
        <v>2665</v>
      </c>
      <c r="E629" t="s">
        <v>59</v>
      </c>
      <c r="F629" t="s">
        <v>2666</v>
      </c>
      <c r="G629" t="s">
        <v>2667</v>
      </c>
      <c r="H629" t="s">
        <v>1134</v>
      </c>
      <c r="I629" t="s">
        <v>561</v>
      </c>
      <c r="J629">
        <v>45478</v>
      </c>
      <c r="K629">
        <v>24</v>
      </c>
      <c r="L629">
        <v>15</v>
      </c>
      <c r="M629">
        <v>6</v>
      </c>
      <c r="N629" t="s">
        <v>231</v>
      </c>
      <c r="O629">
        <v>35</v>
      </c>
      <c r="P629">
        <v>4</v>
      </c>
      <c r="Q629">
        <v>0.83</v>
      </c>
    </row>
    <row r="630" spans="1:17" x14ac:dyDescent="0.25">
      <c r="A630" t="s">
        <v>64</v>
      </c>
      <c r="B630" t="s">
        <v>65</v>
      </c>
      <c r="C630" t="s">
        <v>2208</v>
      </c>
      <c r="D630" t="s">
        <v>2668</v>
      </c>
      <c r="E630" t="s">
        <v>68</v>
      </c>
      <c r="F630" t="s">
        <v>2669</v>
      </c>
      <c r="G630" t="s">
        <v>2670</v>
      </c>
      <c r="H630" t="s">
        <v>118</v>
      </c>
      <c r="I630" t="s">
        <v>109</v>
      </c>
      <c r="J630">
        <v>45332</v>
      </c>
      <c r="K630">
        <v>75</v>
      </c>
      <c r="L630">
        <v>61</v>
      </c>
      <c r="M630">
        <v>19</v>
      </c>
      <c r="N630" t="s">
        <v>72</v>
      </c>
      <c r="O630">
        <v>79</v>
      </c>
      <c r="P630">
        <v>69</v>
      </c>
      <c r="Q630">
        <v>0.89</v>
      </c>
    </row>
    <row r="631" spans="1:17" x14ac:dyDescent="0.25">
      <c r="A631" t="s">
        <v>192</v>
      </c>
      <c r="B631" t="s">
        <v>103</v>
      </c>
      <c r="C631" t="s">
        <v>292</v>
      </c>
      <c r="D631" t="s">
        <v>2671</v>
      </c>
      <c r="E631" t="s">
        <v>106</v>
      </c>
      <c r="F631" t="s">
        <v>2672</v>
      </c>
      <c r="G631" t="s">
        <v>2673</v>
      </c>
      <c r="H631" t="s">
        <v>118</v>
      </c>
      <c r="I631">
        <v>45538</v>
      </c>
      <c r="J631">
        <v>45689</v>
      </c>
      <c r="K631">
        <v>60</v>
      </c>
      <c r="L631">
        <v>69</v>
      </c>
      <c r="M631">
        <v>64</v>
      </c>
      <c r="N631" t="s">
        <v>388</v>
      </c>
      <c r="O631">
        <v>51</v>
      </c>
      <c r="P631">
        <v>6</v>
      </c>
      <c r="Q631">
        <v>0.13</v>
      </c>
    </row>
    <row r="632" spans="1:17" x14ac:dyDescent="0.25">
      <c r="A632" t="s">
        <v>835</v>
      </c>
      <c r="B632" t="s">
        <v>113</v>
      </c>
      <c r="C632" t="s">
        <v>1550</v>
      </c>
      <c r="D632" t="s">
        <v>2674</v>
      </c>
      <c r="E632" t="s">
        <v>59</v>
      </c>
      <c r="F632" t="s">
        <v>2675</v>
      </c>
      <c r="G632" t="s">
        <v>2676</v>
      </c>
      <c r="H632" t="s">
        <v>711</v>
      </c>
      <c r="I632">
        <v>45629</v>
      </c>
      <c r="J632" t="s">
        <v>426</v>
      </c>
      <c r="K632">
        <v>56</v>
      </c>
      <c r="L632">
        <v>50</v>
      </c>
      <c r="M632">
        <v>80</v>
      </c>
      <c r="N632" t="s">
        <v>840</v>
      </c>
      <c r="O632">
        <v>99</v>
      </c>
      <c r="P632">
        <v>5</v>
      </c>
      <c r="Q632">
        <v>0.88</v>
      </c>
    </row>
    <row r="633" spans="1:17" x14ac:dyDescent="0.25">
      <c r="A633" t="s">
        <v>1239</v>
      </c>
      <c r="B633" t="s">
        <v>113</v>
      </c>
      <c r="C633" t="s">
        <v>2208</v>
      </c>
      <c r="D633" t="s">
        <v>2677</v>
      </c>
      <c r="E633" t="s">
        <v>59</v>
      </c>
      <c r="F633" t="s">
        <v>2678</v>
      </c>
      <c r="G633" t="s">
        <v>2679</v>
      </c>
      <c r="H633" t="s">
        <v>711</v>
      </c>
      <c r="I633" t="s">
        <v>528</v>
      </c>
      <c r="J633" t="s">
        <v>344</v>
      </c>
      <c r="K633">
        <v>88</v>
      </c>
      <c r="L633">
        <v>40</v>
      </c>
      <c r="M633">
        <v>29</v>
      </c>
      <c r="N633" t="s">
        <v>755</v>
      </c>
      <c r="O633">
        <v>96</v>
      </c>
      <c r="P633">
        <v>87</v>
      </c>
      <c r="Q633">
        <v>0.95</v>
      </c>
    </row>
    <row r="634" spans="1:17" x14ac:dyDescent="0.25">
      <c r="A634" t="s">
        <v>215</v>
      </c>
      <c r="B634" t="s">
        <v>56</v>
      </c>
      <c r="C634" t="s">
        <v>322</v>
      </c>
      <c r="D634" t="s">
        <v>2680</v>
      </c>
      <c r="E634" t="s">
        <v>68</v>
      </c>
      <c r="F634" t="s">
        <v>2681</v>
      </c>
      <c r="G634" t="s">
        <v>2682</v>
      </c>
      <c r="H634" t="s">
        <v>711</v>
      </c>
      <c r="I634">
        <v>45389</v>
      </c>
      <c r="J634" t="s">
        <v>313</v>
      </c>
      <c r="K634">
        <v>53</v>
      </c>
      <c r="L634">
        <v>98</v>
      </c>
      <c r="M634">
        <v>23</v>
      </c>
      <c r="N634" t="s">
        <v>111</v>
      </c>
      <c r="O634">
        <v>41</v>
      </c>
      <c r="P634">
        <v>84</v>
      </c>
      <c r="Q634">
        <v>0.09</v>
      </c>
    </row>
    <row r="635" spans="1:17" x14ac:dyDescent="0.25">
      <c r="A635" t="s">
        <v>200</v>
      </c>
      <c r="B635" t="s">
        <v>201</v>
      </c>
      <c r="C635" t="s">
        <v>1155</v>
      </c>
      <c r="D635" t="s">
        <v>2683</v>
      </c>
      <c r="E635" t="s">
        <v>59</v>
      </c>
      <c r="F635" t="s">
        <v>2684</v>
      </c>
      <c r="G635" t="s">
        <v>2685</v>
      </c>
      <c r="H635" t="s">
        <v>344</v>
      </c>
      <c r="I635" t="s">
        <v>2347</v>
      </c>
      <c r="J635" t="s">
        <v>2308</v>
      </c>
      <c r="K635">
        <v>22</v>
      </c>
      <c r="L635">
        <v>89</v>
      </c>
      <c r="M635">
        <v>25</v>
      </c>
      <c r="N635" t="s">
        <v>2272</v>
      </c>
      <c r="O635">
        <v>30</v>
      </c>
      <c r="P635">
        <v>62</v>
      </c>
      <c r="Q635">
        <v>-1.05</v>
      </c>
    </row>
    <row r="636" spans="1:17" x14ac:dyDescent="0.25">
      <c r="A636" t="s">
        <v>914</v>
      </c>
      <c r="B636" t="s">
        <v>56</v>
      </c>
      <c r="C636" t="s">
        <v>1245</v>
      </c>
      <c r="D636" t="s">
        <v>2686</v>
      </c>
      <c r="E636" t="s">
        <v>59</v>
      </c>
      <c r="F636" t="s">
        <v>2687</v>
      </c>
      <c r="G636" t="s">
        <v>2688</v>
      </c>
      <c r="H636" t="s">
        <v>1138</v>
      </c>
      <c r="I636" t="s">
        <v>834</v>
      </c>
      <c r="J636">
        <v>45301</v>
      </c>
      <c r="K636">
        <v>41</v>
      </c>
      <c r="L636">
        <v>29</v>
      </c>
      <c r="M636">
        <v>76</v>
      </c>
      <c r="N636" t="s">
        <v>101</v>
      </c>
      <c r="O636">
        <v>59</v>
      </c>
      <c r="P636">
        <v>4</v>
      </c>
      <c r="Q636">
        <v>-1.07</v>
      </c>
    </row>
    <row r="637" spans="1:17" x14ac:dyDescent="0.25">
      <c r="A637" t="s">
        <v>1277</v>
      </c>
      <c r="B637" t="s">
        <v>65</v>
      </c>
      <c r="C637" t="s">
        <v>2689</v>
      </c>
      <c r="D637" t="s">
        <v>2690</v>
      </c>
      <c r="E637" t="s">
        <v>106</v>
      </c>
      <c r="F637" t="s">
        <v>2691</v>
      </c>
      <c r="G637" t="s">
        <v>2692</v>
      </c>
      <c r="H637" t="s">
        <v>1138</v>
      </c>
      <c r="I637">
        <v>45360</v>
      </c>
      <c r="J637" t="s">
        <v>698</v>
      </c>
      <c r="K637">
        <v>70</v>
      </c>
      <c r="L637">
        <v>96</v>
      </c>
      <c r="M637">
        <v>85</v>
      </c>
      <c r="N637" t="s">
        <v>166</v>
      </c>
      <c r="O637">
        <v>34</v>
      </c>
      <c r="P637">
        <v>3</v>
      </c>
      <c r="Q637">
        <v>0.93</v>
      </c>
    </row>
    <row r="638" spans="1:17" x14ac:dyDescent="0.25">
      <c r="A638" t="s">
        <v>635</v>
      </c>
      <c r="B638" t="s">
        <v>56</v>
      </c>
      <c r="C638" t="s">
        <v>2693</v>
      </c>
      <c r="D638" t="s">
        <v>2694</v>
      </c>
      <c r="E638" t="s">
        <v>68</v>
      </c>
      <c r="F638" t="s">
        <v>2695</v>
      </c>
      <c r="G638" t="s">
        <v>2696</v>
      </c>
      <c r="H638" t="s">
        <v>1138</v>
      </c>
      <c r="I638" t="s">
        <v>2136</v>
      </c>
      <c r="J638">
        <v>45446</v>
      </c>
      <c r="K638">
        <v>73</v>
      </c>
      <c r="L638">
        <v>90</v>
      </c>
      <c r="M638">
        <v>77</v>
      </c>
      <c r="N638" t="s">
        <v>159</v>
      </c>
      <c r="O638">
        <v>75</v>
      </c>
      <c r="P638">
        <v>19</v>
      </c>
      <c r="Q638">
        <v>0.91</v>
      </c>
    </row>
    <row r="639" spans="1:17" x14ac:dyDescent="0.25">
      <c r="A639" t="s">
        <v>359</v>
      </c>
      <c r="B639" t="s">
        <v>74</v>
      </c>
      <c r="C639" t="s">
        <v>589</v>
      </c>
      <c r="D639" t="s">
        <v>2697</v>
      </c>
      <c r="E639" t="s">
        <v>68</v>
      </c>
      <c r="F639" t="s">
        <v>2698</v>
      </c>
      <c r="G639" t="s">
        <v>2699</v>
      </c>
      <c r="H639" t="s">
        <v>816</v>
      </c>
      <c r="I639">
        <v>45326</v>
      </c>
      <c r="J639">
        <v>45422</v>
      </c>
      <c r="K639">
        <v>94</v>
      </c>
      <c r="L639">
        <v>13</v>
      </c>
      <c r="M639">
        <v>15</v>
      </c>
      <c r="N639" t="s">
        <v>95</v>
      </c>
      <c r="O639">
        <v>20</v>
      </c>
      <c r="P639">
        <v>24</v>
      </c>
      <c r="Q639">
        <v>0.75</v>
      </c>
    </row>
    <row r="640" spans="1:17" x14ac:dyDescent="0.25">
      <c r="A640" t="s">
        <v>134</v>
      </c>
      <c r="B640" t="s">
        <v>74</v>
      </c>
      <c r="C640" t="s">
        <v>1046</v>
      </c>
      <c r="D640" t="s">
        <v>2700</v>
      </c>
      <c r="E640" t="s">
        <v>106</v>
      </c>
      <c r="F640" t="s">
        <v>2701</v>
      </c>
      <c r="G640" t="s">
        <v>2702</v>
      </c>
      <c r="H640" t="s">
        <v>816</v>
      </c>
      <c r="I640">
        <v>45332</v>
      </c>
      <c r="J640" t="s">
        <v>999</v>
      </c>
      <c r="K640">
        <v>68</v>
      </c>
      <c r="L640">
        <v>60</v>
      </c>
      <c r="M640">
        <v>21</v>
      </c>
      <c r="N640" t="s">
        <v>1903</v>
      </c>
      <c r="O640">
        <v>79</v>
      </c>
      <c r="P640">
        <v>46</v>
      </c>
      <c r="Q640">
        <v>-0.2</v>
      </c>
    </row>
    <row r="641" spans="1:17" x14ac:dyDescent="0.25">
      <c r="A641" t="s">
        <v>1748</v>
      </c>
      <c r="B641" t="s">
        <v>56</v>
      </c>
      <c r="C641" t="s">
        <v>1540</v>
      </c>
      <c r="D641" t="s">
        <v>2703</v>
      </c>
      <c r="E641" t="s">
        <v>106</v>
      </c>
      <c r="F641" t="s">
        <v>2704</v>
      </c>
      <c r="G641" t="s">
        <v>2705</v>
      </c>
      <c r="H641" t="s">
        <v>2003</v>
      </c>
      <c r="I641" t="s">
        <v>1024</v>
      </c>
      <c r="J641">
        <v>45810</v>
      </c>
      <c r="K641">
        <v>66</v>
      </c>
      <c r="L641">
        <v>40</v>
      </c>
      <c r="M641">
        <v>96</v>
      </c>
      <c r="N641" t="s">
        <v>120</v>
      </c>
      <c r="O641">
        <v>24</v>
      </c>
      <c r="P641">
        <v>61</v>
      </c>
      <c r="Q641">
        <v>0.42</v>
      </c>
    </row>
    <row r="642" spans="1:17" x14ac:dyDescent="0.25">
      <c r="A642" t="s">
        <v>1354</v>
      </c>
      <c r="B642" t="s">
        <v>74</v>
      </c>
      <c r="C642" t="s">
        <v>202</v>
      </c>
      <c r="D642" t="s">
        <v>2706</v>
      </c>
      <c r="E642" t="s">
        <v>68</v>
      </c>
      <c r="F642" t="s">
        <v>2707</v>
      </c>
      <c r="G642" t="s">
        <v>2708</v>
      </c>
      <c r="H642" t="s">
        <v>2003</v>
      </c>
      <c r="I642" t="s">
        <v>570</v>
      </c>
      <c r="J642">
        <v>45749</v>
      </c>
      <c r="K642">
        <v>93</v>
      </c>
      <c r="L642">
        <v>8</v>
      </c>
      <c r="M642">
        <v>51</v>
      </c>
      <c r="N642" t="s">
        <v>840</v>
      </c>
      <c r="O642">
        <v>93</v>
      </c>
      <c r="P642">
        <v>85</v>
      </c>
      <c r="Q642">
        <v>-1.54</v>
      </c>
    </row>
    <row r="643" spans="1:17" x14ac:dyDescent="0.25">
      <c r="A643" t="s">
        <v>173</v>
      </c>
      <c r="B643" t="s">
        <v>74</v>
      </c>
      <c r="C643" t="s">
        <v>1885</v>
      </c>
      <c r="D643" t="s">
        <v>2709</v>
      </c>
      <c r="E643" t="s">
        <v>68</v>
      </c>
      <c r="F643" t="s">
        <v>2710</v>
      </c>
      <c r="G643" t="s">
        <v>2711</v>
      </c>
      <c r="H643" t="s">
        <v>2003</v>
      </c>
      <c r="I643" t="s">
        <v>393</v>
      </c>
      <c r="J643" t="s">
        <v>540</v>
      </c>
      <c r="K643">
        <v>56</v>
      </c>
      <c r="L643">
        <v>97</v>
      </c>
      <c r="M643">
        <v>29</v>
      </c>
      <c r="N643" t="s">
        <v>166</v>
      </c>
      <c r="O643">
        <v>82</v>
      </c>
      <c r="P643">
        <v>100</v>
      </c>
      <c r="Q643">
        <v>0.09</v>
      </c>
    </row>
    <row r="644" spans="1:17" x14ac:dyDescent="0.25">
      <c r="A644" t="s">
        <v>1667</v>
      </c>
      <c r="B644" t="s">
        <v>74</v>
      </c>
      <c r="C644" t="s">
        <v>1051</v>
      </c>
      <c r="D644" t="s">
        <v>2712</v>
      </c>
      <c r="E644" t="s">
        <v>106</v>
      </c>
      <c r="F644" t="s">
        <v>2713</v>
      </c>
      <c r="G644" t="s">
        <v>2714</v>
      </c>
      <c r="H644" t="s">
        <v>2003</v>
      </c>
      <c r="I644" t="s">
        <v>705</v>
      </c>
      <c r="J644" t="s">
        <v>827</v>
      </c>
      <c r="K644">
        <v>82</v>
      </c>
      <c r="L644">
        <v>12</v>
      </c>
      <c r="M644">
        <v>94</v>
      </c>
      <c r="N644" t="s">
        <v>1044</v>
      </c>
      <c r="O644">
        <v>69</v>
      </c>
      <c r="P644">
        <v>93</v>
      </c>
      <c r="Q644">
        <v>-0.22</v>
      </c>
    </row>
    <row r="645" spans="1:17" x14ac:dyDescent="0.25">
      <c r="A645" t="s">
        <v>447</v>
      </c>
      <c r="B645" t="s">
        <v>56</v>
      </c>
      <c r="C645" t="s">
        <v>2565</v>
      </c>
      <c r="D645" t="s">
        <v>2715</v>
      </c>
      <c r="E645" t="s">
        <v>106</v>
      </c>
      <c r="F645" t="s">
        <v>2716</v>
      </c>
      <c r="G645" t="s">
        <v>2717</v>
      </c>
      <c r="H645" t="s">
        <v>2003</v>
      </c>
      <c r="I645">
        <v>45542</v>
      </c>
      <c r="J645" t="s">
        <v>1191</v>
      </c>
      <c r="K645">
        <v>11</v>
      </c>
      <c r="L645">
        <v>58</v>
      </c>
      <c r="M645">
        <v>32</v>
      </c>
      <c r="N645" t="s">
        <v>159</v>
      </c>
      <c r="O645">
        <v>99</v>
      </c>
      <c r="P645">
        <v>94</v>
      </c>
      <c r="Q645">
        <v>-0.35</v>
      </c>
    </row>
    <row r="646" spans="1:17" x14ac:dyDescent="0.25">
      <c r="A646" t="s">
        <v>291</v>
      </c>
      <c r="B646" t="s">
        <v>103</v>
      </c>
      <c r="C646" t="s">
        <v>1230</v>
      </c>
      <c r="D646" t="s">
        <v>2718</v>
      </c>
      <c r="E646" t="s">
        <v>106</v>
      </c>
      <c r="F646" t="s">
        <v>2719</v>
      </c>
      <c r="G646" t="s">
        <v>2720</v>
      </c>
      <c r="H646" t="s">
        <v>833</v>
      </c>
      <c r="I646">
        <v>45388</v>
      </c>
      <c r="J646" t="s">
        <v>685</v>
      </c>
      <c r="K646">
        <v>31</v>
      </c>
      <c r="L646">
        <v>32</v>
      </c>
      <c r="M646">
        <v>69</v>
      </c>
      <c r="N646" t="s">
        <v>72</v>
      </c>
      <c r="O646">
        <v>38</v>
      </c>
      <c r="P646">
        <v>23</v>
      </c>
      <c r="Q646">
        <v>0.05</v>
      </c>
    </row>
    <row r="647" spans="1:17" x14ac:dyDescent="0.25">
      <c r="A647" t="s">
        <v>186</v>
      </c>
      <c r="B647" t="s">
        <v>56</v>
      </c>
      <c r="C647" t="s">
        <v>2072</v>
      </c>
      <c r="D647" t="s">
        <v>2721</v>
      </c>
      <c r="E647" t="s">
        <v>68</v>
      </c>
      <c r="F647" t="s">
        <v>2722</v>
      </c>
      <c r="G647" t="s">
        <v>2723</v>
      </c>
      <c r="H647" t="s">
        <v>833</v>
      </c>
      <c r="I647">
        <v>45810</v>
      </c>
      <c r="J647">
        <v>45577</v>
      </c>
      <c r="K647">
        <v>97</v>
      </c>
      <c r="L647">
        <v>20</v>
      </c>
      <c r="M647">
        <v>72</v>
      </c>
      <c r="N647" t="s">
        <v>191</v>
      </c>
      <c r="O647">
        <v>29</v>
      </c>
      <c r="P647">
        <v>59</v>
      </c>
      <c r="Q647">
        <v>0.39</v>
      </c>
    </row>
    <row r="648" spans="1:17" x14ac:dyDescent="0.25">
      <c r="A648" t="s">
        <v>321</v>
      </c>
      <c r="B648" t="s">
        <v>201</v>
      </c>
      <c r="C648" t="s">
        <v>2724</v>
      </c>
      <c r="D648" t="s">
        <v>2725</v>
      </c>
      <c r="E648" t="s">
        <v>106</v>
      </c>
      <c r="F648" t="s">
        <v>2726</v>
      </c>
      <c r="G648" t="s">
        <v>2727</v>
      </c>
      <c r="H648" t="s">
        <v>833</v>
      </c>
      <c r="I648">
        <v>45718</v>
      </c>
      <c r="J648">
        <v>45447</v>
      </c>
      <c r="K648">
        <v>74</v>
      </c>
      <c r="L648">
        <v>2</v>
      </c>
      <c r="M648">
        <v>45</v>
      </c>
      <c r="N648" t="s">
        <v>120</v>
      </c>
      <c r="O648">
        <v>37</v>
      </c>
      <c r="P648">
        <v>99</v>
      </c>
      <c r="Q648">
        <v>-1.03</v>
      </c>
    </row>
    <row r="649" spans="1:17" x14ac:dyDescent="0.25">
      <c r="A649" t="s">
        <v>898</v>
      </c>
      <c r="B649" t="s">
        <v>56</v>
      </c>
      <c r="C649" t="s">
        <v>303</v>
      </c>
      <c r="D649" t="s">
        <v>2728</v>
      </c>
      <c r="E649" t="s">
        <v>106</v>
      </c>
      <c r="F649" t="s">
        <v>2729</v>
      </c>
      <c r="G649" t="s">
        <v>2730</v>
      </c>
      <c r="H649" t="s">
        <v>1692</v>
      </c>
      <c r="I649">
        <v>45568</v>
      </c>
      <c r="J649" t="s">
        <v>2250</v>
      </c>
      <c r="K649">
        <v>44</v>
      </c>
      <c r="L649">
        <v>67</v>
      </c>
      <c r="M649">
        <v>15</v>
      </c>
      <c r="N649" t="s">
        <v>166</v>
      </c>
      <c r="O649">
        <v>82</v>
      </c>
      <c r="P649">
        <v>51</v>
      </c>
      <c r="Q649">
        <v>-1.68</v>
      </c>
    </row>
    <row r="650" spans="1:17" x14ac:dyDescent="0.25">
      <c r="A650" t="s">
        <v>88</v>
      </c>
      <c r="B650" t="s">
        <v>56</v>
      </c>
      <c r="C650" t="s">
        <v>1341</v>
      </c>
      <c r="D650" t="s">
        <v>2731</v>
      </c>
      <c r="E650" t="s">
        <v>106</v>
      </c>
      <c r="F650" t="s">
        <v>2732</v>
      </c>
      <c r="G650" t="s">
        <v>2733</v>
      </c>
      <c r="H650" t="s">
        <v>1692</v>
      </c>
      <c r="I650">
        <v>45992</v>
      </c>
      <c r="J650" t="s">
        <v>939</v>
      </c>
      <c r="K650">
        <v>33</v>
      </c>
      <c r="L650">
        <v>4</v>
      </c>
      <c r="M650">
        <v>31</v>
      </c>
      <c r="N650" t="s">
        <v>95</v>
      </c>
      <c r="O650">
        <v>46</v>
      </c>
      <c r="P650">
        <v>92</v>
      </c>
      <c r="Q650">
        <v>0.38</v>
      </c>
    </row>
    <row r="651" spans="1:17" x14ac:dyDescent="0.25">
      <c r="A651" t="s">
        <v>571</v>
      </c>
      <c r="B651" t="s">
        <v>113</v>
      </c>
      <c r="C651" t="s">
        <v>279</v>
      </c>
      <c r="D651" t="s">
        <v>2734</v>
      </c>
      <c r="E651" t="s">
        <v>68</v>
      </c>
      <c r="F651" t="s">
        <v>2735</v>
      </c>
      <c r="G651" t="s">
        <v>2736</v>
      </c>
      <c r="H651" t="s">
        <v>1949</v>
      </c>
      <c r="I651" t="s">
        <v>854</v>
      </c>
      <c r="J651" t="s">
        <v>1470</v>
      </c>
      <c r="K651">
        <v>88</v>
      </c>
      <c r="L651">
        <v>71</v>
      </c>
      <c r="M651">
        <v>9</v>
      </c>
      <c r="N651" t="s">
        <v>576</v>
      </c>
      <c r="O651">
        <v>28</v>
      </c>
      <c r="P651">
        <v>14</v>
      </c>
      <c r="Q651">
        <v>-1</v>
      </c>
    </row>
    <row r="652" spans="1:17" x14ac:dyDescent="0.25">
      <c r="A652" t="s">
        <v>1234</v>
      </c>
      <c r="B652" t="s">
        <v>113</v>
      </c>
      <c r="C652" t="s">
        <v>583</v>
      </c>
      <c r="D652" t="s">
        <v>2737</v>
      </c>
      <c r="E652" t="s">
        <v>59</v>
      </c>
      <c r="F652" t="s">
        <v>2738</v>
      </c>
      <c r="G652" t="s">
        <v>2739</v>
      </c>
      <c r="H652" t="s">
        <v>1949</v>
      </c>
      <c r="I652" t="s">
        <v>2090</v>
      </c>
      <c r="J652" t="s">
        <v>2090</v>
      </c>
      <c r="K652">
        <v>14</v>
      </c>
      <c r="L652">
        <v>67</v>
      </c>
      <c r="M652">
        <v>65</v>
      </c>
      <c r="N652" t="s">
        <v>207</v>
      </c>
      <c r="O652">
        <v>71</v>
      </c>
      <c r="P652">
        <v>94</v>
      </c>
      <c r="Q652">
        <v>0.5</v>
      </c>
    </row>
    <row r="653" spans="1:17" x14ac:dyDescent="0.25">
      <c r="A653" t="s">
        <v>200</v>
      </c>
      <c r="B653" t="s">
        <v>201</v>
      </c>
      <c r="C653" t="s">
        <v>1260</v>
      </c>
      <c r="D653" t="s">
        <v>2740</v>
      </c>
      <c r="E653" t="s">
        <v>68</v>
      </c>
      <c r="F653" t="s">
        <v>2741</v>
      </c>
      <c r="G653" t="s">
        <v>2742</v>
      </c>
      <c r="H653" t="s">
        <v>2076</v>
      </c>
      <c r="I653" t="s">
        <v>1361</v>
      </c>
      <c r="J653" t="s">
        <v>110</v>
      </c>
      <c r="K653">
        <v>36</v>
      </c>
      <c r="L653">
        <v>64</v>
      </c>
      <c r="M653">
        <v>63</v>
      </c>
      <c r="N653" t="s">
        <v>207</v>
      </c>
      <c r="O653">
        <v>91</v>
      </c>
      <c r="P653">
        <v>35</v>
      </c>
      <c r="Q653">
        <v>-0.32</v>
      </c>
    </row>
    <row r="654" spans="1:17" x14ac:dyDescent="0.25">
      <c r="A654" t="s">
        <v>255</v>
      </c>
      <c r="B654" t="s">
        <v>103</v>
      </c>
      <c r="C654" t="s">
        <v>140</v>
      </c>
      <c r="D654" t="s">
        <v>2743</v>
      </c>
      <c r="E654" t="s">
        <v>106</v>
      </c>
      <c r="F654" t="s">
        <v>2744</v>
      </c>
      <c r="G654" t="s">
        <v>2745</v>
      </c>
      <c r="H654" t="s">
        <v>2076</v>
      </c>
      <c r="I654">
        <v>45389</v>
      </c>
      <c r="J654" t="s">
        <v>461</v>
      </c>
      <c r="K654">
        <v>56</v>
      </c>
      <c r="L654">
        <v>4</v>
      </c>
      <c r="M654">
        <v>74</v>
      </c>
      <c r="N654" t="s">
        <v>172</v>
      </c>
      <c r="O654">
        <v>61</v>
      </c>
      <c r="P654">
        <v>73</v>
      </c>
      <c r="Q654">
        <v>0.62</v>
      </c>
    </row>
    <row r="655" spans="1:17" x14ac:dyDescent="0.25">
      <c r="A655" t="s">
        <v>226</v>
      </c>
      <c r="B655" t="s">
        <v>103</v>
      </c>
      <c r="C655" t="s">
        <v>2039</v>
      </c>
      <c r="D655" t="s">
        <v>2746</v>
      </c>
      <c r="E655" t="s">
        <v>59</v>
      </c>
      <c r="F655" t="s">
        <v>2747</v>
      </c>
      <c r="G655" t="s">
        <v>2748</v>
      </c>
      <c r="H655" t="s">
        <v>2076</v>
      </c>
      <c r="I655" t="s">
        <v>1535</v>
      </c>
      <c r="J655">
        <v>45420</v>
      </c>
      <c r="K655">
        <v>44</v>
      </c>
      <c r="L655">
        <v>26</v>
      </c>
      <c r="M655">
        <v>60</v>
      </c>
      <c r="N655" t="s">
        <v>231</v>
      </c>
      <c r="O655">
        <v>63</v>
      </c>
      <c r="P655">
        <v>59</v>
      </c>
      <c r="Q655">
        <v>-0.2</v>
      </c>
    </row>
    <row r="656" spans="1:17" x14ac:dyDescent="0.25">
      <c r="A656" t="s">
        <v>226</v>
      </c>
      <c r="B656" t="s">
        <v>103</v>
      </c>
      <c r="C656" t="s">
        <v>732</v>
      </c>
      <c r="D656" t="s">
        <v>2749</v>
      </c>
      <c r="E656" t="s">
        <v>59</v>
      </c>
      <c r="F656" t="s">
        <v>2750</v>
      </c>
      <c r="G656" t="s">
        <v>2751</v>
      </c>
      <c r="H656" t="s">
        <v>2076</v>
      </c>
      <c r="I656">
        <v>45421</v>
      </c>
      <c r="J656" t="s">
        <v>1167</v>
      </c>
      <c r="K656">
        <v>33</v>
      </c>
      <c r="L656">
        <v>44</v>
      </c>
      <c r="M656">
        <v>89</v>
      </c>
      <c r="N656" t="s">
        <v>231</v>
      </c>
      <c r="O656">
        <v>93</v>
      </c>
      <c r="P656">
        <v>19</v>
      </c>
      <c r="Q656">
        <v>0.06</v>
      </c>
    </row>
    <row r="657" spans="1:17" x14ac:dyDescent="0.25">
      <c r="A657" t="s">
        <v>1483</v>
      </c>
      <c r="B657" t="s">
        <v>56</v>
      </c>
      <c r="C657" t="s">
        <v>1256</v>
      </c>
      <c r="D657" t="s">
        <v>2752</v>
      </c>
      <c r="E657" t="s">
        <v>59</v>
      </c>
      <c r="F657" t="s">
        <v>2753</v>
      </c>
      <c r="G657" t="s">
        <v>2754</v>
      </c>
      <c r="H657" t="s">
        <v>1470</v>
      </c>
      <c r="I657" t="s">
        <v>1864</v>
      </c>
      <c r="J657" t="s">
        <v>1334</v>
      </c>
      <c r="K657">
        <v>53</v>
      </c>
      <c r="L657">
        <v>41</v>
      </c>
      <c r="M657">
        <v>30</v>
      </c>
      <c r="N657" t="s">
        <v>191</v>
      </c>
      <c r="O657">
        <v>24</v>
      </c>
      <c r="P657">
        <v>77</v>
      </c>
      <c r="Q657">
        <v>0.8</v>
      </c>
    </row>
    <row r="658" spans="1:17" x14ac:dyDescent="0.25">
      <c r="A658" t="s">
        <v>922</v>
      </c>
      <c r="B658" t="s">
        <v>65</v>
      </c>
      <c r="C658" t="s">
        <v>1624</v>
      </c>
      <c r="D658" t="s">
        <v>2755</v>
      </c>
      <c r="E658" t="s">
        <v>59</v>
      </c>
      <c r="F658" t="s">
        <v>2756</v>
      </c>
      <c r="G658" t="s">
        <v>2757</v>
      </c>
      <c r="H658" t="s">
        <v>1470</v>
      </c>
      <c r="I658">
        <v>45387</v>
      </c>
      <c r="J658" t="s">
        <v>243</v>
      </c>
      <c r="K658">
        <v>96</v>
      </c>
      <c r="L658">
        <v>51</v>
      </c>
      <c r="M658">
        <v>40</v>
      </c>
      <c r="N658" t="s">
        <v>926</v>
      </c>
      <c r="O658">
        <v>61</v>
      </c>
      <c r="P658">
        <v>4</v>
      </c>
      <c r="Q658">
        <v>-2.21</v>
      </c>
    </row>
    <row r="659" spans="1:17" x14ac:dyDescent="0.25">
      <c r="A659" t="s">
        <v>395</v>
      </c>
      <c r="B659" t="s">
        <v>56</v>
      </c>
      <c r="C659" t="s">
        <v>1663</v>
      </c>
      <c r="D659" t="s">
        <v>2758</v>
      </c>
      <c r="E659" t="s">
        <v>59</v>
      </c>
      <c r="F659" t="s">
        <v>2759</v>
      </c>
      <c r="G659" t="s">
        <v>2760</v>
      </c>
      <c r="H659" t="s">
        <v>157</v>
      </c>
      <c r="I659" t="s">
        <v>296</v>
      </c>
      <c r="J659" t="s">
        <v>244</v>
      </c>
      <c r="K659">
        <v>-48</v>
      </c>
      <c r="L659">
        <v>48</v>
      </c>
      <c r="M659">
        <v>39</v>
      </c>
      <c r="N659" t="s">
        <v>2761</v>
      </c>
      <c r="O659">
        <v>51</v>
      </c>
      <c r="P659">
        <v>50</v>
      </c>
      <c r="Q659">
        <v>0.93</v>
      </c>
    </row>
    <row r="660" spans="1:17" x14ac:dyDescent="0.25">
      <c r="A660" t="s">
        <v>1277</v>
      </c>
      <c r="B660" t="s">
        <v>65</v>
      </c>
      <c r="C660" t="s">
        <v>1459</v>
      </c>
      <c r="D660" t="s">
        <v>2762</v>
      </c>
      <c r="E660" t="s">
        <v>106</v>
      </c>
      <c r="F660" t="s">
        <v>2763</v>
      </c>
      <c r="G660" t="s">
        <v>2764</v>
      </c>
      <c r="H660" t="s">
        <v>1115</v>
      </c>
      <c r="I660">
        <v>45478</v>
      </c>
      <c r="J660" t="s">
        <v>705</v>
      </c>
      <c r="K660">
        <v>96</v>
      </c>
      <c r="L660">
        <v>52</v>
      </c>
      <c r="M660">
        <v>16</v>
      </c>
      <c r="N660" t="s">
        <v>166</v>
      </c>
      <c r="O660">
        <v>67</v>
      </c>
      <c r="P660">
        <v>13</v>
      </c>
      <c r="Q660">
        <v>0.02</v>
      </c>
    </row>
    <row r="661" spans="1:17" x14ac:dyDescent="0.25">
      <c r="A661" t="s">
        <v>215</v>
      </c>
      <c r="B661" t="s">
        <v>56</v>
      </c>
      <c r="C661" t="s">
        <v>2765</v>
      </c>
      <c r="D661" t="s">
        <v>2766</v>
      </c>
      <c r="E661" t="s">
        <v>106</v>
      </c>
      <c r="F661" t="s">
        <v>2767</v>
      </c>
      <c r="G661" t="s">
        <v>2768</v>
      </c>
      <c r="H661" t="s">
        <v>1115</v>
      </c>
      <c r="I661">
        <v>45420</v>
      </c>
      <c r="J661" t="s">
        <v>109</v>
      </c>
      <c r="K661">
        <v>58</v>
      </c>
      <c r="L661">
        <v>58</v>
      </c>
      <c r="M661">
        <v>28</v>
      </c>
      <c r="N661" t="s">
        <v>686</v>
      </c>
      <c r="O661">
        <v>85</v>
      </c>
      <c r="P661">
        <v>63</v>
      </c>
      <c r="Q661">
        <v>0.81</v>
      </c>
    </row>
    <row r="662" spans="1:17" x14ac:dyDescent="0.25">
      <c r="A662" t="s">
        <v>1570</v>
      </c>
      <c r="B662" t="s">
        <v>56</v>
      </c>
      <c r="C662" t="s">
        <v>82</v>
      </c>
      <c r="D662" t="s">
        <v>2769</v>
      </c>
      <c r="E662" t="s">
        <v>59</v>
      </c>
      <c r="F662" t="s">
        <v>2770</v>
      </c>
      <c r="G662" t="s">
        <v>2771</v>
      </c>
      <c r="H662" t="s">
        <v>1115</v>
      </c>
      <c r="I662" t="s">
        <v>691</v>
      </c>
      <c r="J662" t="s">
        <v>119</v>
      </c>
      <c r="K662">
        <v>45</v>
      </c>
      <c r="L662">
        <v>28</v>
      </c>
      <c r="M662">
        <v>6</v>
      </c>
      <c r="N662" t="s">
        <v>172</v>
      </c>
      <c r="O662">
        <v>35</v>
      </c>
      <c r="P662">
        <v>16</v>
      </c>
      <c r="Q662">
        <v>0.26</v>
      </c>
    </row>
    <row r="663" spans="1:17" x14ac:dyDescent="0.25">
      <c r="A663" t="s">
        <v>750</v>
      </c>
      <c r="B663" t="s">
        <v>201</v>
      </c>
      <c r="C663" t="s">
        <v>1607</v>
      </c>
      <c r="D663" t="s">
        <v>2772</v>
      </c>
      <c r="E663" t="s">
        <v>59</v>
      </c>
      <c r="F663" t="s">
        <v>2773</v>
      </c>
      <c r="G663" t="s">
        <v>2774</v>
      </c>
      <c r="H663" t="s">
        <v>1115</v>
      </c>
      <c r="I663">
        <v>45571</v>
      </c>
      <c r="J663">
        <v>45385</v>
      </c>
      <c r="K663">
        <v>24</v>
      </c>
      <c r="L663">
        <v>77</v>
      </c>
      <c r="M663">
        <v>32</v>
      </c>
      <c r="N663" t="s">
        <v>2775</v>
      </c>
      <c r="O663">
        <v>80</v>
      </c>
      <c r="P663">
        <v>42</v>
      </c>
      <c r="Q663">
        <v>0.54</v>
      </c>
    </row>
    <row r="664" spans="1:17" x14ac:dyDescent="0.25">
      <c r="A664" t="s">
        <v>1545</v>
      </c>
      <c r="B664" t="s">
        <v>152</v>
      </c>
      <c r="C664" t="s">
        <v>2776</v>
      </c>
      <c r="D664" t="s">
        <v>2777</v>
      </c>
      <c r="E664" t="s">
        <v>68</v>
      </c>
      <c r="F664" t="s">
        <v>2778</v>
      </c>
      <c r="G664" t="s">
        <v>2779</v>
      </c>
      <c r="H664" t="s">
        <v>1115</v>
      </c>
      <c r="I664" t="s">
        <v>307</v>
      </c>
      <c r="J664">
        <v>45302</v>
      </c>
      <c r="K664">
        <v>94</v>
      </c>
      <c r="L664">
        <v>34</v>
      </c>
      <c r="M664">
        <v>21</v>
      </c>
      <c r="N664" t="s">
        <v>541</v>
      </c>
      <c r="O664">
        <v>74</v>
      </c>
      <c r="P664">
        <v>70</v>
      </c>
      <c r="Q664">
        <v>0.48</v>
      </c>
    </row>
    <row r="665" spans="1:17" x14ac:dyDescent="0.25">
      <c r="A665" t="s">
        <v>255</v>
      </c>
      <c r="B665" t="s">
        <v>103</v>
      </c>
      <c r="C665" t="s">
        <v>1001</v>
      </c>
      <c r="D665" t="s">
        <v>2780</v>
      </c>
      <c r="E665" t="s">
        <v>59</v>
      </c>
      <c r="F665" t="s">
        <v>2781</v>
      </c>
      <c r="G665" t="s">
        <v>2782</v>
      </c>
      <c r="H665" t="s">
        <v>1115</v>
      </c>
      <c r="I665" t="s">
        <v>1081</v>
      </c>
      <c r="J665" t="s">
        <v>94</v>
      </c>
      <c r="K665">
        <v>86</v>
      </c>
      <c r="L665">
        <v>80</v>
      </c>
      <c r="M665">
        <v>80</v>
      </c>
      <c r="N665" t="s">
        <v>172</v>
      </c>
      <c r="O665">
        <v>22</v>
      </c>
      <c r="P665">
        <v>67</v>
      </c>
      <c r="Q665">
        <v>0.05</v>
      </c>
    </row>
    <row r="666" spans="1:17" x14ac:dyDescent="0.25">
      <c r="A666" t="s">
        <v>102</v>
      </c>
      <c r="B666" t="s">
        <v>103</v>
      </c>
      <c r="C666" t="s">
        <v>670</v>
      </c>
      <c r="D666" t="s">
        <v>2783</v>
      </c>
      <c r="E666" t="s">
        <v>68</v>
      </c>
      <c r="F666" t="s">
        <v>2784</v>
      </c>
      <c r="G666" t="s">
        <v>2785</v>
      </c>
      <c r="H666" t="s">
        <v>301</v>
      </c>
      <c r="I666" t="s">
        <v>93</v>
      </c>
      <c r="J666" t="s">
        <v>1880</v>
      </c>
      <c r="K666">
        <v>20</v>
      </c>
      <c r="L666">
        <v>51</v>
      </c>
      <c r="M666">
        <v>21</v>
      </c>
      <c r="N666" t="s">
        <v>111</v>
      </c>
      <c r="O666">
        <v>71</v>
      </c>
      <c r="P666">
        <v>26</v>
      </c>
      <c r="Q666">
        <v>-2.0499999999999998</v>
      </c>
    </row>
    <row r="667" spans="1:17" x14ac:dyDescent="0.25">
      <c r="A667" t="s">
        <v>144</v>
      </c>
      <c r="B667" t="s">
        <v>56</v>
      </c>
      <c r="C667" t="s">
        <v>153</v>
      </c>
      <c r="D667" t="s">
        <v>2786</v>
      </c>
      <c r="E667" t="s">
        <v>59</v>
      </c>
      <c r="F667" t="s">
        <v>2787</v>
      </c>
      <c r="G667" t="s">
        <v>2788</v>
      </c>
      <c r="H667" t="s">
        <v>307</v>
      </c>
      <c r="I667" t="s">
        <v>854</v>
      </c>
      <c r="J667">
        <v>45690</v>
      </c>
      <c r="K667">
        <v>85</v>
      </c>
      <c r="L667">
        <v>45</v>
      </c>
      <c r="M667">
        <v>71</v>
      </c>
      <c r="N667" t="s">
        <v>191</v>
      </c>
      <c r="O667">
        <v>95</v>
      </c>
      <c r="P667">
        <v>72</v>
      </c>
      <c r="Q667">
        <v>0.63</v>
      </c>
    </row>
    <row r="668" spans="1:17" x14ac:dyDescent="0.25">
      <c r="A668" t="s">
        <v>1244</v>
      </c>
      <c r="B668" t="s">
        <v>56</v>
      </c>
      <c r="C668" t="s">
        <v>1475</v>
      </c>
      <c r="D668" t="s">
        <v>2789</v>
      </c>
      <c r="E668" t="s">
        <v>59</v>
      </c>
      <c r="F668" t="s">
        <v>2790</v>
      </c>
      <c r="G668" t="s">
        <v>2791</v>
      </c>
      <c r="H668" t="s">
        <v>307</v>
      </c>
      <c r="I668" t="s">
        <v>921</v>
      </c>
      <c r="J668">
        <v>45600</v>
      </c>
      <c r="K668">
        <v>30</v>
      </c>
      <c r="L668">
        <v>59</v>
      </c>
      <c r="M668">
        <v>76</v>
      </c>
      <c r="N668" t="s">
        <v>159</v>
      </c>
      <c r="O668">
        <v>61</v>
      </c>
      <c r="P668">
        <v>3</v>
      </c>
      <c r="Q668">
        <v>0.24</v>
      </c>
    </row>
    <row r="669" spans="1:17" x14ac:dyDescent="0.25">
      <c r="A669" t="s">
        <v>914</v>
      </c>
      <c r="B669" t="s">
        <v>56</v>
      </c>
      <c r="C669" t="s">
        <v>1873</v>
      </c>
      <c r="D669" t="s">
        <v>2792</v>
      </c>
      <c r="E669" t="s">
        <v>68</v>
      </c>
      <c r="F669" t="s">
        <v>2793</v>
      </c>
      <c r="G669" t="s">
        <v>2794</v>
      </c>
      <c r="H669" t="s">
        <v>307</v>
      </c>
      <c r="I669" t="s">
        <v>149</v>
      </c>
      <c r="J669" t="s">
        <v>2056</v>
      </c>
      <c r="K669">
        <v>23</v>
      </c>
      <c r="L669">
        <v>6</v>
      </c>
      <c r="M669">
        <v>40</v>
      </c>
      <c r="N669" t="s">
        <v>166</v>
      </c>
      <c r="O669">
        <v>95</v>
      </c>
      <c r="P669">
        <v>24</v>
      </c>
      <c r="Q669">
        <v>0.95</v>
      </c>
    </row>
    <row r="670" spans="1:17" x14ac:dyDescent="0.25">
      <c r="A670" t="s">
        <v>186</v>
      </c>
      <c r="B670" t="s">
        <v>56</v>
      </c>
      <c r="C670" t="s">
        <v>2693</v>
      </c>
      <c r="D670" t="s">
        <v>2795</v>
      </c>
      <c r="E670" t="s">
        <v>68</v>
      </c>
      <c r="F670" t="s">
        <v>2796</v>
      </c>
      <c r="G670" t="s">
        <v>2797</v>
      </c>
      <c r="H670" t="s">
        <v>332</v>
      </c>
      <c r="I670" t="s">
        <v>940</v>
      </c>
      <c r="J670" t="s">
        <v>2798</v>
      </c>
      <c r="K670">
        <v>17</v>
      </c>
      <c r="L670">
        <v>3</v>
      </c>
      <c r="M670">
        <v>33</v>
      </c>
      <c r="N670" t="s">
        <v>191</v>
      </c>
      <c r="O670">
        <v>49</v>
      </c>
      <c r="P670">
        <v>17</v>
      </c>
      <c r="Q670">
        <v>0.75</v>
      </c>
    </row>
    <row r="671" spans="1:17" x14ac:dyDescent="0.25">
      <c r="A671" t="s">
        <v>1458</v>
      </c>
      <c r="B671" t="s">
        <v>152</v>
      </c>
      <c r="C671" t="s">
        <v>216</v>
      </c>
      <c r="D671" t="s">
        <v>2799</v>
      </c>
      <c r="E671" t="s">
        <v>68</v>
      </c>
      <c r="F671" t="s">
        <v>2800</v>
      </c>
      <c r="G671" t="s">
        <v>2801</v>
      </c>
      <c r="H671" t="s">
        <v>332</v>
      </c>
      <c r="I671" t="s">
        <v>833</v>
      </c>
      <c r="J671" t="s">
        <v>1024</v>
      </c>
      <c r="K671">
        <v>61</v>
      </c>
      <c r="L671">
        <v>77</v>
      </c>
      <c r="M671">
        <v>45</v>
      </c>
      <c r="N671" t="s">
        <v>166</v>
      </c>
      <c r="O671">
        <v>51</v>
      </c>
      <c r="P671">
        <v>48</v>
      </c>
      <c r="Q671">
        <v>0.65</v>
      </c>
    </row>
    <row r="672" spans="1:17" x14ac:dyDescent="0.25">
      <c r="A672" t="s">
        <v>151</v>
      </c>
      <c r="B672" t="s">
        <v>152</v>
      </c>
      <c r="C672" t="s">
        <v>114</v>
      </c>
      <c r="D672" t="s">
        <v>2802</v>
      </c>
      <c r="E672" t="s">
        <v>68</v>
      </c>
      <c r="F672" t="s">
        <v>2803</v>
      </c>
      <c r="G672" t="s">
        <v>2804</v>
      </c>
      <c r="H672" t="s">
        <v>332</v>
      </c>
      <c r="I672" t="s">
        <v>290</v>
      </c>
      <c r="J672" t="s">
        <v>581</v>
      </c>
      <c r="K672">
        <v>29</v>
      </c>
      <c r="L672">
        <v>2</v>
      </c>
      <c r="M672">
        <v>84</v>
      </c>
      <c r="N672" t="s">
        <v>159</v>
      </c>
      <c r="O672">
        <v>80</v>
      </c>
      <c r="P672">
        <v>85</v>
      </c>
      <c r="Q672">
        <v>0.06</v>
      </c>
    </row>
    <row r="673" spans="1:17" x14ac:dyDescent="0.25">
      <c r="A673" t="s">
        <v>731</v>
      </c>
      <c r="B673" t="s">
        <v>74</v>
      </c>
      <c r="C673" t="s">
        <v>1403</v>
      </c>
      <c r="D673" t="s">
        <v>2805</v>
      </c>
      <c r="E673" t="s">
        <v>68</v>
      </c>
      <c r="F673" t="s">
        <v>2806</v>
      </c>
      <c r="G673" t="s">
        <v>2807</v>
      </c>
      <c r="H673" t="s">
        <v>1009</v>
      </c>
      <c r="I673" t="s">
        <v>1557</v>
      </c>
      <c r="J673" t="s">
        <v>1470</v>
      </c>
      <c r="K673">
        <v>40</v>
      </c>
      <c r="L673">
        <v>22</v>
      </c>
      <c r="M673">
        <v>74</v>
      </c>
      <c r="N673" t="s">
        <v>551</v>
      </c>
      <c r="O673">
        <v>76</v>
      </c>
      <c r="P673">
        <v>70</v>
      </c>
      <c r="Q673">
        <v>-0.06</v>
      </c>
    </row>
    <row r="674" spans="1:17" x14ac:dyDescent="0.25">
      <c r="A674" t="s">
        <v>321</v>
      </c>
      <c r="B674" t="s">
        <v>201</v>
      </c>
      <c r="C674" t="s">
        <v>2808</v>
      </c>
      <c r="D674" t="s">
        <v>2809</v>
      </c>
      <c r="E674" t="s">
        <v>59</v>
      </c>
      <c r="F674" t="s">
        <v>2810</v>
      </c>
      <c r="G674" t="s">
        <v>2811</v>
      </c>
      <c r="H674" t="s">
        <v>1009</v>
      </c>
      <c r="I674" t="s">
        <v>582</v>
      </c>
      <c r="J674" t="s">
        <v>461</v>
      </c>
      <c r="K674">
        <v>20</v>
      </c>
      <c r="L674">
        <v>42</v>
      </c>
      <c r="M674">
        <v>45</v>
      </c>
      <c r="N674" t="s">
        <v>120</v>
      </c>
      <c r="O674">
        <v>72</v>
      </c>
      <c r="P674">
        <v>28</v>
      </c>
      <c r="Q674">
        <v>0.08</v>
      </c>
    </row>
    <row r="675" spans="1:17" x14ac:dyDescent="0.25">
      <c r="A675" t="s">
        <v>1483</v>
      </c>
      <c r="B675" t="s">
        <v>56</v>
      </c>
      <c r="C675" t="s">
        <v>2812</v>
      </c>
      <c r="D675" t="s">
        <v>2813</v>
      </c>
      <c r="E675" t="s">
        <v>106</v>
      </c>
      <c r="F675" t="s">
        <v>2814</v>
      </c>
      <c r="G675" t="s">
        <v>2815</v>
      </c>
      <c r="H675" t="s">
        <v>2250</v>
      </c>
      <c r="I675" t="s">
        <v>1122</v>
      </c>
      <c r="J675" t="s">
        <v>754</v>
      </c>
      <c r="K675">
        <v>51</v>
      </c>
      <c r="L675">
        <v>72</v>
      </c>
      <c r="M675">
        <v>85</v>
      </c>
      <c r="N675" t="s">
        <v>191</v>
      </c>
      <c r="O675">
        <v>23</v>
      </c>
      <c r="P675">
        <v>17</v>
      </c>
      <c r="Q675">
        <v>0.61</v>
      </c>
    </row>
    <row r="676" spans="1:17" x14ac:dyDescent="0.25">
      <c r="A676" t="s">
        <v>81</v>
      </c>
      <c r="B676" t="s">
        <v>56</v>
      </c>
      <c r="C676" t="s">
        <v>2776</v>
      </c>
      <c r="D676" t="s">
        <v>2816</v>
      </c>
      <c r="E676" t="s">
        <v>106</v>
      </c>
      <c r="F676" t="s">
        <v>2817</v>
      </c>
      <c r="G676" t="s">
        <v>2818</v>
      </c>
      <c r="H676" t="s">
        <v>749</v>
      </c>
      <c r="I676">
        <v>45511</v>
      </c>
      <c r="J676" t="s">
        <v>1121</v>
      </c>
      <c r="K676">
        <v>80</v>
      </c>
      <c r="L676">
        <v>91</v>
      </c>
      <c r="M676">
        <v>36</v>
      </c>
      <c r="N676" t="s">
        <v>87</v>
      </c>
      <c r="O676">
        <v>81</v>
      </c>
      <c r="P676">
        <v>74</v>
      </c>
      <c r="Q676">
        <v>0.26</v>
      </c>
    </row>
    <row r="677" spans="1:17" x14ac:dyDescent="0.25">
      <c r="A677" t="s">
        <v>606</v>
      </c>
      <c r="B677" t="s">
        <v>103</v>
      </c>
      <c r="C677" t="s">
        <v>2819</v>
      </c>
      <c r="D677" t="s">
        <v>2820</v>
      </c>
      <c r="E677" t="s">
        <v>59</v>
      </c>
      <c r="F677" t="s">
        <v>2821</v>
      </c>
      <c r="G677" t="s">
        <v>2822</v>
      </c>
      <c r="H677" t="s">
        <v>749</v>
      </c>
      <c r="I677" t="s">
        <v>132</v>
      </c>
      <c r="J677" t="s">
        <v>1949</v>
      </c>
      <c r="K677">
        <v>85</v>
      </c>
      <c r="L677">
        <v>12</v>
      </c>
      <c r="M677">
        <v>94</v>
      </c>
      <c r="N677" t="s">
        <v>611</v>
      </c>
      <c r="O677">
        <v>26</v>
      </c>
      <c r="P677">
        <v>32</v>
      </c>
      <c r="Q677">
        <v>0.09</v>
      </c>
    </row>
    <row r="678" spans="1:17" x14ac:dyDescent="0.25">
      <c r="A678" t="s">
        <v>1045</v>
      </c>
      <c r="B678" t="s">
        <v>56</v>
      </c>
      <c r="C678" t="s">
        <v>963</v>
      </c>
      <c r="D678" t="s">
        <v>2823</v>
      </c>
      <c r="E678" t="s">
        <v>59</v>
      </c>
      <c r="F678" t="s">
        <v>2824</v>
      </c>
      <c r="G678" t="s">
        <v>2825</v>
      </c>
      <c r="H678" t="s">
        <v>749</v>
      </c>
      <c r="I678">
        <v>45422</v>
      </c>
      <c r="J678" t="s">
        <v>1122</v>
      </c>
      <c r="K678">
        <v>17</v>
      </c>
      <c r="L678">
        <v>14</v>
      </c>
      <c r="M678">
        <v>17</v>
      </c>
      <c r="N678" t="s">
        <v>320</v>
      </c>
      <c r="O678">
        <v>36</v>
      </c>
      <c r="P678">
        <v>64</v>
      </c>
      <c r="Q678">
        <v>-0.23</v>
      </c>
    </row>
    <row r="679" spans="1:17" x14ac:dyDescent="0.25">
      <c r="A679" t="s">
        <v>457</v>
      </c>
      <c r="B679" t="s">
        <v>103</v>
      </c>
      <c r="C679" t="s">
        <v>2826</v>
      </c>
      <c r="D679" t="s">
        <v>2827</v>
      </c>
      <c r="E679" t="s">
        <v>106</v>
      </c>
      <c r="F679" t="s">
        <v>2828</v>
      </c>
      <c r="G679" t="s">
        <v>2829</v>
      </c>
      <c r="H679" t="s">
        <v>550</v>
      </c>
      <c r="I679" t="s">
        <v>974</v>
      </c>
      <c r="J679" t="s">
        <v>605</v>
      </c>
      <c r="K679">
        <v>86</v>
      </c>
      <c r="L679">
        <v>100</v>
      </c>
      <c r="M679">
        <v>74</v>
      </c>
      <c r="N679" t="s">
        <v>2469</v>
      </c>
      <c r="O679">
        <v>80</v>
      </c>
      <c r="P679">
        <v>94</v>
      </c>
      <c r="Q679">
        <v>-0.78</v>
      </c>
    </row>
    <row r="680" spans="1:17" x14ac:dyDescent="0.25">
      <c r="A680" t="s">
        <v>192</v>
      </c>
      <c r="B680" t="s">
        <v>103</v>
      </c>
      <c r="C680" t="s">
        <v>1147</v>
      </c>
      <c r="D680" t="s">
        <v>2830</v>
      </c>
      <c r="E680" t="s">
        <v>68</v>
      </c>
      <c r="F680" t="s">
        <v>2831</v>
      </c>
      <c r="G680" t="s">
        <v>2832</v>
      </c>
      <c r="H680" t="s">
        <v>550</v>
      </c>
      <c r="I680">
        <v>45480</v>
      </c>
      <c r="J680" t="s">
        <v>2090</v>
      </c>
      <c r="K680">
        <v>82</v>
      </c>
      <c r="L680">
        <v>67</v>
      </c>
      <c r="M680">
        <v>67</v>
      </c>
      <c r="N680" t="s">
        <v>388</v>
      </c>
      <c r="O680">
        <v>26</v>
      </c>
      <c r="P680">
        <v>1</v>
      </c>
      <c r="Q680">
        <v>-0.18</v>
      </c>
    </row>
    <row r="681" spans="1:17" x14ac:dyDescent="0.25">
      <c r="A681" t="s">
        <v>1239</v>
      </c>
      <c r="B681" t="s">
        <v>113</v>
      </c>
      <c r="C681" t="s">
        <v>2519</v>
      </c>
      <c r="D681" t="s">
        <v>2833</v>
      </c>
      <c r="E681" t="s">
        <v>59</v>
      </c>
      <c r="F681" t="s">
        <v>2834</v>
      </c>
      <c r="G681" t="s">
        <v>2835</v>
      </c>
      <c r="H681" t="s">
        <v>550</v>
      </c>
      <c r="I681" t="s">
        <v>307</v>
      </c>
      <c r="J681" t="s">
        <v>854</v>
      </c>
      <c r="K681">
        <v>78</v>
      </c>
      <c r="L681">
        <v>68</v>
      </c>
      <c r="M681">
        <v>86</v>
      </c>
      <c r="N681" t="s">
        <v>755</v>
      </c>
      <c r="O681">
        <v>47</v>
      </c>
      <c r="P681">
        <v>95</v>
      </c>
      <c r="Q681">
        <v>0.96</v>
      </c>
    </row>
    <row r="682" spans="1:17" x14ac:dyDescent="0.25">
      <c r="A682" t="s">
        <v>334</v>
      </c>
      <c r="B682" t="s">
        <v>65</v>
      </c>
      <c r="C682" t="s">
        <v>756</v>
      </c>
      <c r="D682" t="s">
        <v>2836</v>
      </c>
      <c r="E682" t="s">
        <v>68</v>
      </c>
      <c r="F682" t="s">
        <v>2837</v>
      </c>
      <c r="G682" t="s">
        <v>2838</v>
      </c>
      <c r="H682" t="s">
        <v>1059</v>
      </c>
      <c r="I682" t="s">
        <v>764</v>
      </c>
      <c r="J682" t="s">
        <v>1205</v>
      </c>
      <c r="K682">
        <v>74</v>
      </c>
      <c r="L682">
        <v>4</v>
      </c>
      <c r="M682">
        <v>67</v>
      </c>
      <c r="N682" t="s">
        <v>273</v>
      </c>
      <c r="O682">
        <v>31</v>
      </c>
      <c r="P682">
        <v>34</v>
      </c>
      <c r="Q682">
        <v>-1.02</v>
      </c>
    </row>
    <row r="683" spans="1:17" x14ac:dyDescent="0.25">
      <c r="A683" t="s">
        <v>566</v>
      </c>
      <c r="B683" t="s">
        <v>103</v>
      </c>
      <c r="C683" t="s">
        <v>765</v>
      </c>
      <c r="D683" t="s">
        <v>2839</v>
      </c>
      <c r="E683" t="s">
        <v>59</v>
      </c>
      <c r="F683" t="s">
        <v>2840</v>
      </c>
      <c r="G683" t="s">
        <v>2841</v>
      </c>
      <c r="H683" t="s">
        <v>1059</v>
      </c>
      <c r="I683" t="s">
        <v>1264</v>
      </c>
      <c r="J683">
        <v>45452</v>
      </c>
      <c r="K683">
        <v>18</v>
      </c>
      <c r="L683">
        <v>62</v>
      </c>
      <c r="M683">
        <v>2</v>
      </c>
      <c r="N683" t="s">
        <v>191</v>
      </c>
      <c r="O683">
        <v>61</v>
      </c>
      <c r="P683">
        <v>78</v>
      </c>
      <c r="Q683">
        <v>-0.1</v>
      </c>
    </row>
    <row r="684" spans="1:17" x14ac:dyDescent="0.25">
      <c r="A684" t="s">
        <v>1570</v>
      </c>
      <c r="B684" t="s">
        <v>56</v>
      </c>
      <c r="C684" t="s">
        <v>812</v>
      </c>
      <c r="D684" t="s">
        <v>2842</v>
      </c>
      <c r="E684" t="s">
        <v>106</v>
      </c>
      <c r="F684" t="s">
        <v>2843</v>
      </c>
      <c r="G684" t="s">
        <v>2844</v>
      </c>
      <c r="H684" t="s">
        <v>1059</v>
      </c>
      <c r="I684" t="s">
        <v>198</v>
      </c>
      <c r="J684">
        <v>45637</v>
      </c>
      <c r="K684">
        <v>59</v>
      </c>
      <c r="L684">
        <v>74</v>
      </c>
      <c r="M684">
        <v>100</v>
      </c>
      <c r="N684" t="s">
        <v>172</v>
      </c>
      <c r="O684">
        <v>63</v>
      </c>
      <c r="P684">
        <v>69</v>
      </c>
      <c r="Q684">
        <v>-0.28000000000000003</v>
      </c>
    </row>
    <row r="685" spans="1:17" x14ac:dyDescent="0.25">
      <c r="A685" t="s">
        <v>726</v>
      </c>
      <c r="B685" t="s">
        <v>152</v>
      </c>
      <c r="C685" t="s">
        <v>1772</v>
      </c>
      <c r="D685" t="s">
        <v>2845</v>
      </c>
      <c r="E685" t="s">
        <v>59</v>
      </c>
      <c r="F685" t="s">
        <v>2846</v>
      </c>
      <c r="G685" t="s">
        <v>2847</v>
      </c>
      <c r="H685" t="s">
        <v>1059</v>
      </c>
      <c r="I685" t="s">
        <v>1191</v>
      </c>
      <c r="J685">
        <v>45510</v>
      </c>
      <c r="K685">
        <v>-48</v>
      </c>
      <c r="L685">
        <v>2</v>
      </c>
      <c r="M685">
        <v>16</v>
      </c>
      <c r="N685" t="s">
        <v>2848</v>
      </c>
      <c r="O685">
        <v>27</v>
      </c>
      <c r="P685">
        <v>1</v>
      </c>
      <c r="Q685">
        <v>-0.1</v>
      </c>
    </row>
    <row r="686" spans="1:17" x14ac:dyDescent="0.25">
      <c r="A686" t="s">
        <v>88</v>
      </c>
      <c r="B686" t="s">
        <v>56</v>
      </c>
      <c r="C686" t="s">
        <v>2392</v>
      </c>
      <c r="D686" t="s">
        <v>2849</v>
      </c>
      <c r="E686" t="s">
        <v>59</v>
      </c>
      <c r="F686" t="s">
        <v>2850</v>
      </c>
      <c r="G686" t="s">
        <v>2851</v>
      </c>
      <c r="H686" t="s">
        <v>518</v>
      </c>
      <c r="I686" t="s">
        <v>319</v>
      </c>
      <c r="J686">
        <v>45601</v>
      </c>
      <c r="K686">
        <v>76</v>
      </c>
      <c r="L686">
        <v>97</v>
      </c>
      <c r="M686">
        <v>20</v>
      </c>
      <c r="N686" t="s">
        <v>95</v>
      </c>
      <c r="O686">
        <v>52</v>
      </c>
      <c r="P686">
        <v>82</v>
      </c>
      <c r="Q686">
        <v>0.96</v>
      </c>
    </row>
    <row r="687" spans="1:17" x14ac:dyDescent="0.25">
      <c r="A687" t="s">
        <v>726</v>
      </c>
      <c r="B687" t="s">
        <v>152</v>
      </c>
      <c r="C687" t="s">
        <v>2039</v>
      </c>
      <c r="D687" t="s">
        <v>2852</v>
      </c>
      <c r="E687" t="s">
        <v>59</v>
      </c>
      <c r="F687" t="s">
        <v>2853</v>
      </c>
      <c r="G687" t="s">
        <v>2854</v>
      </c>
      <c r="H687" t="s">
        <v>518</v>
      </c>
      <c r="I687" t="s">
        <v>1028</v>
      </c>
      <c r="J687" t="s">
        <v>806</v>
      </c>
      <c r="K687">
        <v>50</v>
      </c>
      <c r="L687">
        <v>56</v>
      </c>
      <c r="M687">
        <v>63</v>
      </c>
      <c r="N687" t="s">
        <v>191</v>
      </c>
      <c r="O687">
        <v>70</v>
      </c>
      <c r="P687">
        <v>100</v>
      </c>
      <c r="Q687">
        <v>-0.57999999999999996</v>
      </c>
    </row>
    <row r="688" spans="1:17" x14ac:dyDescent="0.25">
      <c r="A688" t="s">
        <v>200</v>
      </c>
      <c r="B688" t="s">
        <v>201</v>
      </c>
      <c r="C688" t="s">
        <v>841</v>
      </c>
      <c r="D688" t="s">
        <v>2855</v>
      </c>
      <c r="E688" t="s">
        <v>68</v>
      </c>
      <c r="F688" t="s">
        <v>2856</v>
      </c>
      <c r="G688" t="s">
        <v>2857</v>
      </c>
      <c r="H688" t="s">
        <v>518</v>
      </c>
      <c r="I688" t="s">
        <v>600</v>
      </c>
      <c r="J688" t="s">
        <v>685</v>
      </c>
      <c r="K688">
        <v>23</v>
      </c>
      <c r="L688">
        <v>13</v>
      </c>
      <c r="M688">
        <v>15</v>
      </c>
      <c r="N688" t="s">
        <v>207</v>
      </c>
      <c r="O688">
        <v>31</v>
      </c>
      <c r="P688">
        <v>28</v>
      </c>
      <c r="Q688">
        <v>-0.43</v>
      </c>
    </row>
    <row r="689" spans="1:17" x14ac:dyDescent="0.25">
      <c r="A689" t="s">
        <v>173</v>
      </c>
      <c r="B689" t="s">
        <v>74</v>
      </c>
      <c r="C689" t="s">
        <v>2583</v>
      </c>
      <c r="D689" t="s">
        <v>2858</v>
      </c>
      <c r="E689" t="s">
        <v>106</v>
      </c>
      <c r="F689" t="s">
        <v>2859</v>
      </c>
      <c r="G689" t="s">
        <v>2860</v>
      </c>
      <c r="H689" t="s">
        <v>518</v>
      </c>
      <c r="I689">
        <v>45540</v>
      </c>
      <c r="J689" t="s">
        <v>930</v>
      </c>
      <c r="K689">
        <v>86</v>
      </c>
      <c r="L689">
        <v>16</v>
      </c>
      <c r="M689">
        <v>37</v>
      </c>
      <c r="N689" t="s">
        <v>166</v>
      </c>
      <c r="O689">
        <v>34</v>
      </c>
      <c r="P689">
        <v>66</v>
      </c>
      <c r="Q689">
        <v>0.1</v>
      </c>
    </row>
    <row r="690" spans="1:17" x14ac:dyDescent="0.25">
      <c r="A690" t="s">
        <v>958</v>
      </c>
      <c r="B690" t="s">
        <v>152</v>
      </c>
      <c r="C690" t="s">
        <v>2861</v>
      </c>
      <c r="D690" t="s">
        <v>2862</v>
      </c>
      <c r="E690" t="s">
        <v>59</v>
      </c>
      <c r="F690" t="s">
        <v>2863</v>
      </c>
      <c r="G690" t="s">
        <v>2864</v>
      </c>
      <c r="H690" t="s">
        <v>518</v>
      </c>
      <c r="I690" t="s">
        <v>582</v>
      </c>
      <c r="J690">
        <v>45483</v>
      </c>
      <c r="K690">
        <v>28</v>
      </c>
      <c r="L690">
        <v>62</v>
      </c>
      <c r="M690">
        <v>81</v>
      </c>
      <c r="N690" t="s">
        <v>111</v>
      </c>
      <c r="O690">
        <v>28</v>
      </c>
      <c r="P690">
        <v>30</v>
      </c>
      <c r="Q690">
        <v>-0.94</v>
      </c>
    </row>
    <row r="691" spans="1:17" x14ac:dyDescent="0.25">
      <c r="A691" t="s">
        <v>250</v>
      </c>
      <c r="B691" t="s">
        <v>113</v>
      </c>
      <c r="C691" t="s">
        <v>2865</v>
      </c>
      <c r="D691" t="s">
        <v>2866</v>
      </c>
      <c r="E691" t="s">
        <v>68</v>
      </c>
      <c r="F691" t="s">
        <v>2867</v>
      </c>
      <c r="G691" t="s">
        <v>2868</v>
      </c>
      <c r="H691" t="s">
        <v>408</v>
      </c>
      <c r="I691">
        <v>45658</v>
      </c>
      <c r="J691">
        <v>45356</v>
      </c>
      <c r="K691">
        <v>85</v>
      </c>
      <c r="L691">
        <v>92</v>
      </c>
      <c r="M691">
        <v>66</v>
      </c>
      <c r="N691" t="s">
        <v>2869</v>
      </c>
      <c r="O691">
        <v>54</v>
      </c>
      <c r="P691">
        <v>85</v>
      </c>
      <c r="Q691">
        <v>-7.0000000000000007E-2</v>
      </c>
    </row>
    <row r="692" spans="1:17" x14ac:dyDescent="0.25">
      <c r="A692" t="s">
        <v>1458</v>
      </c>
      <c r="B692" t="s">
        <v>152</v>
      </c>
      <c r="C692" t="s">
        <v>2870</v>
      </c>
      <c r="D692" t="s">
        <v>2871</v>
      </c>
      <c r="E692" t="s">
        <v>68</v>
      </c>
      <c r="F692" t="s">
        <v>2872</v>
      </c>
      <c r="G692" t="s">
        <v>2873</v>
      </c>
      <c r="H692" t="s">
        <v>408</v>
      </c>
      <c r="I692" t="s">
        <v>798</v>
      </c>
      <c r="J692" t="s">
        <v>593</v>
      </c>
      <c r="K692">
        <v>42</v>
      </c>
      <c r="L692">
        <v>88</v>
      </c>
      <c r="M692">
        <v>95</v>
      </c>
      <c r="N692" t="s">
        <v>166</v>
      </c>
      <c r="O692">
        <v>67</v>
      </c>
      <c r="P692">
        <v>94</v>
      </c>
      <c r="Q692">
        <v>-0.56999999999999995</v>
      </c>
    </row>
    <row r="693" spans="1:17" x14ac:dyDescent="0.25">
      <c r="A693" t="s">
        <v>1350</v>
      </c>
      <c r="B693" t="s">
        <v>201</v>
      </c>
      <c r="C693" t="s">
        <v>722</v>
      </c>
      <c r="D693" t="s">
        <v>2874</v>
      </c>
      <c r="E693" t="s">
        <v>106</v>
      </c>
      <c r="F693" t="s">
        <v>2875</v>
      </c>
      <c r="G693" t="s">
        <v>2876</v>
      </c>
      <c r="H693" t="s">
        <v>249</v>
      </c>
      <c r="I693" t="s">
        <v>1880</v>
      </c>
      <c r="J693" t="s">
        <v>845</v>
      </c>
      <c r="K693">
        <v>51</v>
      </c>
      <c r="L693">
        <v>1</v>
      </c>
      <c r="M693">
        <v>61</v>
      </c>
      <c r="N693" t="s">
        <v>2877</v>
      </c>
      <c r="O693">
        <v>96</v>
      </c>
      <c r="P693">
        <v>26</v>
      </c>
      <c r="Q693">
        <v>-0.4</v>
      </c>
    </row>
    <row r="694" spans="1:17" x14ac:dyDescent="0.25">
      <c r="A694" t="s">
        <v>365</v>
      </c>
      <c r="B694" t="s">
        <v>56</v>
      </c>
      <c r="C694" t="s">
        <v>2878</v>
      </c>
      <c r="D694" t="s">
        <v>2879</v>
      </c>
      <c r="E694" t="s">
        <v>59</v>
      </c>
      <c r="F694" t="s">
        <v>2880</v>
      </c>
      <c r="G694" t="s">
        <v>2881</v>
      </c>
      <c r="H694" t="s">
        <v>249</v>
      </c>
      <c r="I694">
        <v>45779</v>
      </c>
      <c r="J694" t="s">
        <v>639</v>
      </c>
      <c r="K694">
        <v>73</v>
      </c>
      <c r="L694">
        <v>83</v>
      </c>
      <c r="M694">
        <v>74</v>
      </c>
      <c r="N694" t="s">
        <v>111</v>
      </c>
      <c r="O694">
        <v>87</v>
      </c>
      <c r="P694">
        <v>10</v>
      </c>
      <c r="Q694">
        <v>0.73</v>
      </c>
    </row>
    <row r="695" spans="1:17" x14ac:dyDescent="0.25">
      <c r="A695" t="s">
        <v>327</v>
      </c>
      <c r="B695" t="s">
        <v>152</v>
      </c>
      <c r="C695" t="s">
        <v>2882</v>
      </c>
      <c r="D695" t="s">
        <v>2883</v>
      </c>
      <c r="E695" t="s">
        <v>59</v>
      </c>
      <c r="F695" t="s">
        <v>2884</v>
      </c>
      <c r="G695" t="s">
        <v>2885</v>
      </c>
      <c r="H695" t="s">
        <v>249</v>
      </c>
      <c r="I695">
        <v>45637</v>
      </c>
      <c r="J695" t="s">
        <v>594</v>
      </c>
      <c r="K695">
        <v>53</v>
      </c>
      <c r="L695">
        <v>19</v>
      </c>
      <c r="M695">
        <v>94</v>
      </c>
      <c r="N695" t="s">
        <v>111</v>
      </c>
      <c r="O695">
        <v>82</v>
      </c>
      <c r="P695">
        <v>56</v>
      </c>
      <c r="Q695">
        <v>0.89</v>
      </c>
    </row>
    <row r="696" spans="1:17" x14ac:dyDescent="0.25">
      <c r="A696" t="s">
        <v>1944</v>
      </c>
      <c r="B696" t="s">
        <v>113</v>
      </c>
      <c r="C696" t="s">
        <v>995</v>
      </c>
      <c r="D696" t="s">
        <v>2886</v>
      </c>
      <c r="E696" t="s">
        <v>68</v>
      </c>
      <c r="F696" t="s">
        <v>2887</v>
      </c>
      <c r="G696" t="s">
        <v>2888</v>
      </c>
      <c r="H696" t="s">
        <v>110</v>
      </c>
      <c r="I696" t="s">
        <v>1470</v>
      </c>
      <c r="J696" t="s">
        <v>345</v>
      </c>
      <c r="K696">
        <v>82</v>
      </c>
      <c r="L696">
        <v>25</v>
      </c>
      <c r="M696">
        <v>94</v>
      </c>
      <c r="N696" t="s">
        <v>1950</v>
      </c>
      <c r="O696">
        <v>66</v>
      </c>
      <c r="P696">
        <v>14</v>
      </c>
      <c r="Q696">
        <v>0.32</v>
      </c>
    </row>
    <row r="697" spans="1:17" x14ac:dyDescent="0.25">
      <c r="A697" t="s">
        <v>535</v>
      </c>
      <c r="B697" t="s">
        <v>56</v>
      </c>
      <c r="C697" t="s">
        <v>2593</v>
      </c>
      <c r="D697" t="s">
        <v>2889</v>
      </c>
      <c r="E697" t="s">
        <v>106</v>
      </c>
      <c r="F697" t="s">
        <v>2890</v>
      </c>
      <c r="G697" t="s">
        <v>2891</v>
      </c>
      <c r="H697" t="s">
        <v>110</v>
      </c>
      <c r="I697" t="s">
        <v>1035</v>
      </c>
      <c r="J697">
        <v>45902</v>
      </c>
      <c r="K697">
        <v>98</v>
      </c>
      <c r="L697">
        <v>62</v>
      </c>
      <c r="M697">
        <v>97</v>
      </c>
      <c r="N697" t="s">
        <v>541</v>
      </c>
      <c r="O697">
        <v>59</v>
      </c>
      <c r="P697">
        <v>19</v>
      </c>
      <c r="Q697">
        <v>0.79</v>
      </c>
    </row>
    <row r="698" spans="1:17" x14ac:dyDescent="0.25">
      <c r="A698" t="s">
        <v>588</v>
      </c>
      <c r="B698" t="s">
        <v>56</v>
      </c>
      <c r="C698" t="s">
        <v>2892</v>
      </c>
      <c r="D698" t="s">
        <v>2893</v>
      </c>
      <c r="E698" t="s">
        <v>106</v>
      </c>
      <c r="F698" t="s">
        <v>2894</v>
      </c>
      <c r="G698" t="s">
        <v>2895</v>
      </c>
      <c r="H698" t="s">
        <v>110</v>
      </c>
      <c r="I698" t="s">
        <v>432</v>
      </c>
      <c r="J698" t="s">
        <v>1450</v>
      </c>
      <c r="K698">
        <v>39</v>
      </c>
      <c r="L698">
        <v>19</v>
      </c>
      <c r="M698">
        <v>18</v>
      </c>
      <c r="N698" t="s">
        <v>2896</v>
      </c>
      <c r="O698">
        <v>58</v>
      </c>
      <c r="P698">
        <v>90</v>
      </c>
      <c r="Q698">
        <v>0.68</v>
      </c>
    </row>
    <row r="699" spans="1:17" x14ac:dyDescent="0.25">
      <c r="A699" t="s">
        <v>238</v>
      </c>
      <c r="B699" t="s">
        <v>201</v>
      </c>
      <c r="C699" t="s">
        <v>122</v>
      </c>
      <c r="D699" t="s">
        <v>2897</v>
      </c>
      <c r="E699" t="s">
        <v>68</v>
      </c>
      <c r="F699" t="s">
        <v>2898</v>
      </c>
      <c r="G699" t="s">
        <v>2899</v>
      </c>
      <c r="H699" t="s">
        <v>442</v>
      </c>
      <c r="I699">
        <v>45690</v>
      </c>
      <c r="J699">
        <v>45539</v>
      </c>
      <c r="K699">
        <v>43</v>
      </c>
      <c r="L699">
        <v>38</v>
      </c>
      <c r="M699">
        <v>63</v>
      </c>
      <c r="N699" t="s">
        <v>80</v>
      </c>
      <c r="O699">
        <v>88</v>
      </c>
      <c r="P699">
        <v>65</v>
      </c>
      <c r="Q699">
        <v>-0.55000000000000004</v>
      </c>
    </row>
    <row r="700" spans="1:17" x14ac:dyDescent="0.25">
      <c r="A700" t="s">
        <v>1483</v>
      </c>
      <c r="B700" t="s">
        <v>56</v>
      </c>
      <c r="C700" t="s">
        <v>209</v>
      </c>
      <c r="D700" t="s">
        <v>2900</v>
      </c>
      <c r="E700" t="s">
        <v>68</v>
      </c>
      <c r="F700" t="s">
        <v>2901</v>
      </c>
      <c r="G700" t="s">
        <v>2902</v>
      </c>
      <c r="H700" t="s">
        <v>442</v>
      </c>
      <c r="I700">
        <v>45360</v>
      </c>
      <c r="J700">
        <v>45568</v>
      </c>
      <c r="K700">
        <v>90</v>
      </c>
      <c r="L700">
        <v>17</v>
      </c>
      <c r="M700">
        <v>17</v>
      </c>
      <c r="N700" t="s">
        <v>191</v>
      </c>
      <c r="O700">
        <v>82</v>
      </c>
      <c r="P700">
        <v>84</v>
      </c>
      <c r="Q700">
        <v>0.26</v>
      </c>
    </row>
    <row r="701" spans="1:17" x14ac:dyDescent="0.25">
      <c r="A701" t="s">
        <v>1414</v>
      </c>
      <c r="B701" t="s">
        <v>74</v>
      </c>
      <c r="C701" t="s">
        <v>2903</v>
      </c>
      <c r="D701" t="s">
        <v>2904</v>
      </c>
      <c r="E701" t="s">
        <v>68</v>
      </c>
      <c r="F701" t="s">
        <v>2905</v>
      </c>
      <c r="G701" t="s">
        <v>2906</v>
      </c>
      <c r="H701" t="s">
        <v>442</v>
      </c>
      <c r="I701" t="s">
        <v>1121</v>
      </c>
      <c r="J701" t="s">
        <v>806</v>
      </c>
      <c r="K701">
        <v>70</v>
      </c>
      <c r="L701">
        <v>29</v>
      </c>
      <c r="M701">
        <v>24</v>
      </c>
      <c r="N701" t="s">
        <v>1419</v>
      </c>
      <c r="O701">
        <v>62</v>
      </c>
      <c r="P701">
        <v>55</v>
      </c>
      <c r="Q701">
        <v>-0.02</v>
      </c>
    </row>
    <row r="702" spans="1:17" x14ac:dyDescent="0.25">
      <c r="A702" t="s">
        <v>102</v>
      </c>
      <c r="B702" t="s">
        <v>103</v>
      </c>
      <c r="C702" t="s">
        <v>888</v>
      </c>
      <c r="D702" t="s">
        <v>2907</v>
      </c>
      <c r="E702" t="s">
        <v>106</v>
      </c>
      <c r="F702" t="s">
        <v>2908</v>
      </c>
      <c r="G702" t="s">
        <v>2909</v>
      </c>
      <c r="H702" t="s">
        <v>442</v>
      </c>
      <c r="I702" t="s">
        <v>79</v>
      </c>
      <c r="J702" t="s">
        <v>2019</v>
      </c>
      <c r="K702">
        <v>91</v>
      </c>
      <c r="L702">
        <v>39</v>
      </c>
      <c r="M702">
        <v>48</v>
      </c>
      <c r="N702" t="s">
        <v>111</v>
      </c>
      <c r="O702">
        <v>48</v>
      </c>
      <c r="P702">
        <v>18</v>
      </c>
      <c r="Q702">
        <v>0.11</v>
      </c>
    </row>
    <row r="703" spans="1:17" x14ac:dyDescent="0.25">
      <c r="A703" t="s">
        <v>1647</v>
      </c>
      <c r="B703" t="s">
        <v>74</v>
      </c>
      <c r="C703" t="s">
        <v>2910</v>
      </c>
      <c r="D703" t="s">
        <v>2911</v>
      </c>
      <c r="E703" t="s">
        <v>59</v>
      </c>
      <c r="F703" t="s">
        <v>2912</v>
      </c>
      <c r="G703" t="s">
        <v>2913</v>
      </c>
      <c r="H703" t="s">
        <v>764</v>
      </c>
      <c r="I703" t="s">
        <v>1913</v>
      </c>
      <c r="J703" t="s">
        <v>265</v>
      </c>
      <c r="K703">
        <v>36</v>
      </c>
      <c r="L703">
        <v>75</v>
      </c>
      <c r="M703">
        <v>35</v>
      </c>
      <c r="N703" t="s">
        <v>150</v>
      </c>
      <c r="O703">
        <v>26</v>
      </c>
      <c r="P703">
        <v>41</v>
      </c>
      <c r="Q703">
        <v>0.63</v>
      </c>
    </row>
    <row r="704" spans="1:17" x14ac:dyDescent="0.25">
      <c r="A704" t="s">
        <v>447</v>
      </c>
      <c r="B704" t="s">
        <v>56</v>
      </c>
      <c r="C704" t="s">
        <v>2861</v>
      </c>
      <c r="D704" t="s">
        <v>2914</v>
      </c>
      <c r="E704" t="s">
        <v>68</v>
      </c>
      <c r="F704" t="s">
        <v>2915</v>
      </c>
      <c r="G704" t="s">
        <v>2916</v>
      </c>
      <c r="H704" t="s">
        <v>1122</v>
      </c>
      <c r="I704">
        <v>45931</v>
      </c>
      <c r="J704">
        <v>45575</v>
      </c>
      <c r="K704">
        <v>11</v>
      </c>
      <c r="L704">
        <v>56</v>
      </c>
      <c r="M704">
        <v>62</v>
      </c>
      <c r="N704" t="s">
        <v>1375</v>
      </c>
      <c r="O704">
        <v>40</v>
      </c>
      <c r="P704">
        <v>5</v>
      </c>
      <c r="Q704">
        <v>-0.57999999999999996</v>
      </c>
    </row>
    <row r="705" spans="1:17" x14ac:dyDescent="0.25">
      <c r="A705" t="s">
        <v>535</v>
      </c>
      <c r="B705" t="s">
        <v>56</v>
      </c>
      <c r="C705" t="s">
        <v>2613</v>
      </c>
      <c r="D705" t="s">
        <v>2917</v>
      </c>
      <c r="E705" t="s">
        <v>68</v>
      </c>
      <c r="F705" t="s">
        <v>2918</v>
      </c>
      <c r="G705" t="s">
        <v>2919</v>
      </c>
      <c r="H705" t="s">
        <v>1122</v>
      </c>
      <c r="I705" t="s">
        <v>301</v>
      </c>
      <c r="J705">
        <v>45511</v>
      </c>
      <c r="K705">
        <v>82</v>
      </c>
      <c r="L705">
        <v>21</v>
      </c>
      <c r="M705">
        <v>85</v>
      </c>
      <c r="N705" t="s">
        <v>541</v>
      </c>
      <c r="O705">
        <v>39</v>
      </c>
      <c r="P705">
        <v>18</v>
      </c>
      <c r="Q705">
        <v>0.88</v>
      </c>
    </row>
    <row r="706" spans="1:17" x14ac:dyDescent="0.25">
      <c r="A706" t="s">
        <v>64</v>
      </c>
      <c r="B706" t="s">
        <v>65</v>
      </c>
      <c r="C706" t="s">
        <v>2359</v>
      </c>
      <c r="D706" t="s">
        <v>2920</v>
      </c>
      <c r="E706" t="s">
        <v>59</v>
      </c>
      <c r="F706" t="s">
        <v>2921</v>
      </c>
      <c r="G706" t="s">
        <v>2922</v>
      </c>
      <c r="H706" t="s">
        <v>1122</v>
      </c>
      <c r="I706" t="s">
        <v>437</v>
      </c>
      <c r="J706" t="s">
        <v>2506</v>
      </c>
      <c r="K706">
        <v>23</v>
      </c>
      <c r="L706">
        <v>71</v>
      </c>
      <c r="M706">
        <v>32</v>
      </c>
      <c r="N706" t="s">
        <v>72</v>
      </c>
      <c r="O706">
        <v>63</v>
      </c>
      <c r="P706">
        <v>23</v>
      </c>
      <c r="Q706">
        <v>0.54</v>
      </c>
    </row>
    <row r="707" spans="1:17" x14ac:dyDescent="0.25">
      <c r="A707" t="s">
        <v>1072</v>
      </c>
      <c r="B707" t="s">
        <v>152</v>
      </c>
      <c r="C707" t="s">
        <v>793</v>
      </c>
      <c r="D707" t="s">
        <v>2923</v>
      </c>
      <c r="E707" t="s">
        <v>68</v>
      </c>
      <c r="F707" t="s">
        <v>2924</v>
      </c>
      <c r="G707" t="s">
        <v>2925</v>
      </c>
      <c r="H707" t="s">
        <v>1798</v>
      </c>
      <c r="I707" t="s">
        <v>999</v>
      </c>
      <c r="J707">
        <v>45539</v>
      </c>
      <c r="K707">
        <v>56</v>
      </c>
      <c r="L707">
        <v>86</v>
      </c>
      <c r="M707">
        <v>23</v>
      </c>
      <c r="N707" t="s">
        <v>1076</v>
      </c>
      <c r="O707">
        <v>67</v>
      </c>
      <c r="P707">
        <v>56</v>
      </c>
      <c r="Q707">
        <v>0.63</v>
      </c>
    </row>
    <row r="708" spans="1:17" x14ac:dyDescent="0.25">
      <c r="A708" t="s">
        <v>186</v>
      </c>
      <c r="B708" t="s">
        <v>56</v>
      </c>
      <c r="C708" t="s">
        <v>1536</v>
      </c>
      <c r="D708" t="s">
        <v>2926</v>
      </c>
      <c r="E708" t="s">
        <v>106</v>
      </c>
      <c r="F708" t="s">
        <v>2927</v>
      </c>
      <c r="G708" t="s">
        <v>2928</v>
      </c>
      <c r="H708" t="s">
        <v>1798</v>
      </c>
      <c r="I708">
        <v>45297</v>
      </c>
      <c r="J708">
        <v>45901</v>
      </c>
      <c r="K708">
        <v>47</v>
      </c>
      <c r="L708">
        <v>41</v>
      </c>
      <c r="M708">
        <v>63</v>
      </c>
      <c r="N708" t="s">
        <v>191</v>
      </c>
      <c r="O708">
        <v>39</v>
      </c>
      <c r="P708">
        <v>54</v>
      </c>
      <c r="Q708">
        <v>0.16</v>
      </c>
    </row>
    <row r="709" spans="1:17" x14ac:dyDescent="0.25">
      <c r="A709" t="s">
        <v>55</v>
      </c>
      <c r="B709" t="s">
        <v>56</v>
      </c>
      <c r="C709" t="s">
        <v>718</v>
      </c>
      <c r="D709" t="s">
        <v>2929</v>
      </c>
      <c r="E709" t="s">
        <v>68</v>
      </c>
      <c r="F709" t="s">
        <v>2930</v>
      </c>
      <c r="G709" t="s">
        <v>2931</v>
      </c>
      <c r="H709" t="s">
        <v>1798</v>
      </c>
      <c r="I709" t="s">
        <v>816</v>
      </c>
      <c r="J709" t="s">
        <v>400</v>
      </c>
      <c r="K709">
        <v>84</v>
      </c>
      <c r="L709">
        <v>26</v>
      </c>
      <c r="M709">
        <v>37</v>
      </c>
      <c r="N709" t="s">
        <v>172</v>
      </c>
      <c r="O709">
        <v>46</v>
      </c>
      <c r="P709">
        <v>67</v>
      </c>
      <c r="Q709">
        <v>-0.38</v>
      </c>
    </row>
    <row r="710" spans="1:17" x14ac:dyDescent="0.25">
      <c r="A710" t="s">
        <v>1667</v>
      </c>
      <c r="B710" t="s">
        <v>74</v>
      </c>
      <c r="C710" t="s">
        <v>2932</v>
      </c>
      <c r="D710" t="s">
        <v>2933</v>
      </c>
      <c r="E710" t="s">
        <v>106</v>
      </c>
      <c r="F710" t="s">
        <v>2934</v>
      </c>
      <c r="G710" t="s">
        <v>2935</v>
      </c>
      <c r="H710" t="s">
        <v>1602</v>
      </c>
      <c r="I710" t="s">
        <v>132</v>
      </c>
      <c r="J710">
        <v>45455</v>
      </c>
      <c r="K710">
        <v>85</v>
      </c>
      <c r="L710">
        <v>15</v>
      </c>
      <c r="M710">
        <v>30</v>
      </c>
      <c r="N710" t="s">
        <v>159</v>
      </c>
      <c r="O710">
        <v>95</v>
      </c>
      <c r="P710">
        <v>63</v>
      </c>
      <c r="Q710">
        <v>-0.46</v>
      </c>
    </row>
    <row r="711" spans="1:17" x14ac:dyDescent="0.25">
      <c r="A711" t="s">
        <v>776</v>
      </c>
      <c r="B711" t="s">
        <v>201</v>
      </c>
      <c r="C711" t="s">
        <v>2936</v>
      </c>
      <c r="D711" t="s">
        <v>2937</v>
      </c>
      <c r="E711" t="s">
        <v>68</v>
      </c>
      <c r="F711" t="s">
        <v>2938</v>
      </c>
      <c r="G711" t="s">
        <v>2939</v>
      </c>
      <c r="H711" t="s">
        <v>1602</v>
      </c>
      <c r="I711">
        <v>45543</v>
      </c>
      <c r="J711" t="s">
        <v>1525</v>
      </c>
      <c r="K711">
        <v>27</v>
      </c>
      <c r="L711">
        <v>1</v>
      </c>
      <c r="M711">
        <v>3</v>
      </c>
      <c r="N711" t="s">
        <v>782</v>
      </c>
      <c r="O711">
        <v>34</v>
      </c>
      <c r="P711">
        <v>63</v>
      </c>
      <c r="Q711">
        <v>0.34</v>
      </c>
    </row>
    <row r="712" spans="1:17" x14ac:dyDescent="0.25">
      <c r="A712" t="s">
        <v>347</v>
      </c>
      <c r="B712" t="s">
        <v>65</v>
      </c>
      <c r="C712" t="s">
        <v>1196</v>
      </c>
      <c r="D712" t="s">
        <v>2940</v>
      </c>
      <c r="E712" t="s">
        <v>68</v>
      </c>
      <c r="F712" t="s">
        <v>2941</v>
      </c>
      <c r="G712" t="s">
        <v>2942</v>
      </c>
      <c r="H712" t="s">
        <v>1167</v>
      </c>
      <c r="I712" t="s">
        <v>2090</v>
      </c>
      <c r="J712" t="s">
        <v>432</v>
      </c>
      <c r="K712">
        <v>77</v>
      </c>
      <c r="L712">
        <v>95</v>
      </c>
      <c r="M712">
        <v>82</v>
      </c>
      <c r="N712" t="s">
        <v>352</v>
      </c>
      <c r="O712">
        <v>29</v>
      </c>
      <c r="P712">
        <v>46</v>
      </c>
      <c r="Q712">
        <v>-0.85</v>
      </c>
    </row>
    <row r="713" spans="1:17" x14ac:dyDescent="0.25">
      <c r="A713" t="s">
        <v>1393</v>
      </c>
      <c r="B713" t="s">
        <v>152</v>
      </c>
      <c r="C713" t="s">
        <v>893</v>
      </c>
      <c r="D713" t="s">
        <v>2943</v>
      </c>
      <c r="E713" t="s">
        <v>106</v>
      </c>
      <c r="F713" t="s">
        <v>2944</v>
      </c>
      <c r="G713" t="s">
        <v>2945</v>
      </c>
      <c r="H713" t="s">
        <v>1167</v>
      </c>
      <c r="I713">
        <v>45749</v>
      </c>
      <c r="J713" t="s">
        <v>1705</v>
      </c>
      <c r="K713">
        <v>84</v>
      </c>
      <c r="L713">
        <v>58</v>
      </c>
      <c r="M713">
        <v>28</v>
      </c>
      <c r="N713" t="s">
        <v>383</v>
      </c>
      <c r="O713">
        <v>51</v>
      </c>
      <c r="P713">
        <v>12</v>
      </c>
      <c r="Q713">
        <v>-0.59</v>
      </c>
    </row>
    <row r="714" spans="1:17" x14ac:dyDescent="0.25">
      <c r="A714" t="s">
        <v>1234</v>
      </c>
      <c r="B714" t="s">
        <v>113</v>
      </c>
      <c r="C714" t="s">
        <v>2384</v>
      </c>
      <c r="D714" t="s">
        <v>2946</v>
      </c>
      <c r="E714" t="s">
        <v>68</v>
      </c>
      <c r="F714" t="s">
        <v>2947</v>
      </c>
      <c r="G714" t="s">
        <v>2948</v>
      </c>
      <c r="H714" t="s">
        <v>1167</v>
      </c>
      <c r="I714">
        <v>45386</v>
      </c>
      <c r="J714">
        <v>45932</v>
      </c>
      <c r="K714">
        <v>35</v>
      </c>
      <c r="L714">
        <v>72</v>
      </c>
      <c r="M714">
        <v>70</v>
      </c>
      <c r="N714" t="s">
        <v>207</v>
      </c>
      <c r="O714">
        <v>74</v>
      </c>
      <c r="P714">
        <v>15</v>
      </c>
      <c r="Q714">
        <v>0.76</v>
      </c>
    </row>
    <row r="715" spans="1:17" x14ac:dyDescent="0.25">
      <c r="A715" t="s">
        <v>1384</v>
      </c>
      <c r="B715" t="s">
        <v>56</v>
      </c>
      <c r="C715" t="s">
        <v>1217</v>
      </c>
      <c r="D715" t="s">
        <v>2949</v>
      </c>
      <c r="E715" t="s">
        <v>59</v>
      </c>
      <c r="F715" t="s">
        <v>2950</v>
      </c>
      <c r="G715" t="s">
        <v>2951</v>
      </c>
      <c r="H715" t="s">
        <v>1167</v>
      </c>
      <c r="I715">
        <v>45303</v>
      </c>
      <c r="J715" t="s">
        <v>307</v>
      </c>
      <c r="K715">
        <v>98</v>
      </c>
      <c r="L715">
        <v>14</v>
      </c>
      <c r="M715">
        <v>11</v>
      </c>
      <c r="N715" t="s">
        <v>166</v>
      </c>
      <c r="O715">
        <v>48</v>
      </c>
      <c r="P715">
        <v>38</v>
      </c>
      <c r="Q715">
        <v>0.8</v>
      </c>
    </row>
    <row r="716" spans="1:17" x14ac:dyDescent="0.25">
      <c r="A716" t="s">
        <v>1414</v>
      </c>
      <c r="B716" t="s">
        <v>74</v>
      </c>
      <c r="C716" t="s">
        <v>1403</v>
      </c>
      <c r="D716" t="s">
        <v>2952</v>
      </c>
      <c r="E716" t="s">
        <v>106</v>
      </c>
      <c r="F716" t="s">
        <v>2953</v>
      </c>
      <c r="G716" t="s">
        <v>2954</v>
      </c>
      <c r="H716" t="s">
        <v>1167</v>
      </c>
      <c r="I716">
        <v>45326</v>
      </c>
      <c r="J716">
        <v>45423</v>
      </c>
      <c r="K716">
        <v>63</v>
      </c>
      <c r="L716">
        <v>62</v>
      </c>
      <c r="M716">
        <v>18</v>
      </c>
      <c r="N716" t="s">
        <v>1419</v>
      </c>
      <c r="O716">
        <v>67</v>
      </c>
      <c r="P716">
        <v>17</v>
      </c>
      <c r="Q716">
        <v>0.21</v>
      </c>
    </row>
    <row r="717" spans="1:17" x14ac:dyDescent="0.25">
      <c r="A717" t="s">
        <v>347</v>
      </c>
      <c r="B717" t="s">
        <v>65</v>
      </c>
      <c r="C717" t="s">
        <v>1151</v>
      </c>
      <c r="D717" t="s">
        <v>2955</v>
      </c>
      <c r="E717" t="s">
        <v>59</v>
      </c>
      <c r="F717" t="s">
        <v>2956</v>
      </c>
      <c r="G717" t="s">
        <v>2957</v>
      </c>
      <c r="H717" t="s">
        <v>1558</v>
      </c>
      <c r="I717" t="s">
        <v>2090</v>
      </c>
      <c r="J717" t="s">
        <v>810</v>
      </c>
      <c r="K717">
        <v>27</v>
      </c>
      <c r="L717">
        <v>92</v>
      </c>
      <c r="M717">
        <v>56</v>
      </c>
      <c r="N717" t="s">
        <v>352</v>
      </c>
      <c r="O717">
        <v>29</v>
      </c>
      <c r="P717">
        <v>32</v>
      </c>
      <c r="Q717">
        <v>0.75</v>
      </c>
    </row>
    <row r="718" spans="1:17" x14ac:dyDescent="0.25">
      <c r="A718" t="s">
        <v>260</v>
      </c>
      <c r="B718" t="s">
        <v>103</v>
      </c>
      <c r="C718" t="s">
        <v>1928</v>
      </c>
      <c r="D718" t="s">
        <v>2958</v>
      </c>
      <c r="E718" t="s">
        <v>68</v>
      </c>
      <c r="F718" t="s">
        <v>2959</v>
      </c>
      <c r="G718" t="s">
        <v>2960</v>
      </c>
      <c r="H718" t="s">
        <v>1558</v>
      </c>
      <c r="I718" t="s">
        <v>132</v>
      </c>
      <c r="J718" t="s">
        <v>565</v>
      </c>
      <c r="K718">
        <v>70</v>
      </c>
      <c r="L718">
        <v>96</v>
      </c>
      <c r="M718">
        <v>92</v>
      </c>
      <c r="N718" t="s">
        <v>87</v>
      </c>
      <c r="O718">
        <v>27</v>
      </c>
      <c r="P718">
        <v>58</v>
      </c>
      <c r="Q718">
        <v>-0.1</v>
      </c>
    </row>
    <row r="719" spans="1:17" x14ac:dyDescent="0.25">
      <c r="A719" t="s">
        <v>102</v>
      </c>
      <c r="B719" t="s">
        <v>103</v>
      </c>
      <c r="C719" t="s">
        <v>1758</v>
      </c>
      <c r="D719" t="s">
        <v>2961</v>
      </c>
      <c r="E719" t="s">
        <v>59</v>
      </c>
      <c r="F719" t="s">
        <v>2962</v>
      </c>
      <c r="G719" t="s">
        <v>2963</v>
      </c>
      <c r="H719" t="s">
        <v>1558</v>
      </c>
      <c r="I719">
        <v>45447</v>
      </c>
      <c r="J719" t="s">
        <v>179</v>
      </c>
      <c r="K719">
        <v>49</v>
      </c>
      <c r="L719">
        <v>59</v>
      </c>
      <c r="M719">
        <v>73</v>
      </c>
      <c r="N719" t="s">
        <v>111</v>
      </c>
      <c r="O719">
        <v>93</v>
      </c>
      <c r="P719">
        <v>45</v>
      </c>
      <c r="Q719">
        <v>-1.1499999999999999</v>
      </c>
    </row>
    <row r="720" spans="1:17" x14ac:dyDescent="0.25">
      <c r="A720" t="s">
        <v>1414</v>
      </c>
      <c r="B720" t="s">
        <v>74</v>
      </c>
      <c r="C720" t="s">
        <v>1648</v>
      </c>
      <c r="D720" t="s">
        <v>2964</v>
      </c>
      <c r="E720" t="s">
        <v>59</v>
      </c>
      <c r="F720" t="s">
        <v>2965</v>
      </c>
      <c r="G720" t="s">
        <v>2966</v>
      </c>
      <c r="H720" t="s">
        <v>1558</v>
      </c>
      <c r="I720" t="s">
        <v>157</v>
      </c>
      <c r="J720" t="s">
        <v>806</v>
      </c>
      <c r="K720">
        <v>22</v>
      </c>
      <c r="L720">
        <v>19</v>
      </c>
      <c r="M720">
        <v>4</v>
      </c>
      <c r="N720" t="s">
        <v>1419</v>
      </c>
      <c r="O720">
        <v>88</v>
      </c>
      <c r="P720">
        <v>24</v>
      </c>
      <c r="Q720">
        <v>0.52</v>
      </c>
    </row>
    <row r="721" spans="1:17" x14ac:dyDescent="0.25">
      <c r="A721" t="s">
        <v>1826</v>
      </c>
      <c r="B721" t="s">
        <v>74</v>
      </c>
      <c r="C721" t="s">
        <v>888</v>
      </c>
      <c r="D721" t="s">
        <v>2967</v>
      </c>
      <c r="E721" t="s">
        <v>106</v>
      </c>
      <c r="F721" t="s">
        <v>2968</v>
      </c>
      <c r="G721" t="s">
        <v>2969</v>
      </c>
      <c r="H721" t="s">
        <v>290</v>
      </c>
      <c r="I721">
        <v>45301</v>
      </c>
      <c r="J721">
        <v>45607</v>
      </c>
      <c r="K721">
        <v>96</v>
      </c>
      <c r="L721">
        <v>38</v>
      </c>
      <c r="M721">
        <v>17</v>
      </c>
      <c r="N721" t="s">
        <v>95</v>
      </c>
      <c r="O721">
        <v>72</v>
      </c>
      <c r="P721">
        <v>84</v>
      </c>
      <c r="Q721">
        <v>0.73</v>
      </c>
    </row>
    <row r="722" spans="1:17" x14ac:dyDescent="0.25">
      <c r="A722" t="s">
        <v>726</v>
      </c>
      <c r="B722" t="s">
        <v>152</v>
      </c>
      <c r="C722" t="s">
        <v>2465</v>
      </c>
      <c r="D722" t="s">
        <v>2970</v>
      </c>
      <c r="E722" t="s">
        <v>68</v>
      </c>
      <c r="F722" t="s">
        <v>2971</v>
      </c>
      <c r="G722" t="s">
        <v>2972</v>
      </c>
      <c r="H722" t="s">
        <v>290</v>
      </c>
      <c r="I722" t="s">
        <v>1692</v>
      </c>
      <c r="J722">
        <v>45635</v>
      </c>
      <c r="K722">
        <v>61</v>
      </c>
      <c r="L722">
        <v>20</v>
      </c>
      <c r="M722">
        <v>29</v>
      </c>
      <c r="N722" t="s">
        <v>191</v>
      </c>
      <c r="O722">
        <v>71</v>
      </c>
      <c r="P722">
        <v>97</v>
      </c>
      <c r="Q722">
        <v>-0.17</v>
      </c>
    </row>
    <row r="723" spans="1:17" x14ac:dyDescent="0.25">
      <c r="A723" t="s">
        <v>1384</v>
      </c>
      <c r="B723" t="s">
        <v>56</v>
      </c>
      <c r="C723" t="s">
        <v>1693</v>
      </c>
      <c r="D723" t="s">
        <v>2973</v>
      </c>
      <c r="E723" t="s">
        <v>59</v>
      </c>
      <c r="F723" t="s">
        <v>2974</v>
      </c>
      <c r="G723" t="s">
        <v>2975</v>
      </c>
      <c r="H723" t="s">
        <v>556</v>
      </c>
      <c r="I723" t="s">
        <v>940</v>
      </c>
      <c r="J723" t="s">
        <v>290</v>
      </c>
      <c r="K723">
        <v>43</v>
      </c>
      <c r="L723">
        <v>66</v>
      </c>
      <c r="M723">
        <v>85</v>
      </c>
      <c r="N723" t="s">
        <v>166</v>
      </c>
      <c r="O723">
        <v>66</v>
      </c>
      <c r="P723">
        <v>65</v>
      </c>
      <c r="Q723">
        <v>-0.37</v>
      </c>
    </row>
    <row r="724" spans="1:17" x14ac:dyDescent="0.25">
      <c r="A724" t="s">
        <v>151</v>
      </c>
      <c r="B724" t="s">
        <v>152</v>
      </c>
      <c r="C724" t="s">
        <v>267</v>
      </c>
      <c r="D724" t="s">
        <v>2976</v>
      </c>
      <c r="E724" t="s">
        <v>106</v>
      </c>
      <c r="F724" t="s">
        <v>2977</v>
      </c>
      <c r="G724" t="s">
        <v>2978</v>
      </c>
      <c r="H724" t="s">
        <v>556</v>
      </c>
      <c r="I724" t="s">
        <v>2506</v>
      </c>
      <c r="J724" t="s">
        <v>1361</v>
      </c>
      <c r="K724">
        <v>38</v>
      </c>
      <c r="L724">
        <v>43</v>
      </c>
      <c r="M724">
        <v>91</v>
      </c>
      <c r="N724" t="s">
        <v>159</v>
      </c>
      <c r="O724">
        <v>72</v>
      </c>
      <c r="P724">
        <v>64</v>
      </c>
      <c r="Q724">
        <v>0.02</v>
      </c>
    </row>
    <row r="725" spans="1:17" x14ac:dyDescent="0.25">
      <c r="A725" t="s">
        <v>1072</v>
      </c>
      <c r="B725" t="s">
        <v>152</v>
      </c>
      <c r="C725" t="s">
        <v>1536</v>
      </c>
      <c r="D725" t="s">
        <v>2979</v>
      </c>
      <c r="E725" t="s">
        <v>68</v>
      </c>
      <c r="F725" t="s">
        <v>2980</v>
      </c>
      <c r="G725" t="s">
        <v>2981</v>
      </c>
      <c r="H725" t="s">
        <v>787</v>
      </c>
      <c r="I725">
        <v>45632</v>
      </c>
      <c r="J725" t="s">
        <v>400</v>
      </c>
      <c r="K725">
        <v>65</v>
      </c>
      <c r="L725">
        <v>36</v>
      </c>
      <c r="M725">
        <v>37</v>
      </c>
      <c r="N725" t="s">
        <v>320</v>
      </c>
      <c r="O725">
        <v>32</v>
      </c>
      <c r="P725">
        <v>70</v>
      </c>
      <c r="Q725">
        <v>0.11</v>
      </c>
    </row>
    <row r="726" spans="1:17" x14ac:dyDescent="0.25">
      <c r="A726" t="s">
        <v>1667</v>
      </c>
      <c r="B726" t="s">
        <v>74</v>
      </c>
      <c r="C726" t="s">
        <v>2216</v>
      </c>
      <c r="D726" t="s">
        <v>2982</v>
      </c>
      <c r="E726" t="s">
        <v>59</v>
      </c>
      <c r="F726" t="s">
        <v>2983</v>
      </c>
      <c r="G726" t="s">
        <v>2984</v>
      </c>
      <c r="H726" t="s">
        <v>787</v>
      </c>
      <c r="I726">
        <v>45809</v>
      </c>
      <c r="J726" t="s">
        <v>774</v>
      </c>
      <c r="K726">
        <v>14</v>
      </c>
      <c r="L726">
        <v>99</v>
      </c>
      <c r="M726">
        <v>97</v>
      </c>
      <c r="N726" t="s">
        <v>1225</v>
      </c>
      <c r="O726">
        <v>28</v>
      </c>
      <c r="P726">
        <v>45</v>
      </c>
      <c r="Q726">
        <v>-1.19</v>
      </c>
    </row>
    <row r="727" spans="1:17" x14ac:dyDescent="0.25">
      <c r="A727" t="s">
        <v>1063</v>
      </c>
      <c r="B727" t="s">
        <v>74</v>
      </c>
      <c r="C727" t="s">
        <v>888</v>
      </c>
      <c r="D727" t="s">
        <v>2985</v>
      </c>
      <c r="E727" t="s">
        <v>68</v>
      </c>
      <c r="F727" t="s">
        <v>2986</v>
      </c>
      <c r="G727" t="s">
        <v>2987</v>
      </c>
      <c r="H727" t="s">
        <v>628</v>
      </c>
      <c r="I727" t="s">
        <v>897</v>
      </c>
      <c r="J727">
        <v>45485</v>
      </c>
      <c r="K727">
        <v>67</v>
      </c>
      <c r="L727">
        <v>98</v>
      </c>
      <c r="M727">
        <v>92</v>
      </c>
      <c r="N727" t="s">
        <v>111</v>
      </c>
      <c r="O727">
        <v>35</v>
      </c>
      <c r="P727">
        <v>98</v>
      </c>
      <c r="Q727">
        <v>-0.61</v>
      </c>
    </row>
    <row r="728" spans="1:17" x14ac:dyDescent="0.25">
      <c r="A728" t="s">
        <v>1354</v>
      </c>
      <c r="B728" t="s">
        <v>74</v>
      </c>
      <c r="C728" t="s">
        <v>2808</v>
      </c>
      <c r="D728" t="s">
        <v>2988</v>
      </c>
      <c r="E728" t="s">
        <v>59</v>
      </c>
      <c r="F728" t="s">
        <v>2989</v>
      </c>
      <c r="G728" t="s">
        <v>2990</v>
      </c>
      <c r="H728" t="s">
        <v>628</v>
      </c>
      <c r="I728">
        <v>45477</v>
      </c>
      <c r="J728" t="s">
        <v>345</v>
      </c>
      <c r="K728">
        <v>85</v>
      </c>
      <c r="L728">
        <v>89</v>
      </c>
      <c r="M728">
        <v>41</v>
      </c>
      <c r="N728" t="s">
        <v>840</v>
      </c>
      <c r="O728">
        <v>68</v>
      </c>
      <c r="P728">
        <v>93</v>
      </c>
      <c r="Q728">
        <v>-1.8</v>
      </c>
    </row>
    <row r="729" spans="1:17" x14ac:dyDescent="0.25">
      <c r="A729" t="s">
        <v>112</v>
      </c>
      <c r="B729" t="s">
        <v>113</v>
      </c>
      <c r="C729" t="s">
        <v>2352</v>
      </c>
      <c r="D729" t="s">
        <v>2991</v>
      </c>
      <c r="E729" t="s">
        <v>106</v>
      </c>
      <c r="F729" t="s">
        <v>2992</v>
      </c>
      <c r="G729" t="s">
        <v>2993</v>
      </c>
      <c r="H729" t="s">
        <v>628</v>
      </c>
      <c r="I729">
        <v>45632</v>
      </c>
      <c r="J729">
        <v>45391</v>
      </c>
      <c r="K729">
        <v>93</v>
      </c>
      <c r="L729">
        <v>51</v>
      </c>
      <c r="M729">
        <v>70</v>
      </c>
      <c r="N729" t="s">
        <v>120</v>
      </c>
      <c r="O729">
        <v>81</v>
      </c>
      <c r="P729">
        <v>18</v>
      </c>
      <c r="Q729">
        <v>-0.37</v>
      </c>
    </row>
    <row r="730" spans="1:17" x14ac:dyDescent="0.25">
      <c r="A730" t="s">
        <v>2994</v>
      </c>
      <c r="B730" t="s">
        <v>103</v>
      </c>
      <c r="C730" t="s">
        <v>161</v>
      </c>
      <c r="D730" t="s">
        <v>2995</v>
      </c>
      <c r="E730" t="s">
        <v>68</v>
      </c>
      <c r="F730" t="s">
        <v>2996</v>
      </c>
      <c r="G730" t="s">
        <v>2997</v>
      </c>
      <c r="H730" t="s">
        <v>679</v>
      </c>
      <c r="I730">
        <v>45658</v>
      </c>
      <c r="J730" t="s">
        <v>2660</v>
      </c>
      <c r="K730">
        <v>100</v>
      </c>
      <c r="L730">
        <v>10</v>
      </c>
      <c r="M730">
        <v>89</v>
      </c>
      <c r="N730" t="s">
        <v>87</v>
      </c>
      <c r="O730">
        <v>76</v>
      </c>
      <c r="P730">
        <v>38</v>
      </c>
      <c r="Q730">
        <v>0.78</v>
      </c>
    </row>
    <row r="731" spans="1:17" x14ac:dyDescent="0.25">
      <c r="A731" t="s">
        <v>180</v>
      </c>
      <c r="B731" t="s">
        <v>74</v>
      </c>
      <c r="C731" t="s">
        <v>2063</v>
      </c>
      <c r="D731" t="s">
        <v>2998</v>
      </c>
      <c r="E731" t="s">
        <v>59</v>
      </c>
      <c r="F731" t="s">
        <v>2999</v>
      </c>
      <c r="G731" t="s">
        <v>3000</v>
      </c>
      <c r="H731" t="s">
        <v>593</v>
      </c>
      <c r="I731">
        <v>45328</v>
      </c>
      <c r="J731" t="s">
        <v>1549</v>
      </c>
      <c r="K731">
        <v>88</v>
      </c>
      <c r="L731">
        <v>4</v>
      </c>
      <c r="M731">
        <v>79</v>
      </c>
      <c r="N731" t="s">
        <v>383</v>
      </c>
      <c r="O731">
        <v>23</v>
      </c>
      <c r="P731">
        <v>39</v>
      </c>
      <c r="Q731">
        <v>0.5</v>
      </c>
    </row>
    <row r="732" spans="1:17" x14ac:dyDescent="0.25">
      <c r="A732" t="s">
        <v>151</v>
      </c>
      <c r="B732" t="s">
        <v>152</v>
      </c>
      <c r="C732" t="s">
        <v>75</v>
      </c>
      <c r="D732" t="s">
        <v>3001</v>
      </c>
      <c r="E732" t="s">
        <v>68</v>
      </c>
      <c r="F732" t="s">
        <v>3002</v>
      </c>
      <c r="G732" t="s">
        <v>3003</v>
      </c>
      <c r="H732" t="s">
        <v>1791</v>
      </c>
      <c r="I732" t="s">
        <v>1834</v>
      </c>
      <c r="J732" t="s">
        <v>2347</v>
      </c>
      <c r="K732">
        <v>97</v>
      </c>
      <c r="L732">
        <v>99</v>
      </c>
      <c r="M732">
        <v>96</v>
      </c>
      <c r="N732" t="s">
        <v>159</v>
      </c>
      <c r="O732">
        <v>57</v>
      </c>
      <c r="P732">
        <v>42</v>
      </c>
      <c r="Q732">
        <v>-0.7</v>
      </c>
    </row>
    <row r="733" spans="1:17" x14ac:dyDescent="0.25">
      <c r="A733" t="s">
        <v>173</v>
      </c>
      <c r="B733" t="s">
        <v>74</v>
      </c>
      <c r="C733" t="s">
        <v>1819</v>
      </c>
      <c r="D733" t="s">
        <v>3004</v>
      </c>
      <c r="E733" t="s">
        <v>59</v>
      </c>
      <c r="F733" t="s">
        <v>3005</v>
      </c>
      <c r="G733" t="s">
        <v>3006</v>
      </c>
      <c r="H733" t="s">
        <v>1791</v>
      </c>
      <c r="I733" t="s">
        <v>3007</v>
      </c>
      <c r="J733" t="s">
        <v>1009</v>
      </c>
      <c r="K733">
        <v>19</v>
      </c>
      <c r="L733">
        <v>100</v>
      </c>
      <c r="M733">
        <v>83</v>
      </c>
      <c r="N733" t="s">
        <v>166</v>
      </c>
      <c r="O733">
        <v>66</v>
      </c>
      <c r="P733">
        <v>28</v>
      </c>
      <c r="Q733">
        <v>0.26</v>
      </c>
    </row>
    <row r="734" spans="1:17" x14ac:dyDescent="0.25">
      <c r="A734" t="s">
        <v>215</v>
      </c>
      <c r="B734" t="s">
        <v>56</v>
      </c>
      <c r="C734" t="s">
        <v>3008</v>
      </c>
      <c r="D734" t="s">
        <v>3009</v>
      </c>
      <c r="E734" t="s">
        <v>59</v>
      </c>
      <c r="F734" t="s">
        <v>3010</v>
      </c>
      <c r="G734" t="s">
        <v>3011</v>
      </c>
      <c r="H734" t="s">
        <v>962</v>
      </c>
      <c r="I734" t="s">
        <v>711</v>
      </c>
      <c r="J734" t="s">
        <v>869</v>
      </c>
      <c r="K734">
        <v>24</v>
      </c>
      <c r="L734">
        <v>55</v>
      </c>
      <c r="M734">
        <v>51</v>
      </c>
      <c r="N734" t="s">
        <v>111</v>
      </c>
      <c r="O734">
        <v>39</v>
      </c>
      <c r="P734">
        <v>15</v>
      </c>
      <c r="Q734">
        <v>0.57999999999999996</v>
      </c>
    </row>
    <row r="735" spans="1:17" x14ac:dyDescent="0.25">
      <c r="A735" t="s">
        <v>935</v>
      </c>
      <c r="B735" t="s">
        <v>103</v>
      </c>
      <c r="C735" t="s">
        <v>181</v>
      </c>
      <c r="D735" t="s">
        <v>3012</v>
      </c>
      <c r="E735" t="s">
        <v>68</v>
      </c>
      <c r="F735" t="s">
        <v>3013</v>
      </c>
      <c r="G735" t="s">
        <v>3014</v>
      </c>
      <c r="H735" t="s">
        <v>962</v>
      </c>
      <c r="I735" t="s">
        <v>426</v>
      </c>
      <c r="J735" t="s">
        <v>1122</v>
      </c>
      <c r="K735">
        <v>55</v>
      </c>
      <c r="L735">
        <v>13</v>
      </c>
      <c r="M735">
        <v>71</v>
      </c>
      <c r="N735" t="s">
        <v>1285</v>
      </c>
      <c r="O735">
        <v>37</v>
      </c>
      <c r="P735">
        <v>4</v>
      </c>
      <c r="Q735">
        <v>0.62</v>
      </c>
    </row>
    <row r="736" spans="1:17" x14ac:dyDescent="0.25">
      <c r="A736" t="s">
        <v>922</v>
      </c>
      <c r="B736" t="s">
        <v>65</v>
      </c>
      <c r="C736" t="s">
        <v>1130</v>
      </c>
      <c r="D736" t="s">
        <v>3015</v>
      </c>
      <c r="E736" t="s">
        <v>59</v>
      </c>
      <c r="F736" t="s">
        <v>3016</v>
      </c>
      <c r="G736" t="s">
        <v>3017</v>
      </c>
      <c r="H736" t="s">
        <v>3018</v>
      </c>
      <c r="I736" t="s">
        <v>2119</v>
      </c>
      <c r="J736" t="s">
        <v>1134</v>
      </c>
      <c r="K736">
        <v>91</v>
      </c>
      <c r="L736">
        <v>82</v>
      </c>
      <c r="M736">
        <v>58</v>
      </c>
      <c r="N736" t="s">
        <v>926</v>
      </c>
      <c r="O736">
        <v>43</v>
      </c>
      <c r="P736">
        <v>45</v>
      </c>
      <c r="Q736">
        <v>0.89</v>
      </c>
    </row>
    <row r="737" spans="1:17" x14ac:dyDescent="0.25">
      <c r="A737" t="s">
        <v>55</v>
      </c>
      <c r="B737" t="s">
        <v>56</v>
      </c>
      <c r="C737" t="s">
        <v>1928</v>
      </c>
      <c r="D737" t="s">
        <v>3019</v>
      </c>
      <c r="E737" t="s">
        <v>68</v>
      </c>
      <c r="F737" t="s">
        <v>3020</v>
      </c>
      <c r="G737" t="s">
        <v>3021</v>
      </c>
      <c r="H737" t="s">
        <v>3018</v>
      </c>
      <c r="I737">
        <v>45296</v>
      </c>
      <c r="J737" t="s">
        <v>3018</v>
      </c>
      <c r="K737">
        <v>49</v>
      </c>
      <c r="L737">
        <v>93</v>
      </c>
      <c r="M737">
        <v>15</v>
      </c>
      <c r="N737" t="s">
        <v>172</v>
      </c>
      <c r="O737">
        <v>52</v>
      </c>
      <c r="P737">
        <v>31</v>
      </c>
      <c r="Q737">
        <v>-0.05</v>
      </c>
    </row>
    <row r="738" spans="1:17" x14ac:dyDescent="0.25">
      <c r="A738" t="s">
        <v>474</v>
      </c>
      <c r="B738" t="s">
        <v>56</v>
      </c>
      <c r="C738" t="s">
        <v>3022</v>
      </c>
      <c r="D738" t="s">
        <v>3023</v>
      </c>
      <c r="E738" t="s">
        <v>68</v>
      </c>
      <c r="F738" t="s">
        <v>3024</v>
      </c>
      <c r="G738" t="s">
        <v>3025</v>
      </c>
      <c r="H738" t="s">
        <v>3018</v>
      </c>
      <c r="I738" t="s">
        <v>1121</v>
      </c>
      <c r="J738" t="s">
        <v>1549</v>
      </c>
      <c r="K738">
        <v>66</v>
      </c>
      <c r="L738">
        <v>28</v>
      </c>
      <c r="M738">
        <v>7</v>
      </c>
      <c r="N738" t="s">
        <v>383</v>
      </c>
      <c r="O738">
        <v>85</v>
      </c>
      <c r="P738">
        <v>6</v>
      </c>
      <c r="Q738">
        <v>0.4</v>
      </c>
    </row>
    <row r="739" spans="1:17" x14ac:dyDescent="0.25">
      <c r="A739" t="s">
        <v>731</v>
      </c>
      <c r="B739" t="s">
        <v>74</v>
      </c>
      <c r="C739" t="s">
        <v>292</v>
      </c>
      <c r="D739" t="s">
        <v>3026</v>
      </c>
      <c r="E739" t="s">
        <v>68</v>
      </c>
      <c r="F739" t="s">
        <v>3027</v>
      </c>
      <c r="G739" t="s">
        <v>3028</v>
      </c>
      <c r="H739" t="s">
        <v>1264</v>
      </c>
      <c r="I739" t="s">
        <v>504</v>
      </c>
      <c r="J739" t="s">
        <v>1525</v>
      </c>
      <c r="K739">
        <v>14</v>
      </c>
      <c r="L739">
        <v>63</v>
      </c>
      <c r="M739">
        <v>74</v>
      </c>
      <c r="N739" t="s">
        <v>166</v>
      </c>
      <c r="O739">
        <v>59</v>
      </c>
      <c r="P739">
        <v>63</v>
      </c>
      <c r="Q739">
        <v>0.93</v>
      </c>
    </row>
    <row r="740" spans="1:17" x14ac:dyDescent="0.25">
      <c r="A740" t="s">
        <v>1826</v>
      </c>
      <c r="B740" t="s">
        <v>74</v>
      </c>
      <c r="C740" t="s">
        <v>2603</v>
      </c>
      <c r="D740" t="s">
        <v>3029</v>
      </c>
      <c r="E740" t="s">
        <v>59</v>
      </c>
      <c r="F740" t="s">
        <v>3030</v>
      </c>
      <c r="G740" t="s">
        <v>3031</v>
      </c>
      <c r="H740" t="s">
        <v>1264</v>
      </c>
      <c r="I740" t="s">
        <v>249</v>
      </c>
      <c r="J740">
        <v>45420</v>
      </c>
      <c r="K740">
        <v>36</v>
      </c>
      <c r="L740">
        <v>82</v>
      </c>
      <c r="M740">
        <v>85</v>
      </c>
      <c r="N740" t="s">
        <v>3032</v>
      </c>
      <c r="O740">
        <v>27</v>
      </c>
      <c r="P740">
        <v>67</v>
      </c>
      <c r="Q740">
        <v>-7.0000000000000007E-2</v>
      </c>
    </row>
    <row r="741" spans="1:17" x14ac:dyDescent="0.25">
      <c r="A741" t="s">
        <v>389</v>
      </c>
      <c r="B741" t="s">
        <v>74</v>
      </c>
      <c r="C741" t="s">
        <v>756</v>
      </c>
      <c r="D741" t="s">
        <v>3033</v>
      </c>
      <c r="E741" t="s">
        <v>68</v>
      </c>
      <c r="F741" t="s">
        <v>3034</v>
      </c>
      <c r="G741" t="s">
        <v>3035</v>
      </c>
      <c r="H741" t="s">
        <v>1264</v>
      </c>
      <c r="I741" t="s">
        <v>685</v>
      </c>
      <c r="J741">
        <v>45690</v>
      </c>
      <c r="K741">
        <v>52</v>
      </c>
      <c r="L741">
        <v>31</v>
      </c>
      <c r="M741">
        <v>18</v>
      </c>
      <c r="N741" t="s">
        <v>394</v>
      </c>
      <c r="O741">
        <v>77</v>
      </c>
      <c r="P741">
        <v>16</v>
      </c>
      <c r="Q741">
        <v>-1.48</v>
      </c>
    </row>
    <row r="742" spans="1:17" x14ac:dyDescent="0.25">
      <c r="A742" t="s">
        <v>1647</v>
      </c>
      <c r="B742" t="s">
        <v>74</v>
      </c>
      <c r="C742" t="s">
        <v>1260</v>
      </c>
      <c r="D742" t="s">
        <v>3036</v>
      </c>
      <c r="E742" t="s">
        <v>59</v>
      </c>
      <c r="F742" t="s">
        <v>3037</v>
      </c>
      <c r="G742" t="s">
        <v>3038</v>
      </c>
      <c r="H742" t="s">
        <v>999</v>
      </c>
      <c r="I742">
        <v>45329</v>
      </c>
      <c r="J742" t="s">
        <v>1058</v>
      </c>
      <c r="K742">
        <v>-48</v>
      </c>
      <c r="L742">
        <v>71</v>
      </c>
      <c r="M742">
        <v>86</v>
      </c>
      <c r="N742" t="s">
        <v>191</v>
      </c>
      <c r="O742">
        <v>95</v>
      </c>
      <c r="P742">
        <v>3</v>
      </c>
      <c r="Q742">
        <v>0.79</v>
      </c>
    </row>
    <row r="743" spans="1:17" x14ac:dyDescent="0.25">
      <c r="A743" t="s">
        <v>334</v>
      </c>
      <c r="B743" t="s">
        <v>65</v>
      </c>
      <c r="C743" t="s">
        <v>745</v>
      </c>
      <c r="D743" t="s">
        <v>3039</v>
      </c>
      <c r="E743" t="s">
        <v>68</v>
      </c>
      <c r="F743" t="s">
        <v>3040</v>
      </c>
      <c r="G743" t="s">
        <v>3041</v>
      </c>
      <c r="H743" t="s">
        <v>999</v>
      </c>
      <c r="I743">
        <v>45631</v>
      </c>
      <c r="J743" t="s">
        <v>711</v>
      </c>
      <c r="K743">
        <v>58</v>
      </c>
      <c r="L743">
        <v>23</v>
      </c>
      <c r="M743">
        <v>66</v>
      </c>
      <c r="N743" t="s">
        <v>273</v>
      </c>
      <c r="O743">
        <v>82</v>
      </c>
      <c r="P743">
        <v>61</v>
      </c>
      <c r="Q743">
        <v>0.97</v>
      </c>
    </row>
    <row r="744" spans="1:17" x14ac:dyDescent="0.25">
      <c r="A744" t="s">
        <v>712</v>
      </c>
      <c r="B744" t="s">
        <v>103</v>
      </c>
      <c r="C744" t="s">
        <v>2693</v>
      </c>
      <c r="D744" t="s">
        <v>3042</v>
      </c>
      <c r="E744" t="s">
        <v>68</v>
      </c>
      <c r="F744" t="s">
        <v>3043</v>
      </c>
      <c r="G744" t="s">
        <v>3044</v>
      </c>
      <c r="H744" t="s">
        <v>999</v>
      </c>
      <c r="I744" t="s">
        <v>1115</v>
      </c>
      <c r="J744" t="s">
        <v>787</v>
      </c>
      <c r="K744">
        <v>39</v>
      </c>
      <c r="L744">
        <v>2</v>
      </c>
      <c r="M744">
        <v>71</v>
      </c>
      <c r="N744" t="s">
        <v>505</v>
      </c>
      <c r="O744">
        <v>20</v>
      </c>
      <c r="P744">
        <v>70</v>
      </c>
      <c r="Q744">
        <v>0.26</v>
      </c>
    </row>
    <row r="745" spans="1:17" x14ac:dyDescent="0.25">
      <c r="A745" t="s">
        <v>1647</v>
      </c>
      <c r="B745" t="s">
        <v>74</v>
      </c>
      <c r="C745" t="s">
        <v>468</v>
      </c>
      <c r="D745" t="s">
        <v>3045</v>
      </c>
      <c r="E745" t="s">
        <v>59</v>
      </c>
      <c r="F745" t="s">
        <v>3046</v>
      </c>
      <c r="G745" t="s">
        <v>3047</v>
      </c>
      <c r="H745" t="s">
        <v>1000</v>
      </c>
      <c r="I745" t="s">
        <v>2119</v>
      </c>
      <c r="J745" t="s">
        <v>461</v>
      </c>
      <c r="K745">
        <v>51</v>
      </c>
      <c r="L745">
        <v>100</v>
      </c>
      <c r="M745">
        <v>70</v>
      </c>
      <c r="N745" t="s">
        <v>191</v>
      </c>
      <c r="O745">
        <v>40</v>
      </c>
      <c r="P745">
        <v>21</v>
      </c>
      <c r="Q745">
        <v>-2.5</v>
      </c>
    </row>
    <row r="746" spans="1:17" x14ac:dyDescent="0.25">
      <c r="A746" t="s">
        <v>835</v>
      </c>
      <c r="B746" t="s">
        <v>113</v>
      </c>
      <c r="C746" t="s">
        <v>3048</v>
      </c>
      <c r="D746" t="s">
        <v>3049</v>
      </c>
      <c r="E746" t="s">
        <v>106</v>
      </c>
      <c r="F746" t="s">
        <v>3050</v>
      </c>
      <c r="G746" t="s">
        <v>3051</v>
      </c>
      <c r="H746" t="s">
        <v>1000</v>
      </c>
      <c r="I746" t="s">
        <v>594</v>
      </c>
      <c r="J746">
        <v>45479</v>
      </c>
      <c r="K746">
        <v>16</v>
      </c>
      <c r="L746">
        <v>20</v>
      </c>
      <c r="M746">
        <v>45</v>
      </c>
      <c r="N746" t="s">
        <v>840</v>
      </c>
      <c r="O746">
        <v>81</v>
      </c>
      <c r="P746">
        <v>62</v>
      </c>
      <c r="Q746">
        <v>0.48</v>
      </c>
    </row>
    <row r="747" spans="1:17" x14ac:dyDescent="0.25">
      <c r="A747" t="s">
        <v>693</v>
      </c>
      <c r="B747" t="s">
        <v>201</v>
      </c>
      <c r="C747" t="s">
        <v>2046</v>
      </c>
      <c r="D747" t="s">
        <v>3052</v>
      </c>
      <c r="E747" t="s">
        <v>68</v>
      </c>
      <c r="F747" t="s">
        <v>3053</v>
      </c>
      <c r="G747" t="s">
        <v>3054</v>
      </c>
      <c r="H747" t="s">
        <v>1000</v>
      </c>
      <c r="I747">
        <v>45571</v>
      </c>
      <c r="J747">
        <v>45810</v>
      </c>
      <c r="K747">
        <v>62</v>
      </c>
      <c r="L747">
        <v>31</v>
      </c>
      <c r="M747">
        <v>24</v>
      </c>
      <c r="N747" t="s">
        <v>699</v>
      </c>
      <c r="O747">
        <v>89</v>
      </c>
      <c r="P747">
        <v>100</v>
      </c>
      <c r="Q747">
        <v>0.23</v>
      </c>
    </row>
    <row r="748" spans="1:17" x14ac:dyDescent="0.25">
      <c r="A748" t="s">
        <v>474</v>
      </c>
      <c r="B748" t="s">
        <v>56</v>
      </c>
      <c r="C748" t="s">
        <v>577</v>
      </c>
      <c r="D748" t="s">
        <v>3055</v>
      </c>
      <c r="E748" t="s">
        <v>106</v>
      </c>
      <c r="F748" t="s">
        <v>3056</v>
      </c>
      <c r="G748" t="s">
        <v>3057</v>
      </c>
      <c r="H748" t="s">
        <v>1081</v>
      </c>
      <c r="I748">
        <v>45634</v>
      </c>
      <c r="J748" t="s">
        <v>1782</v>
      </c>
      <c r="K748">
        <v>60</v>
      </c>
      <c r="L748">
        <v>61</v>
      </c>
      <c r="M748">
        <v>2</v>
      </c>
      <c r="N748" t="s">
        <v>383</v>
      </c>
      <c r="O748">
        <v>96</v>
      </c>
      <c r="P748">
        <v>50</v>
      </c>
      <c r="Q748">
        <v>-0.12</v>
      </c>
    </row>
    <row r="749" spans="1:17" x14ac:dyDescent="0.25">
      <c r="A749" t="s">
        <v>792</v>
      </c>
      <c r="B749" t="s">
        <v>74</v>
      </c>
      <c r="C749" t="s">
        <v>251</v>
      </c>
      <c r="D749" t="s">
        <v>3058</v>
      </c>
      <c r="E749" t="s">
        <v>59</v>
      </c>
      <c r="F749" t="s">
        <v>3059</v>
      </c>
      <c r="G749" t="s">
        <v>3060</v>
      </c>
      <c r="H749" t="s">
        <v>1081</v>
      </c>
      <c r="I749" t="s">
        <v>1371</v>
      </c>
      <c r="J749">
        <v>45446</v>
      </c>
      <c r="K749">
        <v>47</v>
      </c>
      <c r="L749">
        <v>2</v>
      </c>
      <c r="M749">
        <v>76</v>
      </c>
      <c r="N749" t="s">
        <v>166</v>
      </c>
      <c r="O749">
        <v>48</v>
      </c>
      <c r="P749">
        <v>36</v>
      </c>
      <c r="Q749">
        <v>0.48</v>
      </c>
    </row>
    <row r="750" spans="1:17" x14ac:dyDescent="0.25">
      <c r="A750" t="s">
        <v>389</v>
      </c>
      <c r="B750" t="s">
        <v>74</v>
      </c>
      <c r="C750" t="s">
        <v>3061</v>
      </c>
      <c r="D750" t="s">
        <v>3062</v>
      </c>
      <c r="E750" t="s">
        <v>59</v>
      </c>
      <c r="F750" t="s">
        <v>3063</v>
      </c>
      <c r="G750" t="s">
        <v>3064</v>
      </c>
      <c r="H750" t="s">
        <v>1081</v>
      </c>
      <c r="I750" t="s">
        <v>821</v>
      </c>
      <c r="J750" t="s">
        <v>483</v>
      </c>
      <c r="K750">
        <v>23</v>
      </c>
      <c r="L750">
        <v>38</v>
      </c>
      <c r="M750">
        <v>25</v>
      </c>
      <c r="N750" t="s">
        <v>394</v>
      </c>
      <c r="O750">
        <v>84</v>
      </c>
      <c r="P750">
        <v>78</v>
      </c>
      <c r="Q750">
        <v>0.25</v>
      </c>
    </row>
    <row r="751" spans="1:17" x14ac:dyDescent="0.25">
      <c r="A751" t="s">
        <v>347</v>
      </c>
      <c r="B751" t="s">
        <v>65</v>
      </c>
      <c r="C751" t="s">
        <v>2523</v>
      </c>
      <c r="D751" t="s">
        <v>3065</v>
      </c>
      <c r="E751" t="s">
        <v>59</v>
      </c>
      <c r="F751" t="s">
        <v>3066</v>
      </c>
      <c r="G751" t="s">
        <v>3067</v>
      </c>
      <c r="H751" t="s">
        <v>1081</v>
      </c>
      <c r="I751" t="s">
        <v>504</v>
      </c>
      <c r="J751" t="s">
        <v>826</v>
      </c>
      <c r="K751">
        <v>85</v>
      </c>
      <c r="L751">
        <v>15</v>
      </c>
      <c r="M751">
        <v>16</v>
      </c>
      <c r="N751" t="s">
        <v>352</v>
      </c>
      <c r="O751">
        <v>46</v>
      </c>
      <c r="P751">
        <v>24</v>
      </c>
      <c r="Q751">
        <v>7.0000000000000007E-2</v>
      </c>
    </row>
    <row r="752" spans="1:17" x14ac:dyDescent="0.25">
      <c r="A752" t="s">
        <v>519</v>
      </c>
      <c r="B752" t="s">
        <v>74</v>
      </c>
      <c r="C752" t="s">
        <v>2103</v>
      </c>
      <c r="D752" t="s">
        <v>3068</v>
      </c>
      <c r="E752" t="s">
        <v>68</v>
      </c>
      <c r="F752" t="s">
        <v>3069</v>
      </c>
      <c r="G752" t="s">
        <v>3070</v>
      </c>
      <c r="H752" t="s">
        <v>1081</v>
      </c>
      <c r="I752">
        <v>45325</v>
      </c>
      <c r="J752" t="s">
        <v>109</v>
      </c>
      <c r="K752">
        <v>55</v>
      </c>
      <c r="L752">
        <v>25</v>
      </c>
      <c r="M752">
        <v>87</v>
      </c>
      <c r="N752" t="s">
        <v>159</v>
      </c>
      <c r="O752">
        <v>69</v>
      </c>
      <c r="P752">
        <v>48</v>
      </c>
      <c r="Q752">
        <v>0.48</v>
      </c>
    </row>
    <row r="753" spans="1:17" x14ac:dyDescent="0.25">
      <c r="A753" t="s">
        <v>650</v>
      </c>
      <c r="B753" t="s">
        <v>74</v>
      </c>
      <c r="C753" t="s">
        <v>1772</v>
      </c>
      <c r="D753" t="s">
        <v>3071</v>
      </c>
      <c r="E753" t="s">
        <v>68</v>
      </c>
      <c r="F753" t="s">
        <v>3072</v>
      </c>
      <c r="G753" t="s">
        <v>3073</v>
      </c>
      <c r="H753" t="s">
        <v>1081</v>
      </c>
      <c r="I753" t="s">
        <v>339</v>
      </c>
      <c r="J753" t="s">
        <v>810</v>
      </c>
      <c r="K753">
        <v>81</v>
      </c>
      <c r="L753">
        <v>76</v>
      </c>
      <c r="M753">
        <v>10</v>
      </c>
      <c r="N753" t="s">
        <v>159</v>
      </c>
      <c r="O753">
        <v>68</v>
      </c>
      <c r="P753">
        <v>100</v>
      </c>
      <c r="Q753">
        <v>0.3</v>
      </c>
    </row>
    <row r="754" spans="1:17" x14ac:dyDescent="0.25">
      <c r="A754" t="s">
        <v>874</v>
      </c>
      <c r="B754" t="s">
        <v>56</v>
      </c>
      <c r="C754" t="s">
        <v>1866</v>
      </c>
      <c r="D754" t="s">
        <v>3074</v>
      </c>
      <c r="E754" t="s">
        <v>59</v>
      </c>
      <c r="F754" t="s">
        <v>3075</v>
      </c>
      <c r="G754" t="s">
        <v>3076</v>
      </c>
      <c r="H754" t="s">
        <v>570</v>
      </c>
      <c r="I754" t="s">
        <v>2136</v>
      </c>
      <c r="J754">
        <v>45601</v>
      </c>
      <c r="K754">
        <v>28</v>
      </c>
      <c r="L754">
        <v>27</v>
      </c>
      <c r="M754">
        <v>22</v>
      </c>
      <c r="N754" t="s">
        <v>383</v>
      </c>
      <c r="O754">
        <v>70</v>
      </c>
      <c r="P754">
        <v>30</v>
      </c>
      <c r="Q754">
        <v>-0.47</v>
      </c>
    </row>
    <row r="755" spans="1:17" x14ac:dyDescent="0.25">
      <c r="A755" t="s">
        <v>726</v>
      </c>
      <c r="B755" t="s">
        <v>152</v>
      </c>
      <c r="C755" t="s">
        <v>817</v>
      </c>
      <c r="D755" t="s">
        <v>3077</v>
      </c>
      <c r="E755" t="s">
        <v>106</v>
      </c>
      <c r="F755" t="s">
        <v>3078</v>
      </c>
      <c r="G755" t="s">
        <v>3079</v>
      </c>
      <c r="H755" t="s">
        <v>570</v>
      </c>
      <c r="I755" t="s">
        <v>1495</v>
      </c>
      <c r="J755" t="s">
        <v>314</v>
      </c>
      <c r="K755">
        <v>99</v>
      </c>
      <c r="L755">
        <v>6</v>
      </c>
      <c r="M755">
        <v>88</v>
      </c>
      <c r="N755" t="s">
        <v>191</v>
      </c>
      <c r="O755">
        <v>49</v>
      </c>
      <c r="P755">
        <v>9</v>
      </c>
      <c r="Q755">
        <v>0.56999999999999995</v>
      </c>
    </row>
    <row r="756" spans="1:17" x14ac:dyDescent="0.25">
      <c r="A756" t="s">
        <v>232</v>
      </c>
      <c r="B756" t="s">
        <v>152</v>
      </c>
      <c r="C756" t="s">
        <v>3080</v>
      </c>
      <c r="D756" t="s">
        <v>3081</v>
      </c>
      <c r="E756" t="s">
        <v>59</v>
      </c>
      <c r="F756" t="s">
        <v>3082</v>
      </c>
      <c r="G756" t="s">
        <v>3083</v>
      </c>
      <c r="H756" t="s">
        <v>1028</v>
      </c>
      <c r="I756">
        <v>45483</v>
      </c>
      <c r="J756">
        <v>45295</v>
      </c>
      <c r="K756">
        <v>34</v>
      </c>
      <c r="L756">
        <v>42</v>
      </c>
      <c r="M756">
        <v>86</v>
      </c>
      <c r="N756" t="s">
        <v>159</v>
      </c>
      <c r="O756">
        <v>28</v>
      </c>
      <c r="P756">
        <v>23</v>
      </c>
      <c r="Q756">
        <v>0.82</v>
      </c>
    </row>
    <row r="757" spans="1:17" x14ac:dyDescent="0.25">
      <c r="A757" t="s">
        <v>489</v>
      </c>
      <c r="B757" t="s">
        <v>56</v>
      </c>
      <c r="C757" t="s">
        <v>3084</v>
      </c>
      <c r="D757" t="s">
        <v>3085</v>
      </c>
      <c r="E757" t="s">
        <v>106</v>
      </c>
      <c r="F757" t="s">
        <v>3086</v>
      </c>
      <c r="G757" t="s">
        <v>3087</v>
      </c>
      <c r="H757" t="s">
        <v>1028</v>
      </c>
      <c r="I757">
        <v>45450</v>
      </c>
      <c r="J757" t="s">
        <v>1504</v>
      </c>
      <c r="K757">
        <v>62</v>
      </c>
      <c r="L757">
        <v>79</v>
      </c>
      <c r="M757">
        <v>95</v>
      </c>
      <c r="N757" t="s">
        <v>394</v>
      </c>
      <c r="O757">
        <v>34</v>
      </c>
      <c r="P757">
        <v>12</v>
      </c>
      <c r="Q757">
        <v>0.18</v>
      </c>
    </row>
    <row r="758" spans="1:17" x14ac:dyDescent="0.25">
      <c r="A758" t="s">
        <v>365</v>
      </c>
      <c r="B758" t="s">
        <v>56</v>
      </c>
      <c r="C758" t="s">
        <v>756</v>
      </c>
      <c r="D758" t="s">
        <v>3088</v>
      </c>
      <c r="E758" t="s">
        <v>59</v>
      </c>
      <c r="F758" t="s">
        <v>3089</v>
      </c>
      <c r="G758" t="s">
        <v>3090</v>
      </c>
      <c r="H758" t="s">
        <v>1028</v>
      </c>
      <c r="I758">
        <v>45601</v>
      </c>
      <c r="J758">
        <v>45449</v>
      </c>
      <c r="K758">
        <v>55</v>
      </c>
      <c r="L758">
        <v>96</v>
      </c>
      <c r="M758">
        <v>40</v>
      </c>
      <c r="N758" t="s">
        <v>111</v>
      </c>
      <c r="O758">
        <v>23</v>
      </c>
      <c r="P758">
        <v>47</v>
      </c>
      <c r="Q758">
        <v>0.65</v>
      </c>
    </row>
    <row r="759" spans="1:17" x14ac:dyDescent="0.25">
      <c r="A759" t="s">
        <v>760</v>
      </c>
      <c r="B759" t="s">
        <v>103</v>
      </c>
      <c r="C759" t="s">
        <v>765</v>
      </c>
      <c r="D759" t="s">
        <v>3091</v>
      </c>
      <c r="E759" t="s">
        <v>68</v>
      </c>
      <c r="F759" t="s">
        <v>3092</v>
      </c>
      <c r="G759" t="s">
        <v>3093</v>
      </c>
      <c r="H759" t="s">
        <v>1514</v>
      </c>
      <c r="I759" t="s">
        <v>1183</v>
      </c>
      <c r="J759" t="s">
        <v>1000</v>
      </c>
      <c r="K759">
        <v>47</v>
      </c>
      <c r="L759">
        <v>7</v>
      </c>
      <c r="M759">
        <v>63</v>
      </c>
      <c r="N759" t="s">
        <v>72</v>
      </c>
      <c r="O759">
        <v>29</v>
      </c>
      <c r="P759">
        <v>20</v>
      </c>
      <c r="Q759">
        <v>-1.04</v>
      </c>
    </row>
    <row r="760" spans="1:17" x14ac:dyDescent="0.25">
      <c r="A760" t="s">
        <v>1050</v>
      </c>
      <c r="B760" t="s">
        <v>56</v>
      </c>
      <c r="C760" t="s">
        <v>3094</v>
      </c>
      <c r="D760" t="s">
        <v>3095</v>
      </c>
      <c r="E760" t="s">
        <v>68</v>
      </c>
      <c r="F760" t="s">
        <v>3096</v>
      </c>
      <c r="G760" t="s">
        <v>3097</v>
      </c>
      <c r="H760" t="s">
        <v>1514</v>
      </c>
      <c r="I760">
        <v>45778</v>
      </c>
      <c r="J760" t="s">
        <v>1167</v>
      </c>
      <c r="K760">
        <v>12</v>
      </c>
      <c r="L760">
        <v>28</v>
      </c>
      <c r="M760">
        <v>11</v>
      </c>
      <c r="N760" t="s">
        <v>191</v>
      </c>
      <c r="O760">
        <v>46</v>
      </c>
      <c r="P760">
        <v>88</v>
      </c>
      <c r="Q760">
        <v>0.31</v>
      </c>
    </row>
    <row r="761" spans="1:17" x14ac:dyDescent="0.25">
      <c r="A761" t="s">
        <v>1045</v>
      </c>
      <c r="B761" t="s">
        <v>56</v>
      </c>
      <c r="C761" t="s">
        <v>2819</v>
      </c>
      <c r="D761" t="s">
        <v>3098</v>
      </c>
      <c r="E761" t="s">
        <v>59</v>
      </c>
      <c r="F761" t="s">
        <v>3099</v>
      </c>
      <c r="G761" t="s">
        <v>3100</v>
      </c>
      <c r="H761" t="s">
        <v>1514</v>
      </c>
      <c r="I761">
        <v>45332</v>
      </c>
      <c r="J761" t="s">
        <v>983</v>
      </c>
      <c r="K761">
        <v>84</v>
      </c>
      <c r="L761">
        <v>46</v>
      </c>
      <c r="M761">
        <v>80</v>
      </c>
      <c r="N761" t="s">
        <v>320</v>
      </c>
      <c r="O761">
        <v>66</v>
      </c>
      <c r="P761">
        <v>84</v>
      </c>
      <c r="Q761">
        <v>-0.91</v>
      </c>
    </row>
    <row r="762" spans="1:17" x14ac:dyDescent="0.25">
      <c r="A762" t="s">
        <v>1244</v>
      </c>
      <c r="B762" t="s">
        <v>56</v>
      </c>
      <c r="C762" t="s">
        <v>1918</v>
      </c>
      <c r="D762" t="s">
        <v>3101</v>
      </c>
      <c r="E762" t="s">
        <v>106</v>
      </c>
      <c r="F762" t="s">
        <v>3102</v>
      </c>
      <c r="G762" t="s">
        <v>3103</v>
      </c>
      <c r="H762" t="s">
        <v>71</v>
      </c>
      <c r="I762" t="s">
        <v>864</v>
      </c>
      <c r="J762">
        <v>45478</v>
      </c>
      <c r="K762">
        <v>47</v>
      </c>
      <c r="L762">
        <v>63</v>
      </c>
      <c r="M762">
        <v>86</v>
      </c>
      <c r="N762" t="s">
        <v>159</v>
      </c>
      <c r="O762">
        <v>76</v>
      </c>
      <c r="P762">
        <v>29</v>
      </c>
      <c r="Q762">
        <v>-0.27</v>
      </c>
    </row>
    <row r="763" spans="1:17" x14ac:dyDescent="0.25">
      <c r="A763" t="s">
        <v>571</v>
      </c>
      <c r="B763" t="s">
        <v>113</v>
      </c>
      <c r="C763" t="s">
        <v>1196</v>
      </c>
      <c r="D763" t="s">
        <v>3104</v>
      </c>
      <c r="E763" t="s">
        <v>106</v>
      </c>
      <c r="F763" t="s">
        <v>3105</v>
      </c>
      <c r="G763" t="s">
        <v>3106</v>
      </c>
      <c r="H763" t="s">
        <v>94</v>
      </c>
      <c r="I763" t="s">
        <v>1191</v>
      </c>
      <c r="J763">
        <v>45387</v>
      </c>
      <c r="K763">
        <v>87</v>
      </c>
      <c r="L763">
        <v>24</v>
      </c>
      <c r="M763">
        <v>66</v>
      </c>
      <c r="N763" t="s">
        <v>576</v>
      </c>
      <c r="O763">
        <v>22</v>
      </c>
      <c r="P763">
        <v>34</v>
      </c>
      <c r="Q763">
        <v>0.62</v>
      </c>
    </row>
    <row r="764" spans="1:17" x14ac:dyDescent="0.25">
      <c r="A764" t="s">
        <v>635</v>
      </c>
      <c r="B764" t="s">
        <v>56</v>
      </c>
      <c r="C764" t="s">
        <v>908</v>
      </c>
      <c r="D764" t="s">
        <v>3107</v>
      </c>
      <c r="E764" t="s">
        <v>68</v>
      </c>
      <c r="F764" t="s">
        <v>3108</v>
      </c>
      <c r="G764" t="s">
        <v>3109</v>
      </c>
      <c r="H764" t="s">
        <v>600</v>
      </c>
      <c r="I764" t="s">
        <v>110</v>
      </c>
      <c r="J764" t="s">
        <v>1000</v>
      </c>
      <c r="K764">
        <v>47</v>
      </c>
      <c r="L764">
        <v>72</v>
      </c>
      <c r="M764">
        <v>73</v>
      </c>
      <c r="N764" t="s">
        <v>159</v>
      </c>
      <c r="O764">
        <v>93</v>
      </c>
      <c r="P764">
        <v>27</v>
      </c>
      <c r="Q764">
        <v>-0.55000000000000004</v>
      </c>
    </row>
    <row r="765" spans="1:17" x14ac:dyDescent="0.25">
      <c r="A765" t="s">
        <v>914</v>
      </c>
      <c r="B765" t="s">
        <v>56</v>
      </c>
      <c r="C765" t="s">
        <v>1051</v>
      </c>
      <c r="D765" t="s">
        <v>3110</v>
      </c>
      <c r="E765" t="s">
        <v>106</v>
      </c>
      <c r="F765" t="s">
        <v>3111</v>
      </c>
      <c r="G765" t="s">
        <v>3112</v>
      </c>
      <c r="H765" t="s">
        <v>912</v>
      </c>
      <c r="I765">
        <v>45478</v>
      </c>
      <c r="J765" t="s">
        <v>1913</v>
      </c>
      <c r="K765">
        <v>61</v>
      </c>
      <c r="L765">
        <v>17</v>
      </c>
      <c r="M765">
        <v>69</v>
      </c>
      <c r="N765" t="s">
        <v>3113</v>
      </c>
      <c r="O765">
        <v>31</v>
      </c>
      <c r="P765">
        <v>29</v>
      </c>
      <c r="Q765">
        <v>0.71</v>
      </c>
    </row>
    <row r="766" spans="1:17" x14ac:dyDescent="0.25">
      <c r="A766" t="s">
        <v>630</v>
      </c>
      <c r="B766" t="s">
        <v>74</v>
      </c>
      <c r="C766" t="s">
        <v>1701</v>
      </c>
      <c r="D766" t="s">
        <v>3114</v>
      </c>
      <c r="E766" t="s">
        <v>59</v>
      </c>
      <c r="F766" t="s">
        <v>3115</v>
      </c>
      <c r="G766" t="s">
        <v>3116</v>
      </c>
      <c r="H766" t="s">
        <v>1043</v>
      </c>
      <c r="I766" t="s">
        <v>594</v>
      </c>
      <c r="J766">
        <v>45421</v>
      </c>
      <c r="K766">
        <v>62</v>
      </c>
      <c r="L766">
        <v>2</v>
      </c>
      <c r="M766">
        <v>98</v>
      </c>
      <c r="N766" t="s">
        <v>191</v>
      </c>
      <c r="O766">
        <v>50</v>
      </c>
      <c r="P766">
        <v>11</v>
      </c>
      <c r="Q766">
        <v>0.06</v>
      </c>
    </row>
    <row r="767" spans="1:17" x14ac:dyDescent="0.25">
      <c r="A767" t="s">
        <v>835</v>
      </c>
      <c r="B767" t="s">
        <v>113</v>
      </c>
      <c r="C767" t="s">
        <v>2031</v>
      </c>
      <c r="D767" t="s">
        <v>3117</v>
      </c>
      <c r="E767" t="s">
        <v>106</v>
      </c>
      <c r="F767" t="s">
        <v>3118</v>
      </c>
      <c r="G767" t="s">
        <v>3119</v>
      </c>
      <c r="H767" t="s">
        <v>1043</v>
      </c>
      <c r="I767" t="s">
        <v>1770</v>
      </c>
      <c r="J767">
        <v>45296</v>
      </c>
      <c r="K767">
        <v>31</v>
      </c>
      <c r="L767">
        <v>87</v>
      </c>
      <c r="M767">
        <v>19</v>
      </c>
      <c r="N767" t="s">
        <v>840</v>
      </c>
      <c r="O767">
        <v>41</v>
      </c>
      <c r="P767">
        <v>10</v>
      </c>
      <c r="Q767">
        <v>0.78</v>
      </c>
    </row>
    <row r="768" spans="1:17" x14ac:dyDescent="0.25">
      <c r="A768" t="s">
        <v>726</v>
      </c>
      <c r="B768" t="s">
        <v>152</v>
      </c>
      <c r="C768" t="s">
        <v>2072</v>
      </c>
      <c r="D768" t="s">
        <v>3120</v>
      </c>
      <c r="E768" t="s">
        <v>68</v>
      </c>
      <c r="F768" t="s">
        <v>3121</v>
      </c>
      <c r="G768" t="s">
        <v>3122</v>
      </c>
      <c r="H768" t="s">
        <v>1043</v>
      </c>
      <c r="I768" t="s">
        <v>691</v>
      </c>
      <c r="J768" t="s">
        <v>2056</v>
      </c>
      <c r="K768">
        <v>28</v>
      </c>
      <c r="L768">
        <v>94</v>
      </c>
      <c r="M768">
        <v>80</v>
      </c>
      <c r="N768" t="s">
        <v>2848</v>
      </c>
      <c r="O768">
        <v>31</v>
      </c>
      <c r="P768">
        <v>1</v>
      </c>
      <c r="Q768">
        <v>0.76</v>
      </c>
    </row>
    <row r="769" spans="1:17" x14ac:dyDescent="0.25">
      <c r="A769" t="s">
        <v>1748</v>
      </c>
      <c r="B769" t="s">
        <v>56</v>
      </c>
      <c r="C769" t="s">
        <v>1256</v>
      </c>
      <c r="D769" t="s">
        <v>3123</v>
      </c>
      <c r="E769" t="s">
        <v>68</v>
      </c>
      <c r="F769" t="s">
        <v>3124</v>
      </c>
      <c r="G769" t="s">
        <v>3125</v>
      </c>
      <c r="H769" t="s">
        <v>1043</v>
      </c>
      <c r="I769" t="s">
        <v>214</v>
      </c>
      <c r="J769" t="s">
        <v>1339</v>
      </c>
      <c r="K769">
        <v>28</v>
      </c>
      <c r="L769">
        <v>86</v>
      </c>
      <c r="M769">
        <v>44</v>
      </c>
      <c r="N769" t="s">
        <v>120</v>
      </c>
      <c r="O769">
        <v>48</v>
      </c>
      <c r="P769">
        <v>12</v>
      </c>
      <c r="Q769">
        <v>0.97</v>
      </c>
    </row>
    <row r="770" spans="1:17" x14ac:dyDescent="0.25">
      <c r="A770" t="s">
        <v>278</v>
      </c>
      <c r="B770" t="s">
        <v>74</v>
      </c>
      <c r="C770" t="s">
        <v>75</v>
      </c>
      <c r="D770" t="s">
        <v>3126</v>
      </c>
      <c r="E770" t="s">
        <v>59</v>
      </c>
      <c r="F770" t="s">
        <v>3127</v>
      </c>
      <c r="G770" t="s">
        <v>3128</v>
      </c>
      <c r="H770" t="s">
        <v>1043</v>
      </c>
      <c r="I770">
        <v>45840</v>
      </c>
      <c r="J770" t="s">
        <v>393</v>
      </c>
      <c r="K770">
        <v>74</v>
      </c>
      <c r="L770">
        <v>90</v>
      </c>
      <c r="M770">
        <v>26</v>
      </c>
      <c r="N770" t="s">
        <v>394</v>
      </c>
      <c r="O770">
        <v>24</v>
      </c>
      <c r="P770">
        <v>11</v>
      </c>
      <c r="Q770">
        <v>0.75</v>
      </c>
    </row>
    <row r="771" spans="1:17" x14ac:dyDescent="0.25">
      <c r="A771" t="s">
        <v>186</v>
      </c>
      <c r="B771" t="s">
        <v>56</v>
      </c>
      <c r="C771" t="s">
        <v>880</v>
      </c>
      <c r="D771" t="s">
        <v>3129</v>
      </c>
      <c r="E771" t="s">
        <v>106</v>
      </c>
      <c r="F771" t="s">
        <v>3130</v>
      </c>
      <c r="G771" t="s">
        <v>3131</v>
      </c>
      <c r="H771" t="s">
        <v>1205</v>
      </c>
      <c r="I771">
        <v>45604</v>
      </c>
      <c r="J771" t="s">
        <v>879</v>
      </c>
      <c r="K771">
        <v>49</v>
      </c>
      <c r="L771">
        <v>89</v>
      </c>
      <c r="M771">
        <v>65</v>
      </c>
      <c r="N771" t="s">
        <v>191</v>
      </c>
      <c r="O771">
        <v>37</v>
      </c>
      <c r="P771">
        <v>48</v>
      </c>
      <c r="Q771">
        <v>0.54</v>
      </c>
    </row>
    <row r="772" spans="1:17" x14ac:dyDescent="0.25">
      <c r="A772" t="s">
        <v>180</v>
      </c>
      <c r="B772" t="s">
        <v>74</v>
      </c>
      <c r="C772" t="s">
        <v>3080</v>
      </c>
      <c r="D772" t="s">
        <v>3132</v>
      </c>
      <c r="E772" t="s">
        <v>59</v>
      </c>
      <c r="F772" t="s">
        <v>3133</v>
      </c>
      <c r="G772" t="s">
        <v>3134</v>
      </c>
      <c r="H772" t="s">
        <v>1205</v>
      </c>
      <c r="I772" t="s">
        <v>119</v>
      </c>
      <c r="J772" t="s">
        <v>879</v>
      </c>
      <c r="K772">
        <v>64</v>
      </c>
      <c r="L772">
        <v>95</v>
      </c>
      <c r="M772">
        <v>62</v>
      </c>
      <c r="N772" t="s">
        <v>383</v>
      </c>
      <c r="O772">
        <v>55</v>
      </c>
      <c r="P772">
        <v>1</v>
      </c>
      <c r="Q772">
        <v>-0.3</v>
      </c>
    </row>
    <row r="773" spans="1:17" x14ac:dyDescent="0.25">
      <c r="A773" t="s">
        <v>1458</v>
      </c>
      <c r="B773" t="s">
        <v>152</v>
      </c>
      <c r="C773" t="s">
        <v>2129</v>
      </c>
      <c r="D773" t="s">
        <v>3135</v>
      </c>
      <c r="E773" t="s">
        <v>68</v>
      </c>
      <c r="F773" t="s">
        <v>3136</v>
      </c>
      <c r="G773" t="s">
        <v>3137</v>
      </c>
      <c r="H773" t="s">
        <v>1705</v>
      </c>
      <c r="I773" t="s">
        <v>93</v>
      </c>
      <c r="J773" t="s">
        <v>1139</v>
      </c>
      <c r="K773">
        <v>93</v>
      </c>
      <c r="L773">
        <v>76</v>
      </c>
      <c r="M773">
        <v>82</v>
      </c>
      <c r="N773" t="s">
        <v>166</v>
      </c>
      <c r="O773">
        <v>76</v>
      </c>
      <c r="P773">
        <v>51</v>
      </c>
      <c r="Q773">
        <v>0.98</v>
      </c>
    </row>
    <row r="774" spans="1:17" x14ac:dyDescent="0.25">
      <c r="A774" t="s">
        <v>1570</v>
      </c>
      <c r="B774" t="s">
        <v>56</v>
      </c>
      <c r="C774" t="s">
        <v>1521</v>
      </c>
      <c r="D774" t="s">
        <v>3138</v>
      </c>
      <c r="E774" t="s">
        <v>68</v>
      </c>
      <c r="F774" t="s">
        <v>3139</v>
      </c>
      <c r="G774" t="s">
        <v>3140</v>
      </c>
      <c r="H774" t="s">
        <v>1705</v>
      </c>
      <c r="I774" t="s">
        <v>1043</v>
      </c>
      <c r="J774" t="s">
        <v>806</v>
      </c>
      <c r="K774">
        <v>24</v>
      </c>
      <c r="L774">
        <v>25</v>
      </c>
      <c r="M774">
        <v>52</v>
      </c>
      <c r="N774" t="s">
        <v>172</v>
      </c>
      <c r="O774">
        <v>24</v>
      </c>
      <c r="P774">
        <v>77</v>
      </c>
      <c r="Q774">
        <v>0.33</v>
      </c>
    </row>
    <row r="775" spans="1:17" x14ac:dyDescent="0.25">
      <c r="A775" t="s">
        <v>596</v>
      </c>
      <c r="B775" t="s">
        <v>56</v>
      </c>
      <c r="C775" t="s">
        <v>3141</v>
      </c>
      <c r="D775" t="s">
        <v>3142</v>
      </c>
      <c r="E775" t="s">
        <v>68</v>
      </c>
      <c r="F775" t="s">
        <v>3143</v>
      </c>
      <c r="G775" t="s">
        <v>3144</v>
      </c>
      <c r="H775" t="s">
        <v>1705</v>
      </c>
      <c r="I775">
        <v>45357</v>
      </c>
      <c r="J775" t="s">
        <v>1389</v>
      </c>
      <c r="K775">
        <v>85</v>
      </c>
      <c r="L775">
        <v>90</v>
      </c>
      <c r="M775">
        <v>16</v>
      </c>
      <c r="N775" t="s">
        <v>111</v>
      </c>
      <c r="O775">
        <v>61</v>
      </c>
      <c r="P775">
        <v>80</v>
      </c>
      <c r="Q775">
        <v>-2.21</v>
      </c>
    </row>
    <row r="776" spans="1:17" x14ac:dyDescent="0.25">
      <c r="A776" t="s">
        <v>664</v>
      </c>
      <c r="B776" t="s">
        <v>56</v>
      </c>
      <c r="C776" t="s">
        <v>1155</v>
      </c>
      <c r="D776" t="s">
        <v>3145</v>
      </c>
      <c r="E776" t="s">
        <v>106</v>
      </c>
      <c r="F776" t="s">
        <v>3146</v>
      </c>
      <c r="G776" t="s">
        <v>3147</v>
      </c>
      <c r="H776" t="s">
        <v>179</v>
      </c>
      <c r="I776">
        <v>45509</v>
      </c>
      <c r="J776" t="s">
        <v>1495</v>
      </c>
      <c r="K776">
        <v>81</v>
      </c>
      <c r="L776">
        <v>23</v>
      </c>
      <c r="M776">
        <v>17</v>
      </c>
      <c r="N776" t="s">
        <v>2409</v>
      </c>
      <c r="O776">
        <v>92</v>
      </c>
      <c r="P776">
        <v>78</v>
      </c>
      <c r="Q776">
        <v>-0.31</v>
      </c>
    </row>
    <row r="777" spans="1:17" x14ac:dyDescent="0.25">
      <c r="A777" t="s">
        <v>376</v>
      </c>
      <c r="B777" t="s">
        <v>65</v>
      </c>
      <c r="C777" t="s">
        <v>1341</v>
      </c>
      <c r="D777" t="s">
        <v>3148</v>
      </c>
      <c r="E777" t="s">
        <v>59</v>
      </c>
      <c r="F777" t="s">
        <v>3149</v>
      </c>
      <c r="G777" t="s">
        <v>3150</v>
      </c>
      <c r="H777" t="s">
        <v>339</v>
      </c>
      <c r="I777">
        <v>45417</v>
      </c>
      <c r="J777" t="s">
        <v>375</v>
      </c>
      <c r="K777">
        <v>52</v>
      </c>
      <c r="L777">
        <v>88</v>
      </c>
      <c r="M777">
        <v>55</v>
      </c>
      <c r="N777" t="s">
        <v>383</v>
      </c>
      <c r="O777">
        <v>100</v>
      </c>
      <c r="P777">
        <v>46</v>
      </c>
      <c r="Q777">
        <v>0.15</v>
      </c>
    </row>
    <row r="778" spans="1:17" x14ac:dyDescent="0.25">
      <c r="A778" t="s">
        <v>769</v>
      </c>
      <c r="B778" t="s">
        <v>74</v>
      </c>
      <c r="C778" t="s">
        <v>1668</v>
      </c>
      <c r="D778" t="s">
        <v>3151</v>
      </c>
      <c r="E778" t="s">
        <v>106</v>
      </c>
      <c r="F778" t="s">
        <v>3152</v>
      </c>
      <c r="G778" t="s">
        <v>3153</v>
      </c>
      <c r="H778" t="s">
        <v>339</v>
      </c>
      <c r="I778">
        <v>45453</v>
      </c>
      <c r="J778" t="s">
        <v>810</v>
      </c>
      <c r="K778">
        <v>78</v>
      </c>
      <c r="L778">
        <v>61</v>
      </c>
      <c r="M778">
        <v>6</v>
      </c>
      <c r="N778" t="s">
        <v>775</v>
      </c>
      <c r="O778">
        <v>49</v>
      </c>
      <c r="P778">
        <v>60</v>
      </c>
      <c r="Q778">
        <v>0.54</v>
      </c>
    </row>
    <row r="779" spans="1:17" x14ac:dyDescent="0.25">
      <c r="A779" t="s">
        <v>112</v>
      </c>
      <c r="B779" t="s">
        <v>113</v>
      </c>
      <c r="C779" t="s">
        <v>1697</v>
      </c>
      <c r="D779" t="s">
        <v>3154</v>
      </c>
      <c r="E779" t="s">
        <v>59</v>
      </c>
      <c r="F779" t="s">
        <v>3155</v>
      </c>
      <c r="G779" t="s">
        <v>3156</v>
      </c>
      <c r="H779" t="s">
        <v>339</v>
      </c>
      <c r="I779">
        <v>45569</v>
      </c>
      <c r="J779" t="s">
        <v>1080</v>
      </c>
      <c r="K779">
        <v>44</v>
      </c>
      <c r="L779">
        <v>97</v>
      </c>
      <c r="M779">
        <v>76</v>
      </c>
      <c r="N779" t="s">
        <v>120</v>
      </c>
      <c r="O779">
        <v>80</v>
      </c>
      <c r="P779">
        <v>33</v>
      </c>
      <c r="Q779">
        <v>-0.22</v>
      </c>
    </row>
    <row r="780" spans="1:17" x14ac:dyDescent="0.25">
      <c r="A780" t="s">
        <v>266</v>
      </c>
      <c r="B780" t="s">
        <v>56</v>
      </c>
      <c r="C780" t="s">
        <v>1051</v>
      </c>
      <c r="D780" t="s">
        <v>3157</v>
      </c>
      <c r="E780" t="s">
        <v>59</v>
      </c>
      <c r="F780" t="s">
        <v>3158</v>
      </c>
      <c r="G780" t="s">
        <v>3159</v>
      </c>
      <c r="H780" t="s">
        <v>339</v>
      </c>
      <c r="I780">
        <v>45356</v>
      </c>
      <c r="J780" t="s">
        <v>3160</v>
      </c>
      <c r="K780">
        <v>38</v>
      </c>
      <c r="L780">
        <v>94</v>
      </c>
      <c r="M780">
        <v>87</v>
      </c>
      <c r="N780" t="s">
        <v>273</v>
      </c>
      <c r="O780">
        <v>89</v>
      </c>
      <c r="P780">
        <v>100</v>
      </c>
      <c r="Q780">
        <v>0.59</v>
      </c>
    </row>
    <row r="781" spans="1:17" x14ac:dyDescent="0.25">
      <c r="A781" t="s">
        <v>2994</v>
      </c>
      <c r="B781" t="s">
        <v>103</v>
      </c>
      <c r="C781" t="s">
        <v>552</v>
      </c>
      <c r="D781" t="s">
        <v>3161</v>
      </c>
      <c r="E781" t="s">
        <v>68</v>
      </c>
      <c r="F781" t="s">
        <v>3162</v>
      </c>
      <c r="G781" t="s">
        <v>3163</v>
      </c>
      <c r="H781" t="s">
        <v>565</v>
      </c>
      <c r="I781" t="s">
        <v>1134</v>
      </c>
      <c r="J781" t="s">
        <v>605</v>
      </c>
      <c r="K781">
        <v>31</v>
      </c>
      <c r="L781">
        <v>43</v>
      </c>
      <c r="M781">
        <v>80</v>
      </c>
      <c r="N781" t="s">
        <v>87</v>
      </c>
      <c r="O781">
        <v>46</v>
      </c>
      <c r="P781">
        <v>78</v>
      </c>
      <c r="Q781">
        <v>-0.12</v>
      </c>
    </row>
    <row r="782" spans="1:17" x14ac:dyDescent="0.25">
      <c r="A782" t="s">
        <v>884</v>
      </c>
      <c r="B782" t="s">
        <v>113</v>
      </c>
      <c r="C782" t="s">
        <v>687</v>
      </c>
      <c r="D782" t="s">
        <v>3164</v>
      </c>
      <c r="E782" t="s">
        <v>59</v>
      </c>
      <c r="F782" t="s">
        <v>3165</v>
      </c>
      <c r="G782" t="s">
        <v>3166</v>
      </c>
      <c r="H782" t="s">
        <v>565</v>
      </c>
      <c r="I782" t="s">
        <v>669</v>
      </c>
      <c r="J782" t="s">
        <v>892</v>
      </c>
      <c r="K782">
        <v>46</v>
      </c>
      <c r="L782">
        <v>28</v>
      </c>
      <c r="M782">
        <v>73</v>
      </c>
      <c r="N782" t="s">
        <v>126</v>
      </c>
      <c r="O782">
        <v>65</v>
      </c>
      <c r="P782">
        <v>57</v>
      </c>
      <c r="Q782">
        <v>-0.7</v>
      </c>
    </row>
    <row r="783" spans="1:17" x14ac:dyDescent="0.25">
      <c r="A783" t="s">
        <v>134</v>
      </c>
      <c r="B783" t="s">
        <v>74</v>
      </c>
      <c r="C783" t="s">
        <v>2620</v>
      </c>
      <c r="D783" t="s">
        <v>3167</v>
      </c>
      <c r="E783" t="s">
        <v>106</v>
      </c>
      <c r="F783" t="s">
        <v>3168</v>
      </c>
      <c r="G783" t="s">
        <v>3169</v>
      </c>
      <c r="H783" t="s">
        <v>565</v>
      </c>
      <c r="I783" t="s">
        <v>2798</v>
      </c>
      <c r="J783" t="s">
        <v>319</v>
      </c>
      <c r="K783">
        <v>88</v>
      </c>
      <c r="L783">
        <v>74</v>
      </c>
      <c r="M783">
        <v>97</v>
      </c>
      <c r="N783" t="s">
        <v>126</v>
      </c>
      <c r="O783">
        <v>79</v>
      </c>
      <c r="P783">
        <v>5</v>
      </c>
      <c r="Q783">
        <v>0.12</v>
      </c>
    </row>
    <row r="784" spans="1:17" x14ac:dyDescent="0.25">
      <c r="A784" t="s">
        <v>2994</v>
      </c>
      <c r="B784" t="s">
        <v>103</v>
      </c>
      <c r="C784" t="s">
        <v>1345</v>
      </c>
      <c r="D784" t="s">
        <v>3170</v>
      </c>
      <c r="E784" t="s">
        <v>59</v>
      </c>
      <c r="F784" t="s">
        <v>3171</v>
      </c>
      <c r="G784" t="s">
        <v>3172</v>
      </c>
      <c r="H784" t="s">
        <v>565</v>
      </c>
      <c r="I784" t="s">
        <v>283</v>
      </c>
      <c r="J784" t="s">
        <v>118</v>
      </c>
      <c r="K784">
        <v>90</v>
      </c>
      <c r="L784">
        <v>75</v>
      </c>
      <c r="M784">
        <v>43</v>
      </c>
      <c r="N784" t="s">
        <v>87</v>
      </c>
      <c r="O784">
        <v>80</v>
      </c>
      <c r="P784">
        <v>57</v>
      </c>
      <c r="Q784">
        <v>0.94</v>
      </c>
    </row>
    <row r="785" spans="1:17" x14ac:dyDescent="0.25">
      <c r="A785" t="s">
        <v>1350</v>
      </c>
      <c r="B785" t="s">
        <v>201</v>
      </c>
      <c r="C785" t="s">
        <v>2067</v>
      </c>
      <c r="D785" t="s">
        <v>3173</v>
      </c>
      <c r="E785" t="s">
        <v>59</v>
      </c>
      <c r="F785" t="s">
        <v>3174</v>
      </c>
      <c r="G785" t="s">
        <v>3175</v>
      </c>
      <c r="H785" t="s">
        <v>565</v>
      </c>
      <c r="I785" t="s">
        <v>921</v>
      </c>
      <c r="J785" t="s">
        <v>533</v>
      </c>
      <c r="K785">
        <v>64</v>
      </c>
      <c r="L785">
        <v>66</v>
      </c>
      <c r="M785">
        <v>28</v>
      </c>
      <c r="N785" t="s">
        <v>840</v>
      </c>
      <c r="O785">
        <v>25</v>
      </c>
      <c r="P785">
        <v>52</v>
      </c>
      <c r="Q785">
        <v>0.28999999999999998</v>
      </c>
    </row>
    <row r="786" spans="1:17" x14ac:dyDescent="0.25">
      <c r="A786" t="s">
        <v>200</v>
      </c>
      <c r="B786" t="s">
        <v>201</v>
      </c>
      <c r="C786" t="s">
        <v>3084</v>
      </c>
      <c r="D786" t="s">
        <v>3176</v>
      </c>
      <c r="E786" t="s">
        <v>106</v>
      </c>
      <c r="F786" t="s">
        <v>3177</v>
      </c>
      <c r="G786" t="s">
        <v>3178</v>
      </c>
      <c r="H786" t="s">
        <v>206</v>
      </c>
      <c r="I786">
        <v>45515</v>
      </c>
      <c r="J786">
        <v>45417</v>
      </c>
      <c r="K786">
        <v>55</v>
      </c>
      <c r="L786">
        <v>93</v>
      </c>
      <c r="M786">
        <v>84</v>
      </c>
      <c r="N786" t="s">
        <v>207</v>
      </c>
      <c r="O786">
        <v>46</v>
      </c>
      <c r="P786">
        <v>84</v>
      </c>
      <c r="Q786">
        <v>-1.08</v>
      </c>
    </row>
    <row r="787" spans="1:17" x14ac:dyDescent="0.25">
      <c r="A787" t="s">
        <v>1239</v>
      </c>
      <c r="B787" t="s">
        <v>113</v>
      </c>
      <c r="C787" t="s">
        <v>1873</v>
      </c>
      <c r="D787" t="s">
        <v>3179</v>
      </c>
      <c r="E787" t="s">
        <v>59</v>
      </c>
      <c r="F787" t="s">
        <v>3180</v>
      </c>
      <c r="G787" t="s">
        <v>3181</v>
      </c>
      <c r="H787" t="s">
        <v>206</v>
      </c>
      <c r="I787">
        <v>45544</v>
      </c>
      <c r="J787" t="s">
        <v>132</v>
      </c>
      <c r="K787">
        <v>88</v>
      </c>
      <c r="L787">
        <v>83</v>
      </c>
      <c r="M787">
        <v>42</v>
      </c>
      <c r="N787" t="s">
        <v>755</v>
      </c>
      <c r="O787">
        <v>61</v>
      </c>
      <c r="P787">
        <v>59</v>
      </c>
      <c r="Q787">
        <v>-0.83</v>
      </c>
    </row>
    <row r="788" spans="1:17" x14ac:dyDescent="0.25">
      <c r="A788" t="s">
        <v>650</v>
      </c>
      <c r="B788" t="s">
        <v>74</v>
      </c>
      <c r="C788" t="s">
        <v>1590</v>
      </c>
      <c r="D788" t="s">
        <v>3182</v>
      </c>
      <c r="E788" t="s">
        <v>68</v>
      </c>
      <c r="F788" t="s">
        <v>3183</v>
      </c>
      <c r="G788" t="s">
        <v>3184</v>
      </c>
      <c r="H788" t="s">
        <v>206</v>
      </c>
      <c r="I788">
        <v>45362</v>
      </c>
      <c r="J788">
        <v>45447</v>
      </c>
      <c r="K788">
        <v>29</v>
      </c>
      <c r="L788">
        <v>39</v>
      </c>
      <c r="M788">
        <v>80</v>
      </c>
      <c r="N788" t="s">
        <v>159</v>
      </c>
      <c r="O788">
        <v>23</v>
      </c>
      <c r="P788">
        <v>85</v>
      </c>
      <c r="Q788">
        <v>0.03</v>
      </c>
    </row>
    <row r="789" spans="1:17" x14ac:dyDescent="0.25">
      <c r="A789" t="s">
        <v>186</v>
      </c>
      <c r="B789" t="s">
        <v>56</v>
      </c>
      <c r="C789" t="s">
        <v>448</v>
      </c>
      <c r="D789" t="s">
        <v>3185</v>
      </c>
      <c r="E789" t="s">
        <v>59</v>
      </c>
      <c r="F789" t="s">
        <v>3186</v>
      </c>
      <c r="G789" t="s">
        <v>3187</v>
      </c>
      <c r="H789" t="s">
        <v>605</v>
      </c>
      <c r="I789" t="s">
        <v>1028</v>
      </c>
      <c r="J789">
        <v>45420</v>
      </c>
      <c r="K789">
        <v>31</v>
      </c>
      <c r="L789">
        <v>44</v>
      </c>
      <c r="M789">
        <v>9</v>
      </c>
      <c r="N789" t="s">
        <v>191</v>
      </c>
      <c r="O789">
        <v>46</v>
      </c>
      <c r="P789">
        <v>9</v>
      </c>
      <c r="Q789">
        <v>-2.7</v>
      </c>
    </row>
    <row r="790" spans="1:17" x14ac:dyDescent="0.25">
      <c r="A790" t="s">
        <v>1667</v>
      </c>
      <c r="B790" t="s">
        <v>74</v>
      </c>
      <c r="C790" t="s">
        <v>3188</v>
      </c>
      <c r="D790" t="s">
        <v>3189</v>
      </c>
      <c r="E790" t="s">
        <v>59</v>
      </c>
      <c r="F790" t="s">
        <v>3190</v>
      </c>
      <c r="G790" t="s">
        <v>3191</v>
      </c>
      <c r="H790" t="s">
        <v>605</v>
      </c>
      <c r="I790" t="s">
        <v>1361</v>
      </c>
      <c r="J790" t="s">
        <v>432</v>
      </c>
      <c r="K790">
        <v>63</v>
      </c>
      <c r="L790">
        <v>48</v>
      </c>
      <c r="M790">
        <v>22</v>
      </c>
      <c r="N790" t="s">
        <v>159</v>
      </c>
      <c r="O790">
        <v>21</v>
      </c>
      <c r="P790">
        <v>90</v>
      </c>
      <c r="Q790">
        <v>0.8</v>
      </c>
    </row>
    <row r="791" spans="1:17" x14ac:dyDescent="0.25">
      <c r="A791" t="s">
        <v>55</v>
      </c>
      <c r="B791" t="s">
        <v>56</v>
      </c>
      <c r="C791" t="s">
        <v>3192</v>
      </c>
      <c r="D791" t="s">
        <v>3193</v>
      </c>
      <c r="E791" t="s">
        <v>59</v>
      </c>
      <c r="F791" t="s">
        <v>3194</v>
      </c>
      <c r="G791" t="s">
        <v>3195</v>
      </c>
      <c r="H791" t="s">
        <v>605</v>
      </c>
      <c r="I791">
        <v>45541</v>
      </c>
      <c r="J791" t="s">
        <v>528</v>
      </c>
      <c r="K791">
        <v>75</v>
      </c>
      <c r="L791">
        <v>85</v>
      </c>
      <c r="M791">
        <v>27</v>
      </c>
      <c r="N791" t="s">
        <v>172</v>
      </c>
      <c r="O791">
        <v>26</v>
      </c>
      <c r="P791">
        <v>68</v>
      </c>
      <c r="Q791">
        <v>-3.29</v>
      </c>
    </row>
    <row r="792" spans="1:17" x14ac:dyDescent="0.25">
      <c r="A792" t="s">
        <v>160</v>
      </c>
      <c r="B792" t="s">
        <v>56</v>
      </c>
      <c r="C792" t="s">
        <v>251</v>
      </c>
      <c r="D792" t="s">
        <v>3196</v>
      </c>
      <c r="E792" t="s">
        <v>68</v>
      </c>
      <c r="F792" t="s">
        <v>3197</v>
      </c>
      <c r="G792" t="s">
        <v>3198</v>
      </c>
      <c r="H792" t="s">
        <v>605</v>
      </c>
      <c r="I792" t="s">
        <v>332</v>
      </c>
      <c r="J792" t="s">
        <v>1834</v>
      </c>
      <c r="K792">
        <v>63</v>
      </c>
      <c r="L792">
        <v>62</v>
      </c>
      <c r="M792">
        <v>98</v>
      </c>
      <c r="N792" t="s">
        <v>166</v>
      </c>
      <c r="O792">
        <v>62</v>
      </c>
      <c r="P792">
        <v>45</v>
      </c>
      <c r="Q792">
        <v>-1.62</v>
      </c>
    </row>
    <row r="793" spans="1:17" x14ac:dyDescent="0.25">
      <c r="A793" t="s">
        <v>596</v>
      </c>
      <c r="B793" t="s">
        <v>56</v>
      </c>
      <c r="C793" t="s">
        <v>2537</v>
      </c>
      <c r="D793" t="s">
        <v>3199</v>
      </c>
      <c r="E793" t="s">
        <v>68</v>
      </c>
      <c r="F793" t="s">
        <v>3200</v>
      </c>
      <c r="G793" t="s">
        <v>3201</v>
      </c>
      <c r="H793" t="s">
        <v>605</v>
      </c>
      <c r="I793" t="s">
        <v>1367</v>
      </c>
      <c r="J793" t="s">
        <v>921</v>
      </c>
      <c r="K793">
        <v>32</v>
      </c>
      <c r="L793">
        <v>27</v>
      </c>
      <c r="M793">
        <v>26</v>
      </c>
      <c r="N793" t="s">
        <v>111</v>
      </c>
      <c r="O793">
        <v>38</v>
      </c>
      <c r="P793">
        <v>79</v>
      </c>
      <c r="Q793">
        <v>0.27</v>
      </c>
    </row>
    <row r="794" spans="1:17" x14ac:dyDescent="0.25">
      <c r="A794" t="s">
        <v>760</v>
      </c>
      <c r="B794" t="s">
        <v>103</v>
      </c>
      <c r="C794" t="s">
        <v>1130</v>
      </c>
      <c r="D794" t="s">
        <v>3202</v>
      </c>
      <c r="E794" t="s">
        <v>68</v>
      </c>
      <c r="F794" t="s">
        <v>3203</v>
      </c>
      <c r="G794" t="s">
        <v>3204</v>
      </c>
      <c r="H794" t="s">
        <v>2798</v>
      </c>
      <c r="I794">
        <v>45871</v>
      </c>
      <c r="J794" t="s">
        <v>854</v>
      </c>
      <c r="K794">
        <v>65</v>
      </c>
      <c r="L794">
        <v>61</v>
      </c>
      <c r="M794">
        <v>82</v>
      </c>
      <c r="N794" t="s">
        <v>72</v>
      </c>
      <c r="O794">
        <v>29</v>
      </c>
      <c r="P794">
        <v>11</v>
      </c>
      <c r="Q794">
        <v>-1.08</v>
      </c>
    </row>
    <row r="795" spans="1:17" x14ac:dyDescent="0.25">
      <c r="A795" t="s">
        <v>160</v>
      </c>
      <c r="B795" t="s">
        <v>56</v>
      </c>
      <c r="C795" t="s">
        <v>713</v>
      </c>
      <c r="D795" t="s">
        <v>3205</v>
      </c>
      <c r="E795" t="s">
        <v>59</v>
      </c>
      <c r="F795" t="s">
        <v>3206</v>
      </c>
      <c r="G795" t="s">
        <v>3207</v>
      </c>
      <c r="H795" t="s">
        <v>381</v>
      </c>
      <c r="I795">
        <v>45303</v>
      </c>
      <c r="J795">
        <v>45390</v>
      </c>
      <c r="K795">
        <v>57</v>
      </c>
      <c r="L795">
        <v>43</v>
      </c>
      <c r="M795">
        <v>46</v>
      </c>
      <c r="N795" t="s">
        <v>166</v>
      </c>
      <c r="O795">
        <v>87</v>
      </c>
      <c r="P795">
        <v>88</v>
      </c>
      <c r="Q795">
        <v>0.62</v>
      </c>
    </row>
    <row r="796" spans="1:17" x14ac:dyDescent="0.25">
      <c r="A796" t="s">
        <v>160</v>
      </c>
      <c r="B796" t="s">
        <v>56</v>
      </c>
      <c r="C796" t="s">
        <v>2072</v>
      </c>
      <c r="D796" t="s">
        <v>3208</v>
      </c>
      <c r="E796" t="s">
        <v>106</v>
      </c>
      <c r="F796" t="s">
        <v>3209</v>
      </c>
      <c r="G796" t="s">
        <v>3210</v>
      </c>
      <c r="H796" t="s">
        <v>939</v>
      </c>
      <c r="I796" t="s">
        <v>344</v>
      </c>
      <c r="J796" t="s">
        <v>302</v>
      </c>
      <c r="K796">
        <v>57</v>
      </c>
      <c r="L796">
        <v>25</v>
      </c>
      <c r="M796">
        <v>98</v>
      </c>
      <c r="N796" t="s">
        <v>166</v>
      </c>
      <c r="O796">
        <v>78</v>
      </c>
      <c r="P796">
        <v>37</v>
      </c>
      <c r="Q796">
        <v>-0.01</v>
      </c>
    </row>
    <row r="797" spans="1:17" x14ac:dyDescent="0.25">
      <c r="A797" t="s">
        <v>1072</v>
      </c>
      <c r="B797" t="s">
        <v>152</v>
      </c>
      <c r="C797" t="s">
        <v>1914</v>
      </c>
      <c r="D797" t="s">
        <v>3211</v>
      </c>
      <c r="E797" t="s">
        <v>68</v>
      </c>
      <c r="F797" t="s">
        <v>3212</v>
      </c>
      <c r="G797" t="s">
        <v>3213</v>
      </c>
      <c r="H797" t="s">
        <v>939</v>
      </c>
      <c r="I797">
        <v>45422</v>
      </c>
      <c r="J797" t="s">
        <v>225</v>
      </c>
      <c r="K797">
        <v>38</v>
      </c>
      <c r="L797">
        <v>37</v>
      </c>
      <c r="M797">
        <v>27</v>
      </c>
      <c r="N797" t="s">
        <v>320</v>
      </c>
      <c r="O797">
        <v>45</v>
      </c>
      <c r="P797">
        <v>88</v>
      </c>
      <c r="Q797">
        <v>0.53</v>
      </c>
    </row>
    <row r="798" spans="1:17" x14ac:dyDescent="0.25">
      <c r="A798" t="s">
        <v>127</v>
      </c>
      <c r="B798" t="s">
        <v>74</v>
      </c>
      <c r="C798" t="s">
        <v>1126</v>
      </c>
      <c r="D798" t="s">
        <v>3214</v>
      </c>
      <c r="E798" t="s">
        <v>59</v>
      </c>
      <c r="F798" t="s">
        <v>3215</v>
      </c>
      <c r="G798" t="s">
        <v>3216</v>
      </c>
      <c r="H798" t="s">
        <v>527</v>
      </c>
      <c r="I798" t="s">
        <v>534</v>
      </c>
      <c r="J798">
        <v>45659</v>
      </c>
      <c r="K798">
        <v>59</v>
      </c>
      <c r="L798">
        <v>27</v>
      </c>
      <c r="M798">
        <v>63</v>
      </c>
      <c r="N798" t="s">
        <v>409</v>
      </c>
      <c r="O798">
        <v>92</v>
      </c>
      <c r="P798">
        <v>82</v>
      </c>
      <c r="Q798">
        <v>-0.96</v>
      </c>
    </row>
    <row r="799" spans="1:17" x14ac:dyDescent="0.25">
      <c r="A799" t="s">
        <v>635</v>
      </c>
      <c r="B799" t="s">
        <v>56</v>
      </c>
      <c r="C799" t="s">
        <v>1304</v>
      </c>
      <c r="D799" t="s">
        <v>3217</v>
      </c>
      <c r="E799" t="s">
        <v>106</v>
      </c>
      <c r="F799" t="s">
        <v>3218</v>
      </c>
      <c r="G799" t="s">
        <v>3219</v>
      </c>
      <c r="H799" t="s">
        <v>527</v>
      </c>
      <c r="I799">
        <v>45331</v>
      </c>
      <c r="J799" t="s">
        <v>271</v>
      </c>
      <c r="K799">
        <v>37</v>
      </c>
      <c r="L799">
        <v>38</v>
      </c>
      <c r="M799">
        <v>24</v>
      </c>
      <c r="N799" t="s">
        <v>159</v>
      </c>
      <c r="O799">
        <v>93</v>
      </c>
      <c r="P799">
        <v>32</v>
      </c>
      <c r="Q799">
        <v>0.11</v>
      </c>
    </row>
    <row r="800" spans="1:17" x14ac:dyDescent="0.25">
      <c r="A800" t="s">
        <v>903</v>
      </c>
      <c r="B800" t="s">
        <v>74</v>
      </c>
      <c r="C800" t="s">
        <v>82</v>
      </c>
      <c r="D800" t="s">
        <v>3220</v>
      </c>
      <c r="E800" t="s">
        <v>106</v>
      </c>
      <c r="F800" t="s">
        <v>3221</v>
      </c>
      <c r="G800" t="s">
        <v>3222</v>
      </c>
      <c r="H800" t="s">
        <v>527</v>
      </c>
      <c r="I800">
        <v>45387</v>
      </c>
      <c r="J800" t="s">
        <v>1334</v>
      </c>
      <c r="K800">
        <v>-48</v>
      </c>
      <c r="L800">
        <v>12</v>
      </c>
      <c r="M800">
        <v>62</v>
      </c>
      <c r="N800" t="s">
        <v>95</v>
      </c>
      <c r="O800">
        <v>59</v>
      </c>
      <c r="P800">
        <v>23</v>
      </c>
      <c r="Q800">
        <v>0.66</v>
      </c>
    </row>
    <row r="801" spans="1:17" x14ac:dyDescent="0.25">
      <c r="A801" t="s">
        <v>1393</v>
      </c>
      <c r="B801" t="s">
        <v>152</v>
      </c>
      <c r="C801" t="s">
        <v>2865</v>
      </c>
      <c r="D801" t="s">
        <v>3223</v>
      </c>
      <c r="E801" t="s">
        <v>59</v>
      </c>
      <c r="F801" t="s">
        <v>3224</v>
      </c>
      <c r="G801" t="s">
        <v>3225</v>
      </c>
      <c r="H801" t="s">
        <v>561</v>
      </c>
      <c r="I801" t="s">
        <v>1205</v>
      </c>
      <c r="J801" t="s">
        <v>854</v>
      </c>
      <c r="K801">
        <v>33</v>
      </c>
      <c r="L801">
        <v>60</v>
      </c>
      <c r="M801">
        <v>67</v>
      </c>
      <c r="N801" t="s">
        <v>383</v>
      </c>
      <c r="O801">
        <v>20</v>
      </c>
      <c r="P801">
        <v>7</v>
      </c>
      <c r="Q801">
        <v>0.61</v>
      </c>
    </row>
    <row r="802" spans="1:17" x14ac:dyDescent="0.25">
      <c r="A802" t="s">
        <v>1277</v>
      </c>
      <c r="B802" t="s">
        <v>65</v>
      </c>
      <c r="C802" t="s">
        <v>1854</v>
      </c>
      <c r="D802" t="s">
        <v>3226</v>
      </c>
      <c r="E802" t="s">
        <v>59</v>
      </c>
      <c r="F802" t="s">
        <v>3227</v>
      </c>
      <c r="G802" t="s">
        <v>3228</v>
      </c>
      <c r="H802" t="s">
        <v>561</v>
      </c>
      <c r="I802" t="s">
        <v>206</v>
      </c>
      <c r="J802">
        <v>45690</v>
      </c>
      <c r="K802">
        <v>32</v>
      </c>
      <c r="L802">
        <v>38</v>
      </c>
      <c r="M802">
        <v>23</v>
      </c>
      <c r="N802" t="s">
        <v>166</v>
      </c>
      <c r="O802">
        <v>52</v>
      </c>
      <c r="P802">
        <v>11</v>
      </c>
      <c r="Q802">
        <v>0.65</v>
      </c>
    </row>
    <row r="803" spans="1:17" x14ac:dyDescent="0.25">
      <c r="A803" t="s">
        <v>1363</v>
      </c>
      <c r="B803" t="s">
        <v>56</v>
      </c>
      <c r="C803" t="s">
        <v>3229</v>
      </c>
      <c r="D803" t="s">
        <v>3230</v>
      </c>
      <c r="E803" t="s">
        <v>106</v>
      </c>
      <c r="F803" t="s">
        <v>3231</v>
      </c>
      <c r="G803" t="s">
        <v>3232</v>
      </c>
      <c r="H803" t="s">
        <v>561</v>
      </c>
      <c r="I803">
        <v>45508</v>
      </c>
      <c r="J803">
        <v>45297</v>
      </c>
      <c r="K803">
        <v>43</v>
      </c>
      <c r="L803">
        <v>41</v>
      </c>
      <c r="M803">
        <v>100</v>
      </c>
      <c r="N803" t="s">
        <v>840</v>
      </c>
      <c r="O803">
        <v>27</v>
      </c>
      <c r="P803">
        <v>78</v>
      </c>
      <c r="Q803">
        <v>0.79</v>
      </c>
    </row>
    <row r="804" spans="1:17" x14ac:dyDescent="0.25">
      <c r="A804" t="s">
        <v>347</v>
      </c>
      <c r="B804" t="s">
        <v>65</v>
      </c>
      <c r="C804" t="s">
        <v>1184</v>
      </c>
      <c r="D804" t="s">
        <v>3233</v>
      </c>
      <c r="E804" t="s">
        <v>106</v>
      </c>
      <c r="F804" t="s">
        <v>3234</v>
      </c>
      <c r="G804" t="s">
        <v>3235</v>
      </c>
      <c r="H804" t="s">
        <v>561</v>
      </c>
      <c r="I804">
        <v>45454</v>
      </c>
      <c r="J804">
        <v>45546</v>
      </c>
      <c r="K804">
        <v>97</v>
      </c>
      <c r="L804">
        <v>20</v>
      </c>
      <c r="M804">
        <v>8</v>
      </c>
      <c r="N804" t="s">
        <v>352</v>
      </c>
      <c r="O804">
        <v>51</v>
      </c>
      <c r="P804">
        <v>51</v>
      </c>
      <c r="Q804">
        <v>-1.89</v>
      </c>
    </row>
    <row r="805" spans="1:17" x14ac:dyDescent="0.25">
      <c r="A805" t="s">
        <v>750</v>
      </c>
      <c r="B805" t="s">
        <v>201</v>
      </c>
      <c r="C805" t="s">
        <v>1850</v>
      </c>
      <c r="D805" t="s">
        <v>3236</v>
      </c>
      <c r="E805" t="s">
        <v>68</v>
      </c>
      <c r="F805" t="s">
        <v>3237</v>
      </c>
      <c r="G805" t="s">
        <v>3238</v>
      </c>
      <c r="H805" t="s">
        <v>1913</v>
      </c>
      <c r="I805" t="s">
        <v>1139</v>
      </c>
      <c r="J805">
        <v>45749</v>
      </c>
      <c r="K805">
        <v>37</v>
      </c>
      <c r="L805">
        <v>94</v>
      </c>
      <c r="M805">
        <v>76</v>
      </c>
      <c r="N805" t="s">
        <v>755</v>
      </c>
      <c r="O805">
        <v>94</v>
      </c>
      <c r="P805">
        <v>66</v>
      </c>
      <c r="Q805">
        <v>0</v>
      </c>
    </row>
    <row r="806" spans="1:17" x14ac:dyDescent="0.25">
      <c r="A806" t="s">
        <v>1667</v>
      </c>
      <c r="B806" t="s">
        <v>74</v>
      </c>
      <c r="C806" t="s">
        <v>1001</v>
      </c>
      <c r="D806" t="s">
        <v>3239</v>
      </c>
      <c r="E806" t="s">
        <v>68</v>
      </c>
      <c r="F806" t="s">
        <v>3240</v>
      </c>
      <c r="G806" t="s">
        <v>3241</v>
      </c>
      <c r="H806" t="s">
        <v>1913</v>
      </c>
      <c r="I806" t="s">
        <v>912</v>
      </c>
      <c r="J806" t="s">
        <v>845</v>
      </c>
      <c r="K806">
        <v>74</v>
      </c>
      <c r="L806">
        <v>60</v>
      </c>
      <c r="M806">
        <v>27</v>
      </c>
      <c r="N806" t="s">
        <v>159</v>
      </c>
      <c r="O806">
        <v>99</v>
      </c>
      <c r="P806">
        <v>68</v>
      </c>
      <c r="Q806">
        <v>0.3</v>
      </c>
    </row>
    <row r="807" spans="1:17" x14ac:dyDescent="0.25">
      <c r="A807" t="s">
        <v>884</v>
      </c>
      <c r="B807" t="s">
        <v>113</v>
      </c>
      <c r="C807" t="s">
        <v>660</v>
      </c>
      <c r="D807" t="s">
        <v>3242</v>
      </c>
      <c r="E807" t="s">
        <v>59</v>
      </c>
      <c r="F807" t="s">
        <v>3243</v>
      </c>
      <c r="G807" t="s">
        <v>3244</v>
      </c>
      <c r="H807" t="s">
        <v>1880</v>
      </c>
      <c r="I807" t="s">
        <v>534</v>
      </c>
      <c r="J807" t="s">
        <v>1264</v>
      </c>
      <c r="K807">
        <v>76</v>
      </c>
      <c r="L807">
        <v>57</v>
      </c>
      <c r="M807">
        <v>78</v>
      </c>
      <c r="N807" t="s">
        <v>126</v>
      </c>
      <c r="O807">
        <v>52</v>
      </c>
      <c r="P807">
        <v>86</v>
      </c>
      <c r="Q807">
        <v>0.31</v>
      </c>
    </row>
    <row r="808" spans="1:17" x14ac:dyDescent="0.25">
      <c r="A808" t="s">
        <v>903</v>
      </c>
      <c r="B808" t="s">
        <v>74</v>
      </c>
      <c r="C808" t="s">
        <v>1701</v>
      </c>
      <c r="D808" t="s">
        <v>3245</v>
      </c>
      <c r="E808" t="s">
        <v>68</v>
      </c>
      <c r="F808" t="s">
        <v>3246</v>
      </c>
      <c r="G808" t="s">
        <v>3247</v>
      </c>
      <c r="H808" t="s">
        <v>2056</v>
      </c>
      <c r="I808">
        <v>45599</v>
      </c>
      <c r="J808" t="s">
        <v>1058</v>
      </c>
      <c r="K808">
        <v>100</v>
      </c>
      <c r="L808">
        <v>21</v>
      </c>
      <c r="M808">
        <v>64</v>
      </c>
      <c r="N808" t="s">
        <v>95</v>
      </c>
      <c r="O808">
        <v>20</v>
      </c>
      <c r="P808">
        <v>13</v>
      </c>
      <c r="Q808">
        <v>-0.65</v>
      </c>
    </row>
    <row r="809" spans="1:17" x14ac:dyDescent="0.25">
      <c r="A809" t="s">
        <v>811</v>
      </c>
      <c r="B809" t="s">
        <v>74</v>
      </c>
      <c r="C809" t="s">
        <v>1885</v>
      </c>
      <c r="D809" t="s">
        <v>3248</v>
      </c>
      <c r="E809" t="s">
        <v>59</v>
      </c>
      <c r="F809" t="s">
        <v>3249</v>
      </c>
      <c r="G809" t="s">
        <v>3250</v>
      </c>
      <c r="H809" t="s">
        <v>2056</v>
      </c>
      <c r="I809">
        <v>45390</v>
      </c>
      <c r="J809">
        <v>45575</v>
      </c>
      <c r="K809">
        <v>64</v>
      </c>
      <c r="L809">
        <v>31</v>
      </c>
      <c r="M809">
        <v>91</v>
      </c>
      <c r="N809" t="s">
        <v>1628</v>
      </c>
      <c r="O809">
        <v>85</v>
      </c>
      <c r="P809">
        <v>42</v>
      </c>
      <c r="Q809">
        <v>0.35</v>
      </c>
    </row>
    <row r="810" spans="1:17" x14ac:dyDescent="0.25">
      <c r="A810" t="s">
        <v>903</v>
      </c>
      <c r="B810" t="s">
        <v>74</v>
      </c>
      <c r="C810" t="s">
        <v>3229</v>
      </c>
      <c r="D810" t="s">
        <v>3251</v>
      </c>
      <c r="E810" t="s">
        <v>106</v>
      </c>
      <c r="F810" t="s">
        <v>3252</v>
      </c>
      <c r="G810" t="s">
        <v>3253</v>
      </c>
      <c r="H810" t="s">
        <v>2056</v>
      </c>
      <c r="I810" t="s">
        <v>679</v>
      </c>
      <c r="J810" t="s">
        <v>1167</v>
      </c>
      <c r="K810">
        <v>41</v>
      </c>
      <c r="L810">
        <v>22</v>
      </c>
      <c r="M810">
        <v>11</v>
      </c>
      <c r="N810" t="s">
        <v>95</v>
      </c>
      <c r="O810">
        <v>86</v>
      </c>
      <c r="P810">
        <v>30</v>
      </c>
      <c r="Q810">
        <v>0.51</v>
      </c>
    </row>
    <row r="811" spans="1:17" x14ac:dyDescent="0.25">
      <c r="A811" t="s">
        <v>144</v>
      </c>
      <c r="B811" t="s">
        <v>56</v>
      </c>
      <c r="C811" t="s">
        <v>340</v>
      </c>
      <c r="D811" t="s">
        <v>3254</v>
      </c>
      <c r="E811" t="s">
        <v>59</v>
      </c>
      <c r="F811" t="s">
        <v>3255</v>
      </c>
      <c r="G811" t="s">
        <v>3256</v>
      </c>
      <c r="H811" t="s">
        <v>705</v>
      </c>
      <c r="I811" t="s">
        <v>302</v>
      </c>
      <c r="J811">
        <v>45483</v>
      </c>
      <c r="K811">
        <v>84</v>
      </c>
      <c r="L811">
        <v>95</v>
      </c>
      <c r="M811">
        <v>22</v>
      </c>
      <c r="N811" t="s">
        <v>3257</v>
      </c>
      <c r="O811">
        <v>48</v>
      </c>
      <c r="P811">
        <v>82</v>
      </c>
      <c r="Q811">
        <v>0.65</v>
      </c>
    </row>
    <row r="812" spans="1:17" x14ac:dyDescent="0.25">
      <c r="A812" t="s">
        <v>151</v>
      </c>
      <c r="B812" t="s">
        <v>152</v>
      </c>
      <c r="C812" t="s">
        <v>292</v>
      </c>
      <c r="D812" t="s">
        <v>3258</v>
      </c>
      <c r="E812" t="s">
        <v>59</v>
      </c>
      <c r="F812" t="s">
        <v>3259</v>
      </c>
      <c r="G812" t="s">
        <v>3260</v>
      </c>
      <c r="H812" t="s">
        <v>705</v>
      </c>
      <c r="I812" t="s">
        <v>717</v>
      </c>
      <c r="J812" t="s">
        <v>806</v>
      </c>
      <c r="K812">
        <v>61</v>
      </c>
      <c r="L812">
        <v>8</v>
      </c>
      <c r="M812">
        <v>45</v>
      </c>
      <c r="N812" t="s">
        <v>159</v>
      </c>
      <c r="O812">
        <v>73</v>
      </c>
      <c r="P812">
        <v>64</v>
      </c>
      <c r="Q812">
        <v>-0.71</v>
      </c>
    </row>
    <row r="813" spans="1:17" x14ac:dyDescent="0.25">
      <c r="A813" t="s">
        <v>370</v>
      </c>
      <c r="B813" t="s">
        <v>65</v>
      </c>
      <c r="C813" t="s">
        <v>322</v>
      </c>
      <c r="D813" t="s">
        <v>3261</v>
      </c>
      <c r="E813" t="s">
        <v>106</v>
      </c>
      <c r="F813" t="s">
        <v>3262</v>
      </c>
      <c r="G813" t="s">
        <v>3263</v>
      </c>
      <c r="H813" t="s">
        <v>705</v>
      </c>
      <c r="I813" t="s">
        <v>110</v>
      </c>
      <c r="J813" t="s">
        <v>1913</v>
      </c>
      <c r="K813">
        <v>24</v>
      </c>
      <c r="L813">
        <v>14</v>
      </c>
      <c r="M813">
        <v>5</v>
      </c>
      <c r="N813" t="s">
        <v>159</v>
      </c>
      <c r="O813">
        <v>98</v>
      </c>
      <c r="P813">
        <v>9</v>
      </c>
      <c r="Q813">
        <v>0.12</v>
      </c>
    </row>
    <row r="814" spans="1:17" x14ac:dyDescent="0.25">
      <c r="A814" t="s">
        <v>134</v>
      </c>
      <c r="B814" t="s">
        <v>74</v>
      </c>
      <c r="C814" t="s">
        <v>950</v>
      </c>
      <c r="D814" t="s">
        <v>3264</v>
      </c>
      <c r="E814" t="s">
        <v>68</v>
      </c>
      <c r="F814" t="s">
        <v>3265</v>
      </c>
      <c r="G814" t="s">
        <v>3266</v>
      </c>
      <c r="H814" t="s">
        <v>705</v>
      </c>
      <c r="I814" t="s">
        <v>71</v>
      </c>
      <c r="J814" t="s">
        <v>2250</v>
      </c>
      <c r="K814">
        <v>86</v>
      </c>
      <c r="L814">
        <v>23</v>
      </c>
      <c r="M814">
        <v>1</v>
      </c>
      <c r="N814" t="s">
        <v>126</v>
      </c>
      <c r="O814">
        <v>100</v>
      </c>
      <c r="P814">
        <v>86</v>
      </c>
      <c r="Q814">
        <v>0.91</v>
      </c>
    </row>
    <row r="815" spans="1:17" x14ac:dyDescent="0.25">
      <c r="A815" t="s">
        <v>250</v>
      </c>
      <c r="B815" t="s">
        <v>113</v>
      </c>
      <c r="C815" t="s">
        <v>3267</v>
      </c>
      <c r="D815" t="s">
        <v>3268</v>
      </c>
      <c r="E815" t="s">
        <v>68</v>
      </c>
      <c r="F815" t="s">
        <v>3269</v>
      </c>
      <c r="G815" t="s">
        <v>3270</v>
      </c>
      <c r="H815" t="s">
        <v>2660</v>
      </c>
      <c r="I815" t="s">
        <v>178</v>
      </c>
      <c r="J815" t="s">
        <v>999</v>
      </c>
      <c r="K815">
        <v>93</v>
      </c>
      <c r="L815">
        <v>25</v>
      </c>
      <c r="M815">
        <v>23</v>
      </c>
      <c r="N815" t="s">
        <v>95</v>
      </c>
      <c r="O815">
        <v>72</v>
      </c>
      <c r="P815">
        <v>83</v>
      </c>
      <c r="Q815">
        <v>0.14000000000000001</v>
      </c>
    </row>
    <row r="816" spans="1:17" x14ac:dyDescent="0.25">
      <c r="A816" t="s">
        <v>139</v>
      </c>
      <c r="B816" t="s">
        <v>65</v>
      </c>
      <c r="C816" t="s">
        <v>2861</v>
      </c>
      <c r="D816" t="s">
        <v>3271</v>
      </c>
      <c r="E816" t="s">
        <v>68</v>
      </c>
      <c r="F816" t="s">
        <v>3272</v>
      </c>
      <c r="G816" t="s">
        <v>3273</v>
      </c>
      <c r="H816" t="s">
        <v>1024</v>
      </c>
      <c r="I816" t="s">
        <v>2056</v>
      </c>
      <c r="J816" t="s">
        <v>472</v>
      </c>
      <c r="K816">
        <v>99</v>
      </c>
      <c r="L816">
        <v>96</v>
      </c>
      <c r="M816">
        <v>39</v>
      </c>
      <c r="N816" t="s">
        <v>120</v>
      </c>
      <c r="O816">
        <v>94</v>
      </c>
      <c r="P816">
        <v>89</v>
      </c>
      <c r="Q816">
        <v>-0.15</v>
      </c>
    </row>
    <row r="817" spans="1:17" x14ac:dyDescent="0.25">
      <c r="A817" t="s">
        <v>1944</v>
      </c>
      <c r="B817" t="s">
        <v>113</v>
      </c>
      <c r="C817" t="s">
        <v>3274</v>
      </c>
      <c r="D817" t="s">
        <v>3275</v>
      </c>
      <c r="E817" t="s">
        <v>68</v>
      </c>
      <c r="F817" t="s">
        <v>3276</v>
      </c>
      <c r="G817" t="s">
        <v>3277</v>
      </c>
      <c r="H817" t="s">
        <v>1024</v>
      </c>
      <c r="I817" t="s">
        <v>850</v>
      </c>
      <c r="J817" t="s">
        <v>1183</v>
      </c>
      <c r="K817">
        <v>30</v>
      </c>
      <c r="L817">
        <v>29</v>
      </c>
      <c r="M817">
        <v>70</v>
      </c>
      <c r="N817" t="s">
        <v>1950</v>
      </c>
      <c r="O817">
        <v>80</v>
      </c>
      <c r="P817">
        <v>43</v>
      </c>
      <c r="Q817">
        <v>0.05</v>
      </c>
    </row>
    <row r="818" spans="1:17" x14ac:dyDescent="0.25">
      <c r="A818" t="s">
        <v>1277</v>
      </c>
      <c r="B818" t="s">
        <v>65</v>
      </c>
      <c r="C818" t="s">
        <v>2910</v>
      </c>
      <c r="D818" t="s">
        <v>3278</v>
      </c>
      <c r="E818" t="s">
        <v>68</v>
      </c>
      <c r="F818" t="s">
        <v>3279</v>
      </c>
      <c r="G818" t="s">
        <v>3280</v>
      </c>
      <c r="H818" t="s">
        <v>1024</v>
      </c>
      <c r="I818">
        <v>45391</v>
      </c>
      <c r="J818">
        <v>45389</v>
      </c>
      <c r="K818">
        <v>75</v>
      </c>
      <c r="L818">
        <v>23</v>
      </c>
      <c r="M818">
        <v>34</v>
      </c>
      <c r="N818" t="s">
        <v>166</v>
      </c>
      <c r="O818">
        <v>100</v>
      </c>
      <c r="P818">
        <v>54</v>
      </c>
      <c r="Q818">
        <v>0.46</v>
      </c>
    </row>
    <row r="819" spans="1:17" x14ac:dyDescent="0.25">
      <c r="A819" t="s">
        <v>192</v>
      </c>
      <c r="B819" t="s">
        <v>103</v>
      </c>
      <c r="C819" t="s">
        <v>2537</v>
      </c>
      <c r="D819" t="s">
        <v>3281</v>
      </c>
      <c r="E819" t="s">
        <v>106</v>
      </c>
      <c r="F819" t="s">
        <v>3282</v>
      </c>
      <c r="G819" t="s">
        <v>3283</v>
      </c>
      <c r="H819" t="s">
        <v>1024</v>
      </c>
      <c r="I819">
        <v>45329</v>
      </c>
      <c r="J819" t="s">
        <v>165</v>
      </c>
      <c r="K819">
        <v>39</v>
      </c>
      <c r="L819">
        <v>53</v>
      </c>
      <c r="M819">
        <v>64</v>
      </c>
      <c r="N819" t="s">
        <v>388</v>
      </c>
      <c r="O819">
        <v>92</v>
      </c>
      <c r="P819">
        <v>8</v>
      </c>
      <c r="Q819">
        <v>0.46</v>
      </c>
    </row>
    <row r="820" spans="1:17" x14ac:dyDescent="0.25">
      <c r="A820" t="s">
        <v>1045</v>
      </c>
      <c r="B820" t="s">
        <v>56</v>
      </c>
      <c r="C820" t="s">
        <v>256</v>
      </c>
      <c r="D820" t="s">
        <v>3284</v>
      </c>
      <c r="E820" t="s">
        <v>59</v>
      </c>
      <c r="F820" t="s">
        <v>3285</v>
      </c>
      <c r="G820" t="s">
        <v>3286</v>
      </c>
      <c r="H820" t="s">
        <v>1024</v>
      </c>
      <c r="I820" t="s">
        <v>1043</v>
      </c>
      <c r="J820" t="s">
        <v>1602</v>
      </c>
      <c r="K820">
        <v>77</v>
      </c>
      <c r="L820">
        <v>58</v>
      </c>
      <c r="M820">
        <v>13</v>
      </c>
      <c r="N820" t="s">
        <v>320</v>
      </c>
      <c r="O820">
        <v>63</v>
      </c>
      <c r="P820">
        <v>28</v>
      </c>
      <c r="Q820">
        <v>0.91</v>
      </c>
    </row>
    <row r="821" spans="1:17" x14ac:dyDescent="0.25">
      <c r="A821" t="s">
        <v>334</v>
      </c>
      <c r="B821" t="s">
        <v>65</v>
      </c>
      <c r="C821" t="s">
        <v>2086</v>
      </c>
      <c r="D821" t="s">
        <v>3287</v>
      </c>
      <c r="E821" t="s">
        <v>59</v>
      </c>
      <c r="F821" t="s">
        <v>3288</v>
      </c>
      <c r="G821" t="s">
        <v>3289</v>
      </c>
      <c r="H821" t="s">
        <v>781</v>
      </c>
      <c r="I821" t="s">
        <v>158</v>
      </c>
      <c r="J821">
        <v>45963</v>
      </c>
      <c r="K821">
        <v>43</v>
      </c>
      <c r="L821">
        <v>63</v>
      </c>
      <c r="M821">
        <v>80</v>
      </c>
      <c r="N821" t="s">
        <v>273</v>
      </c>
      <c r="O821">
        <v>33</v>
      </c>
      <c r="P821">
        <v>96</v>
      </c>
      <c r="Q821">
        <v>0.56000000000000005</v>
      </c>
    </row>
    <row r="822" spans="1:17" x14ac:dyDescent="0.25">
      <c r="A822" t="s">
        <v>1826</v>
      </c>
      <c r="B822" t="s">
        <v>74</v>
      </c>
      <c r="C822" t="s">
        <v>2149</v>
      </c>
      <c r="D822" t="s">
        <v>3290</v>
      </c>
      <c r="E822" t="s">
        <v>68</v>
      </c>
      <c r="F822" t="s">
        <v>3291</v>
      </c>
      <c r="G822" t="s">
        <v>3292</v>
      </c>
      <c r="H822" t="s">
        <v>781</v>
      </c>
      <c r="I822">
        <v>45480</v>
      </c>
      <c r="J822">
        <v>45717</v>
      </c>
      <c r="K822">
        <v>58</v>
      </c>
      <c r="L822">
        <v>17</v>
      </c>
      <c r="M822">
        <v>26</v>
      </c>
      <c r="N822" t="s">
        <v>95</v>
      </c>
      <c r="O822">
        <v>62</v>
      </c>
      <c r="P822">
        <v>89</v>
      </c>
      <c r="Q822">
        <v>-1.91</v>
      </c>
    </row>
    <row r="823" spans="1:17" x14ac:dyDescent="0.25">
      <c r="A823" t="s">
        <v>1354</v>
      </c>
      <c r="B823" t="s">
        <v>74</v>
      </c>
      <c r="C823" t="s">
        <v>475</v>
      </c>
      <c r="D823" t="s">
        <v>3293</v>
      </c>
      <c r="E823" t="s">
        <v>106</v>
      </c>
      <c r="F823" t="s">
        <v>3294</v>
      </c>
      <c r="G823" t="s">
        <v>3295</v>
      </c>
      <c r="H823" t="s">
        <v>781</v>
      </c>
      <c r="I823" t="s">
        <v>1028</v>
      </c>
      <c r="J823" t="s">
        <v>1243</v>
      </c>
      <c r="K823">
        <v>64</v>
      </c>
      <c r="L823">
        <v>14</v>
      </c>
      <c r="M823">
        <v>44</v>
      </c>
      <c r="N823" t="s">
        <v>840</v>
      </c>
      <c r="O823">
        <v>53</v>
      </c>
      <c r="P823">
        <v>33</v>
      </c>
      <c r="Q823">
        <v>-0.44</v>
      </c>
    </row>
    <row r="824" spans="1:17" x14ac:dyDescent="0.25">
      <c r="A824" t="s">
        <v>1234</v>
      </c>
      <c r="B824" t="s">
        <v>113</v>
      </c>
      <c r="C824" t="s">
        <v>340</v>
      </c>
      <c r="D824" t="s">
        <v>3296</v>
      </c>
      <c r="E824" t="s">
        <v>106</v>
      </c>
      <c r="F824" t="s">
        <v>3297</v>
      </c>
      <c r="G824" t="s">
        <v>3298</v>
      </c>
      <c r="H824" t="s">
        <v>781</v>
      </c>
      <c r="I824" t="s">
        <v>540</v>
      </c>
      <c r="J824">
        <v>45539</v>
      </c>
      <c r="K824">
        <v>88</v>
      </c>
      <c r="L824">
        <v>42</v>
      </c>
      <c r="M824">
        <v>68</v>
      </c>
      <c r="N824" t="s">
        <v>207</v>
      </c>
      <c r="O824">
        <v>92</v>
      </c>
      <c r="P824">
        <v>29</v>
      </c>
      <c r="Q824">
        <v>0.38</v>
      </c>
    </row>
    <row r="825" spans="1:17" x14ac:dyDescent="0.25">
      <c r="A825" t="s">
        <v>664</v>
      </c>
      <c r="B825" t="s">
        <v>56</v>
      </c>
      <c r="C825" t="s">
        <v>3299</v>
      </c>
      <c r="D825" t="s">
        <v>3300</v>
      </c>
      <c r="E825" t="s">
        <v>106</v>
      </c>
      <c r="F825" t="s">
        <v>3301</v>
      </c>
      <c r="G825" t="s">
        <v>3302</v>
      </c>
      <c r="H825" t="s">
        <v>528</v>
      </c>
      <c r="I825" t="s">
        <v>711</v>
      </c>
      <c r="J825" t="s">
        <v>157</v>
      </c>
      <c r="K825">
        <v>72</v>
      </c>
      <c r="L825">
        <v>87</v>
      </c>
      <c r="M825">
        <v>39</v>
      </c>
      <c r="N825" t="s">
        <v>383</v>
      </c>
      <c r="O825">
        <v>94</v>
      </c>
      <c r="P825">
        <v>57</v>
      </c>
      <c r="Q825">
        <v>0.68</v>
      </c>
    </row>
    <row r="826" spans="1:17" x14ac:dyDescent="0.25">
      <c r="A826" t="s">
        <v>96</v>
      </c>
      <c r="B826" t="s">
        <v>56</v>
      </c>
      <c r="C826" t="s">
        <v>1341</v>
      </c>
      <c r="D826" t="s">
        <v>3303</v>
      </c>
      <c r="E826" t="s">
        <v>59</v>
      </c>
      <c r="F826" t="s">
        <v>3304</v>
      </c>
      <c r="G826" t="s">
        <v>3305</v>
      </c>
      <c r="H826" t="s">
        <v>528</v>
      </c>
      <c r="I826" t="s">
        <v>1379</v>
      </c>
      <c r="J826">
        <v>45418</v>
      </c>
      <c r="K826">
        <v>12</v>
      </c>
      <c r="L826">
        <v>7</v>
      </c>
      <c r="M826">
        <v>48</v>
      </c>
      <c r="N826" t="s">
        <v>926</v>
      </c>
      <c r="O826">
        <v>66</v>
      </c>
      <c r="P826">
        <v>4</v>
      </c>
      <c r="Q826">
        <v>0.39</v>
      </c>
    </row>
    <row r="827" spans="1:17" x14ac:dyDescent="0.25">
      <c r="A827" t="s">
        <v>693</v>
      </c>
      <c r="B827" t="s">
        <v>201</v>
      </c>
      <c r="C827" t="s">
        <v>737</v>
      </c>
      <c r="D827" t="s">
        <v>3306</v>
      </c>
      <c r="E827" t="s">
        <v>106</v>
      </c>
      <c r="F827" t="s">
        <v>3307</v>
      </c>
      <c r="G827" t="s">
        <v>3308</v>
      </c>
      <c r="H827" t="s">
        <v>528</v>
      </c>
      <c r="I827" t="s">
        <v>864</v>
      </c>
      <c r="J827">
        <v>45689</v>
      </c>
      <c r="K827">
        <v>58</v>
      </c>
      <c r="L827">
        <v>81</v>
      </c>
      <c r="M827">
        <v>66</v>
      </c>
      <c r="N827" t="s">
        <v>699</v>
      </c>
      <c r="O827">
        <v>85</v>
      </c>
      <c r="P827">
        <v>78</v>
      </c>
      <c r="Q827">
        <v>0.94</v>
      </c>
    </row>
    <row r="828" spans="1:17" x14ac:dyDescent="0.25">
      <c r="A828" t="s">
        <v>215</v>
      </c>
      <c r="B828" t="s">
        <v>56</v>
      </c>
      <c r="C828" t="s">
        <v>216</v>
      </c>
      <c r="D828" t="s">
        <v>3309</v>
      </c>
      <c r="E828" t="s">
        <v>68</v>
      </c>
      <c r="F828" t="s">
        <v>3310</v>
      </c>
      <c r="G828" t="s">
        <v>3311</v>
      </c>
      <c r="H828" t="s">
        <v>528</v>
      </c>
      <c r="I828" t="s">
        <v>1183</v>
      </c>
      <c r="J828">
        <v>45993</v>
      </c>
      <c r="K828">
        <v>99</v>
      </c>
      <c r="L828">
        <v>59</v>
      </c>
      <c r="M828">
        <v>12</v>
      </c>
      <c r="N828" t="s">
        <v>111</v>
      </c>
      <c r="O828">
        <v>52</v>
      </c>
      <c r="P828">
        <v>57</v>
      </c>
      <c r="Q828">
        <v>0.08</v>
      </c>
    </row>
    <row r="829" spans="1:17" x14ac:dyDescent="0.25">
      <c r="A829" t="s">
        <v>291</v>
      </c>
      <c r="B829" t="s">
        <v>103</v>
      </c>
      <c r="C829" t="s">
        <v>1693</v>
      </c>
      <c r="D829" t="s">
        <v>3312</v>
      </c>
      <c r="E829" t="s">
        <v>68</v>
      </c>
      <c r="F829" t="s">
        <v>3313</v>
      </c>
      <c r="G829" t="s">
        <v>3314</v>
      </c>
      <c r="H829" t="s">
        <v>582</v>
      </c>
      <c r="I829">
        <v>45542</v>
      </c>
      <c r="J829" t="s">
        <v>921</v>
      </c>
      <c r="K829">
        <v>25</v>
      </c>
      <c r="L829">
        <v>95</v>
      </c>
      <c r="M829">
        <v>71</v>
      </c>
      <c r="N829" t="s">
        <v>72</v>
      </c>
      <c r="O829">
        <v>24</v>
      </c>
      <c r="P829">
        <v>76</v>
      </c>
      <c r="Q829">
        <v>-0.1</v>
      </c>
    </row>
    <row r="830" spans="1:17" x14ac:dyDescent="0.25">
      <c r="A830" t="s">
        <v>55</v>
      </c>
      <c r="B830" t="s">
        <v>56</v>
      </c>
      <c r="C830" t="s">
        <v>3315</v>
      </c>
      <c r="D830" t="s">
        <v>3316</v>
      </c>
      <c r="E830" t="s">
        <v>68</v>
      </c>
      <c r="F830" t="s">
        <v>3317</v>
      </c>
      <c r="G830" t="s">
        <v>3318</v>
      </c>
      <c r="H830" t="s">
        <v>582</v>
      </c>
      <c r="I830">
        <v>45446</v>
      </c>
      <c r="J830" t="s">
        <v>1243</v>
      </c>
      <c r="K830">
        <v>98</v>
      </c>
      <c r="L830">
        <v>43</v>
      </c>
      <c r="M830">
        <v>9</v>
      </c>
      <c r="N830" t="s">
        <v>172</v>
      </c>
      <c r="O830">
        <v>86</v>
      </c>
      <c r="P830">
        <v>62</v>
      </c>
      <c r="Q830">
        <v>-2.17</v>
      </c>
    </row>
    <row r="831" spans="1:17" x14ac:dyDescent="0.25">
      <c r="A831" t="s">
        <v>238</v>
      </c>
      <c r="B831" t="s">
        <v>201</v>
      </c>
      <c r="C831" t="s">
        <v>1290</v>
      </c>
      <c r="D831" t="s">
        <v>3319</v>
      </c>
      <c r="E831" t="s">
        <v>59</v>
      </c>
      <c r="F831" t="s">
        <v>3320</v>
      </c>
      <c r="G831" t="s">
        <v>3321</v>
      </c>
      <c r="H831" t="s">
        <v>774</v>
      </c>
      <c r="I831">
        <v>45547</v>
      </c>
      <c r="J831" t="s">
        <v>1043</v>
      </c>
      <c r="K831">
        <v>75</v>
      </c>
      <c r="L831">
        <v>47</v>
      </c>
      <c r="M831">
        <v>33</v>
      </c>
      <c r="N831" t="s">
        <v>2572</v>
      </c>
      <c r="O831">
        <v>33</v>
      </c>
      <c r="P831">
        <v>12</v>
      </c>
      <c r="Q831">
        <v>0.28000000000000003</v>
      </c>
    </row>
    <row r="832" spans="1:17" x14ac:dyDescent="0.25">
      <c r="A832" t="s">
        <v>359</v>
      </c>
      <c r="B832" t="s">
        <v>74</v>
      </c>
      <c r="C832" t="s">
        <v>812</v>
      </c>
      <c r="D832" t="s">
        <v>3322</v>
      </c>
      <c r="E832" t="s">
        <v>106</v>
      </c>
      <c r="F832" t="s">
        <v>3323</v>
      </c>
      <c r="G832" t="s">
        <v>3324</v>
      </c>
      <c r="H832" t="s">
        <v>774</v>
      </c>
      <c r="I832">
        <v>45421</v>
      </c>
      <c r="J832">
        <v>45630</v>
      </c>
      <c r="K832">
        <v>80</v>
      </c>
      <c r="L832">
        <v>43</v>
      </c>
      <c r="M832">
        <v>80</v>
      </c>
      <c r="N832" t="s">
        <v>95</v>
      </c>
      <c r="O832">
        <v>64</v>
      </c>
      <c r="P832">
        <v>53</v>
      </c>
      <c r="Q832">
        <v>0.64</v>
      </c>
    </row>
    <row r="833" spans="1:17" x14ac:dyDescent="0.25">
      <c r="A833" t="s">
        <v>776</v>
      </c>
      <c r="B833" t="s">
        <v>201</v>
      </c>
      <c r="C833" t="s">
        <v>3325</v>
      </c>
      <c r="D833" t="s">
        <v>3326</v>
      </c>
      <c r="E833" t="s">
        <v>59</v>
      </c>
      <c r="F833" t="s">
        <v>3327</v>
      </c>
      <c r="G833" t="s">
        <v>3328</v>
      </c>
      <c r="H833" t="s">
        <v>774</v>
      </c>
      <c r="I833" t="s">
        <v>1134</v>
      </c>
      <c r="J833" t="s">
        <v>1470</v>
      </c>
      <c r="K833">
        <v>20</v>
      </c>
      <c r="L833">
        <v>9</v>
      </c>
      <c r="M833">
        <v>12</v>
      </c>
      <c r="N833" t="s">
        <v>3329</v>
      </c>
      <c r="O833">
        <v>46</v>
      </c>
      <c r="P833">
        <v>32</v>
      </c>
      <c r="Q833">
        <v>0.17</v>
      </c>
    </row>
    <row r="834" spans="1:17" x14ac:dyDescent="0.25">
      <c r="A834" t="s">
        <v>958</v>
      </c>
      <c r="B834" t="s">
        <v>152</v>
      </c>
      <c r="C834" t="s">
        <v>1217</v>
      </c>
      <c r="D834" t="s">
        <v>3330</v>
      </c>
      <c r="E834" t="s">
        <v>59</v>
      </c>
      <c r="F834" t="s">
        <v>3331</v>
      </c>
      <c r="G834" t="s">
        <v>3332</v>
      </c>
      <c r="H834" t="s">
        <v>534</v>
      </c>
      <c r="I834" t="s">
        <v>1028</v>
      </c>
      <c r="J834">
        <v>45545</v>
      </c>
      <c r="K834">
        <v>93</v>
      </c>
      <c r="L834">
        <v>50</v>
      </c>
      <c r="M834">
        <v>43</v>
      </c>
      <c r="N834" t="s">
        <v>111</v>
      </c>
      <c r="O834">
        <v>76</v>
      </c>
      <c r="P834">
        <v>35</v>
      </c>
      <c r="Q834">
        <v>0.3</v>
      </c>
    </row>
    <row r="835" spans="1:17" x14ac:dyDescent="0.25">
      <c r="A835" t="s">
        <v>112</v>
      </c>
      <c r="B835" t="s">
        <v>113</v>
      </c>
      <c r="C835" t="s">
        <v>292</v>
      </c>
      <c r="D835" t="s">
        <v>3333</v>
      </c>
      <c r="E835" t="s">
        <v>59</v>
      </c>
      <c r="F835" t="s">
        <v>3334</v>
      </c>
      <c r="G835" t="s">
        <v>3335</v>
      </c>
      <c r="H835" t="s">
        <v>534</v>
      </c>
      <c r="I835">
        <v>45514</v>
      </c>
      <c r="J835" t="s">
        <v>197</v>
      </c>
      <c r="K835">
        <v>66</v>
      </c>
      <c r="L835">
        <v>49</v>
      </c>
      <c r="M835">
        <v>41</v>
      </c>
      <c r="N835" t="s">
        <v>120</v>
      </c>
      <c r="O835">
        <v>27</v>
      </c>
      <c r="P835">
        <v>37</v>
      </c>
      <c r="Q835">
        <v>0.54</v>
      </c>
    </row>
    <row r="836" spans="1:17" x14ac:dyDescent="0.25">
      <c r="A836" t="s">
        <v>139</v>
      </c>
      <c r="B836" t="s">
        <v>65</v>
      </c>
      <c r="C836" t="s">
        <v>1850</v>
      </c>
      <c r="D836" t="s">
        <v>3336</v>
      </c>
      <c r="E836" t="s">
        <v>68</v>
      </c>
      <c r="F836" t="s">
        <v>3337</v>
      </c>
      <c r="G836" t="s">
        <v>3338</v>
      </c>
      <c r="H836" t="s">
        <v>1371</v>
      </c>
      <c r="I836" t="s">
        <v>243</v>
      </c>
      <c r="J836" t="s">
        <v>382</v>
      </c>
      <c r="K836">
        <v>10</v>
      </c>
      <c r="L836">
        <v>86</v>
      </c>
      <c r="M836">
        <v>23</v>
      </c>
      <c r="N836" t="s">
        <v>120</v>
      </c>
      <c r="O836">
        <v>24</v>
      </c>
      <c r="P836">
        <v>52</v>
      </c>
      <c r="Q836">
        <v>-0.37</v>
      </c>
    </row>
    <row r="837" spans="1:17" x14ac:dyDescent="0.25">
      <c r="A837" t="s">
        <v>151</v>
      </c>
      <c r="B837" t="s">
        <v>152</v>
      </c>
      <c r="C837" t="s">
        <v>3339</v>
      </c>
      <c r="D837" t="s">
        <v>3340</v>
      </c>
      <c r="E837" t="s">
        <v>59</v>
      </c>
      <c r="F837" t="s">
        <v>3341</v>
      </c>
      <c r="G837" t="s">
        <v>3342</v>
      </c>
      <c r="H837" t="s">
        <v>1371</v>
      </c>
      <c r="I837" t="s">
        <v>1798</v>
      </c>
      <c r="J837">
        <v>45478</v>
      </c>
      <c r="K837">
        <v>90</v>
      </c>
      <c r="L837">
        <v>52</v>
      </c>
      <c r="M837">
        <v>50</v>
      </c>
      <c r="N837" t="s">
        <v>159</v>
      </c>
      <c r="O837">
        <v>63</v>
      </c>
      <c r="P837">
        <v>14</v>
      </c>
      <c r="Q837">
        <v>-1.17</v>
      </c>
    </row>
    <row r="838" spans="1:17" x14ac:dyDescent="0.25">
      <c r="A838" t="s">
        <v>2994</v>
      </c>
      <c r="B838" t="s">
        <v>103</v>
      </c>
      <c r="C838" t="s">
        <v>722</v>
      </c>
      <c r="D838" t="s">
        <v>3343</v>
      </c>
      <c r="E838" t="s">
        <v>68</v>
      </c>
      <c r="F838" t="s">
        <v>3344</v>
      </c>
      <c r="G838" t="s">
        <v>3345</v>
      </c>
      <c r="H838" t="s">
        <v>1371</v>
      </c>
      <c r="I838" t="s">
        <v>1134</v>
      </c>
      <c r="J838" t="s">
        <v>983</v>
      </c>
      <c r="K838">
        <v>19</v>
      </c>
      <c r="L838">
        <v>81</v>
      </c>
      <c r="M838">
        <v>33</v>
      </c>
      <c r="N838" t="s">
        <v>87</v>
      </c>
      <c r="O838">
        <v>39</v>
      </c>
      <c r="P838">
        <v>85</v>
      </c>
      <c r="Q838">
        <v>0.78</v>
      </c>
    </row>
    <row r="839" spans="1:17" x14ac:dyDescent="0.25">
      <c r="A839" t="s">
        <v>1458</v>
      </c>
      <c r="B839" t="s">
        <v>152</v>
      </c>
      <c r="C839" t="s">
        <v>3084</v>
      </c>
      <c r="D839" t="s">
        <v>3346</v>
      </c>
      <c r="E839" t="s">
        <v>59</v>
      </c>
      <c r="F839" t="s">
        <v>3347</v>
      </c>
      <c r="G839" t="s">
        <v>3348</v>
      </c>
      <c r="H839" t="s">
        <v>1371</v>
      </c>
      <c r="I839" t="s">
        <v>879</v>
      </c>
      <c r="J839" t="s">
        <v>1362</v>
      </c>
      <c r="K839">
        <v>72</v>
      </c>
      <c r="L839">
        <v>20</v>
      </c>
      <c r="M839">
        <v>71</v>
      </c>
      <c r="N839" t="s">
        <v>166</v>
      </c>
      <c r="O839">
        <v>87</v>
      </c>
      <c r="P839">
        <v>68</v>
      </c>
      <c r="Q839">
        <v>-1.18</v>
      </c>
    </row>
    <row r="840" spans="1:17" x14ac:dyDescent="0.25">
      <c r="A840" t="s">
        <v>215</v>
      </c>
      <c r="B840" t="s">
        <v>56</v>
      </c>
      <c r="C840" t="s">
        <v>1438</v>
      </c>
      <c r="D840" t="s">
        <v>3349</v>
      </c>
      <c r="E840" t="s">
        <v>106</v>
      </c>
      <c r="F840" t="s">
        <v>3350</v>
      </c>
      <c r="G840" t="s">
        <v>3351</v>
      </c>
      <c r="H840" t="s">
        <v>945</v>
      </c>
      <c r="I840" t="s">
        <v>283</v>
      </c>
      <c r="J840" t="s">
        <v>930</v>
      </c>
      <c r="K840">
        <v>60</v>
      </c>
      <c r="L840">
        <v>36</v>
      </c>
      <c r="M840">
        <v>28</v>
      </c>
      <c r="N840" t="s">
        <v>172</v>
      </c>
      <c r="O840">
        <v>26</v>
      </c>
      <c r="P840">
        <v>29</v>
      </c>
      <c r="Q840">
        <v>0.22</v>
      </c>
    </row>
    <row r="841" spans="1:17" x14ac:dyDescent="0.25">
      <c r="A841" t="s">
        <v>1200</v>
      </c>
      <c r="B841" t="s">
        <v>56</v>
      </c>
      <c r="C841" t="s">
        <v>2593</v>
      </c>
      <c r="D841" t="s">
        <v>3352</v>
      </c>
      <c r="E841" t="s">
        <v>59</v>
      </c>
      <c r="F841" t="s">
        <v>3353</v>
      </c>
      <c r="G841" t="s">
        <v>3354</v>
      </c>
      <c r="H841" t="s">
        <v>945</v>
      </c>
      <c r="I841" t="s">
        <v>1059</v>
      </c>
      <c r="J841" t="s">
        <v>533</v>
      </c>
      <c r="K841">
        <v>26</v>
      </c>
      <c r="L841">
        <v>16</v>
      </c>
      <c r="M841">
        <v>69</v>
      </c>
      <c r="N841" t="s">
        <v>1206</v>
      </c>
      <c r="O841">
        <v>64</v>
      </c>
      <c r="P841">
        <v>79</v>
      </c>
      <c r="Q841">
        <v>-0.12</v>
      </c>
    </row>
    <row r="842" spans="1:17" x14ac:dyDescent="0.25">
      <c r="A842" t="s">
        <v>347</v>
      </c>
      <c r="B842" t="s">
        <v>65</v>
      </c>
      <c r="C842" t="s">
        <v>3355</v>
      </c>
      <c r="D842" t="s">
        <v>3356</v>
      </c>
      <c r="E842" t="s">
        <v>68</v>
      </c>
      <c r="F842" t="s">
        <v>3357</v>
      </c>
      <c r="G842" t="s">
        <v>3358</v>
      </c>
      <c r="H842" t="s">
        <v>945</v>
      </c>
      <c r="I842" t="s">
        <v>934</v>
      </c>
      <c r="J842" t="s">
        <v>432</v>
      </c>
      <c r="K842">
        <v>85</v>
      </c>
      <c r="L842">
        <v>86</v>
      </c>
      <c r="M842">
        <v>21</v>
      </c>
      <c r="N842" t="s">
        <v>352</v>
      </c>
      <c r="O842">
        <v>78</v>
      </c>
      <c r="P842">
        <v>53</v>
      </c>
      <c r="Q842">
        <v>-0.23</v>
      </c>
    </row>
    <row r="843" spans="1:17" x14ac:dyDescent="0.25">
      <c r="A843" t="s">
        <v>55</v>
      </c>
      <c r="B843" t="s">
        <v>56</v>
      </c>
      <c r="C843" t="s">
        <v>3359</v>
      </c>
      <c r="D843" t="s">
        <v>3360</v>
      </c>
      <c r="E843" t="s">
        <v>68</v>
      </c>
      <c r="F843" t="s">
        <v>3361</v>
      </c>
      <c r="G843" t="s">
        <v>3362</v>
      </c>
      <c r="H843" t="s">
        <v>945</v>
      </c>
      <c r="I843" t="s">
        <v>1134</v>
      </c>
      <c r="J843" t="s">
        <v>1864</v>
      </c>
      <c r="K843">
        <v>90</v>
      </c>
      <c r="L843">
        <v>22</v>
      </c>
      <c r="M843">
        <v>20</v>
      </c>
      <c r="N843" t="s">
        <v>172</v>
      </c>
      <c r="O843">
        <v>81</v>
      </c>
      <c r="P843">
        <v>88</v>
      </c>
      <c r="Q843">
        <v>0.32</v>
      </c>
    </row>
    <row r="844" spans="1:17" x14ac:dyDescent="0.25">
      <c r="A844" t="s">
        <v>693</v>
      </c>
      <c r="B844" t="s">
        <v>201</v>
      </c>
      <c r="C844" t="s">
        <v>2870</v>
      </c>
      <c r="D844" t="s">
        <v>3363</v>
      </c>
      <c r="E844" t="s">
        <v>59</v>
      </c>
      <c r="F844" t="s">
        <v>3364</v>
      </c>
      <c r="G844" t="s">
        <v>3365</v>
      </c>
      <c r="H844" t="s">
        <v>945</v>
      </c>
      <c r="I844">
        <v>45420</v>
      </c>
      <c r="J844">
        <v>45870</v>
      </c>
      <c r="K844">
        <v>35</v>
      </c>
      <c r="L844">
        <v>20</v>
      </c>
      <c r="M844">
        <v>42</v>
      </c>
      <c r="N844" t="s">
        <v>3366</v>
      </c>
      <c r="O844">
        <v>53</v>
      </c>
      <c r="P844">
        <v>56</v>
      </c>
      <c r="Q844">
        <v>-0.09</v>
      </c>
    </row>
    <row r="845" spans="1:17" x14ac:dyDescent="0.25">
      <c r="A845" t="s">
        <v>1277</v>
      </c>
      <c r="B845" t="s">
        <v>65</v>
      </c>
      <c r="C845" t="s">
        <v>1171</v>
      </c>
      <c r="D845" t="s">
        <v>3367</v>
      </c>
      <c r="E845" t="s">
        <v>106</v>
      </c>
      <c r="F845" t="s">
        <v>3368</v>
      </c>
      <c r="G845" t="s">
        <v>3369</v>
      </c>
      <c r="H845" t="s">
        <v>945</v>
      </c>
      <c r="I845" t="s">
        <v>442</v>
      </c>
      <c r="J845" t="s">
        <v>351</v>
      </c>
      <c r="K845">
        <v>50</v>
      </c>
      <c r="L845">
        <v>40</v>
      </c>
      <c r="M845">
        <v>69</v>
      </c>
      <c r="N845" t="s">
        <v>166</v>
      </c>
      <c r="O845">
        <v>28</v>
      </c>
      <c r="P845">
        <v>98</v>
      </c>
      <c r="Q845">
        <v>-0.06</v>
      </c>
    </row>
    <row r="846" spans="1:17" x14ac:dyDescent="0.25">
      <c r="A846" t="s">
        <v>88</v>
      </c>
      <c r="B846" t="s">
        <v>56</v>
      </c>
      <c r="C846" t="s">
        <v>3370</v>
      </c>
      <c r="D846" t="s">
        <v>3371</v>
      </c>
      <c r="E846" t="s">
        <v>106</v>
      </c>
      <c r="F846" t="s">
        <v>3372</v>
      </c>
      <c r="G846" t="s">
        <v>3373</v>
      </c>
      <c r="H846" t="s">
        <v>1770</v>
      </c>
      <c r="I846">
        <v>45332</v>
      </c>
      <c r="J846" t="s">
        <v>149</v>
      </c>
      <c r="K846">
        <v>43</v>
      </c>
      <c r="L846">
        <v>40</v>
      </c>
      <c r="M846">
        <v>30</v>
      </c>
      <c r="N846" t="s">
        <v>95</v>
      </c>
      <c r="O846">
        <v>95</v>
      </c>
      <c r="P846">
        <v>26</v>
      </c>
      <c r="Q846">
        <v>-2.5</v>
      </c>
    </row>
    <row r="847" spans="1:17" x14ac:dyDescent="0.25">
      <c r="A847" t="s">
        <v>535</v>
      </c>
      <c r="B847" t="s">
        <v>56</v>
      </c>
      <c r="C847" t="s">
        <v>1607</v>
      </c>
      <c r="D847" t="s">
        <v>3374</v>
      </c>
      <c r="E847" t="s">
        <v>59</v>
      </c>
      <c r="F847" t="s">
        <v>3375</v>
      </c>
      <c r="G847" t="s">
        <v>3376</v>
      </c>
      <c r="H847" t="s">
        <v>1770</v>
      </c>
      <c r="I847" t="s">
        <v>344</v>
      </c>
      <c r="J847">
        <v>45513</v>
      </c>
      <c r="K847">
        <v>99</v>
      </c>
      <c r="L847">
        <v>68</v>
      </c>
      <c r="M847">
        <v>1</v>
      </c>
      <c r="N847" t="s">
        <v>541</v>
      </c>
      <c r="O847">
        <v>59</v>
      </c>
      <c r="P847">
        <v>16</v>
      </c>
      <c r="Q847">
        <v>0.73</v>
      </c>
    </row>
    <row r="848" spans="1:17" x14ac:dyDescent="0.25">
      <c r="A848" t="s">
        <v>73</v>
      </c>
      <c r="B848" t="s">
        <v>74</v>
      </c>
      <c r="C848" t="s">
        <v>1895</v>
      </c>
      <c r="D848" t="s">
        <v>3377</v>
      </c>
      <c r="E848" t="s">
        <v>106</v>
      </c>
      <c r="F848" t="s">
        <v>3378</v>
      </c>
      <c r="G848" t="s">
        <v>3379</v>
      </c>
      <c r="H848" t="s">
        <v>225</v>
      </c>
      <c r="I848">
        <v>45424</v>
      </c>
      <c r="J848" t="s">
        <v>1450</v>
      </c>
      <c r="K848">
        <v>99</v>
      </c>
      <c r="L848">
        <v>10</v>
      </c>
      <c r="M848">
        <v>88</v>
      </c>
      <c r="N848" t="s">
        <v>80</v>
      </c>
      <c r="O848">
        <v>69</v>
      </c>
      <c r="P848">
        <v>98</v>
      </c>
      <c r="Q848">
        <v>0.73</v>
      </c>
    </row>
    <row r="849" spans="1:17" x14ac:dyDescent="0.25">
      <c r="A849" t="s">
        <v>1944</v>
      </c>
      <c r="B849" t="s">
        <v>113</v>
      </c>
      <c r="C849" t="s">
        <v>963</v>
      </c>
      <c r="D849" t="s">
        <v>3380</v>
      </c>
      <c r="E849" t="s">
        <v>59</v>
      </c>
      <c r="F849" t="s">
        <v>3381</v>
      </c>
      <c r="G849" t="s">
        <v>3382</v>
      </c>
      <c r="H849" t="s">
        <v>225</v>
      </c>
      <c r="I849" t="s">
        <v>351</v>
      </c>
      <c r="J849">
        <v>45419</v>
      </c>
      <c r="K849">
        <v>45</v>
      </c>
      <c r="L849">
        <v>56</v>
      </c>
      <c r="M849">
        <v>64</v>
      </c>
      <c r="N849" t="s">
        <v>1950</v>
      </c>
      <c r="O849">
        <v>35</v>
      </c>
      <c r="P849">
        <v>82</v>
      </c>
      <c r="Q849">
        <v>-0.42</v>
      </c>
    </row>
    <row r="850" spans="1:17" x14ac:dyDescent="0.25">
      <c r="A850" t="s">
        <v>736</v>
      </c>
      <c r="B850" t="s">
        <v>103</v>
      </c>
      <c r="C850" t="s">
        <v>1663</v>
      </c>
      <c r="D850" t="s">
        <v>3383</v>
      </c>
      <c r="E850" t="s">
        <v>59</v>
      </c>
      <c r="F850" t="s">
        <v>3384</v>
      </c>
      <c r="G850" t="s">
        <v>3385</v>
      </c>
      <c r="H850" t="s">
        <v>225</v>
      </c>
      <c r="I850" t="s">
        <v>1115</v>
      </c>
      <c r="J850">
        <v>45418</v>
      </c>
      <c r="K850">
        <v>44</v>
      </c>
      <c r="L850">
        <v>67</v>
      </c>
      <c r="M850">
        <v>31</v>
      </c>
      <c r="N850" t="s">
        <v>166</v>
      </c>
      <c r="O850">
        <v>44</v>
      </c>
      <c r="P850">
        <v>72</v>
      </c>
      <c r="Q850">
        <v>-1.34</v>
      </c>
    </row>
    <row r="851" spans="1:17" x14ac:dyDescent="0.25">
      <c r="A851" t="s">
        <v>474</v>
      </c>
      <c r="B851" t="s">
        <v>56</v>
      </c>
      <c r="C851" t="s">
        <v>3022</v>
      </c>
      <c r="D851" t="s">
        <v>3386</v>
      </c>
      <c r="E851" t="s">
        <v>68</v>
      </c>
      <c r="F851" t="s">
        <v>3387</v>
      </c>
      <c r="G851" t="s">
        <v>3388</v>
      </c>
      <c r="H851" t="s">
        <v>826</v>
      </c>
      <c r="I851" t="s">
        <v>2019</v>
      </c>
      <c r="J851">
        <v>45418</v>
      </c>
      <c r="K851">
        <v>62</v>
      </c>
      <c r="L851">
        <v>40</v>
      </c>
      <c r="M851">
        <v>86</v>
      </c>
      <c r="N851" t="s">
        <v>383</v>
      </c>
      <c r="O851">
        <v>45</v>
      </c>
      <c r="P851">
        <v>86</v>
      </c>
      <c r="Q851">
        <v>-0.64</v>
      </c>
    </row>
    <row r="852" spans="1:17" x14ac:dyDescent="0.25">
      <c r="A852" t="s">
        <v>958</v>
      </c>
      <c r="B852" t="s">
        <v>152</v>
      </c>
      <c r="C852" t="s">
        <v>3229</v>
      </c>
      <c r="D852" t="s">
        <v>3389</v>
      </c>
      <c r="E852" t="s">
        <v>68</v>
      </c>
      <c r="F852" t="s">
        <v>3390</v>
      </c>
      <c r="G852" t="s">
        <v>3391</v>
      </c>
      <c r="H852" t="s">
        <v>1495</v>
      </c>
      <c r="I852" t="s">
        <v>3160</v>
      </c>
      <c r="J852">
        <v>45840</v>
      </c>
      <c r="K852">
        <v>16</v>
      </c>
      <c r="L852">
        <v>9</v>
      </c>
      <c r="M852">
        <v>32</v>
      </c>
      <c r="N852" t="s">
        <v>111</v>
      </c>
      <c r="O852">
        <v>50</v>
      </c>
      <c r="P852">
        <v>98</v>
      </c>
      <c r="Q852">
        <v>-0.91</v>
      </c>
    </row>
    <row r="853" spans="1:17" x14ac:dyDescent="0.25">
      <c r="A853" t="s">
        <v>596</v>
      </c>
      <c r="B853" t="s">
        <v>56</v>
      </c>
      <c r="C853" t="s">
        <v>1039</v>
      </c>
      <c r="D853" t="s">
        <v>3392</v>
      </c>
      <c r="E853" t="s">
        <v>59</v>
      </c>
      <c r="F853" t="s">
        <v>3393</v>
      </c>
      <c r="G853" t="s">
        <v>3394</v>
      </c>
      <c r="H853" t="s">
        <v>1495</v>
      </c>
      <c r="I853" t="s">
        <v>1770</v>
      </c>
      <c r="J853">
        <v>45573</v>
      </c>
      <c r="K853">
        <v>99</v>
      </c>
      <c r="L853">
        <v>8</v>
      </c>
      <c r="M853">
        <v>27</v>
      </c>
      <c r="N853" t="s">
        <v>111</v>
      </c>
      <c r="O853">
        <v>41</v>
      </c>
      <c r="P853">
        <v>50</v>
      </c>
      <c r="Q853">
        <v>-0.96</v>
      </c>
    </row>
    <row r="854" spans="1:17" x14ac:dyDescent="0.25">
      <c r="A854" t="s">
        <v>260</v>
      </c>
      <c r="B854" t="s">
        <v>103</v>
      </c>
      <c r="C854" t="s">
        <v>2819</v>
      </c>
      <c r="D854" t="s">
        <v>3395</v>
      </c>
      <c r="E854" t="s">
        <v>68</v>
      </c>
      <c r="F854" t="s">
        <v>3396</v>
      </c>
      <c r="G854" t="s">
        <v>3397</v>
      </c>
      <c r="H854" t="s">
        <v>393</v>
      </c>
      <c r="I854">
        <v>45546</v>
      </c>
      <c r="J854" t="s">
        <v>1450</v>
      </c>
      <c r="K854">
        <v>71</v>
      </c>
      <c r="L854">
        <v>77</v>
      </c>
      <c r="M854">
        <v>30</v>
      </c>
      <c r="N854" t="s">
        <v>87</v>
      </c>
      <c r="O854">
        <v>34</v>
      </c>
      <c r="P854">
        <v>57</v>
      </c>
      <c r="Q854">
        <v>-0.22</v>
      </c>
    </row>
    <row r="855" spans="1:17" x14ac:dyDescent="0.25">
      <c r="A855" t="s">
        <v>266</v>
      </c>
      <c r="B855" t="s">
        <v>56</v>
      </c>
      <c r="C855" t="s">
        <v>3229</v>
      </c>
      <c r="D855" t="s">
        <v>3398</v>
      </c>
      <c r="E855" t="s">
        <v>68</v>
      </c>
      <c r="F855" t="s">
        <v>3399</v>
      </c>
      <c r="G855" t="s">
        <v>3400</v>
      </c>
      <c r="H855" t="s">
        <v>432</v>
      </c>
      <c r="I855" t="s">
        <v>437</v>
      </c>
      <c r="J855" t="s">
        <v>528</v>
      </c>
      <c r="K855">
        <v>13</v>
      </c>
      <c r="L855">
        <v>60</v>
      </c>
      <c r="M855">
        <v>100</v>
      </c>
      <c r="N855" t="s">
        <v>273</v>
      </c>
      <c r="O855">
        <v>44</v>
      </c>
      <c r="P855">
        <v>32</v>
      </c>
      <c r="Q855">
        <v>-0.68</v>
      </c>
    </row>
    <row r="856" spans="1:17" x14ac:dyDescent="0.25">
      <c r="A856" t="s">
        <v>278</v>
      </c>
      <c r="B856" t="s">
        <v>74</v>
      </c>
      <c r="C856" t="s">
        <v>3401</v>
      </c>
      <c r="D856" t="s">
        <v>3402</v>
      </c>
      <c r="E856" t="s">
        <v>59</v>
      </c>
      <c r="F856" t="s">
        <v>3403</v>
      </c>
      <c r="G856" t="s">
        <v>3404</v>
      </c>
      <c r="H856" t="s">
        <v>333</v>
      </c>
      <c r="I856">
        <v>45718</v>
      </c>
      <c r="J856" t="s">
        <v>213</v>
      </c>
      <c r="K856">
        <v>43</v>
      </c>
      <c r="L856">
        <v>88</v>
      </c>
      <c r="M856">
        <v>33</v>
      </c>
      <c r="N856" t="s">
        <v>394</v>
      </c>
      <c r="O856">
        <v>84</v>
      </c>
      <c r="P856">
        <v>75</v>
      </c>
      <c r="Q856">
        <v>0.27</v>
      </c>
    </row>
    <row r="857" spans="1:17" x14ac:dyDescent="0.25">
      <c r="A857" t="s">
        <v>1393</v>
      </c>
      <c r="B857" t="s">
        <v>152</v>
      </c>
      <c r="C857" t="s">
        <v>292</v>
      </c>
      <c r="D857" t="s">
        <v>3405</v>
      </c>
      <c r="E857" t="s">
        <v>106</v>
      </c>
      <c r="F857" t="s">
        <v>3406</v>
      </c>
      <c r="G857" t="s">
        <v>3407</v>
      </c>
      <c r="H857" t="s">
        <v>333</v>
      </c>
      <c r="I857" t="s">
        <v>3007</v>
      </c>
      <c r="J857" t="s">
        <v>375</v>
      </c>
      <c r="K857">
        <v>22</v>
      </c>
      <c r="L857">
        <v>24</v>
      </c>
      <c r="M857">
        <v>94</v>
      </c>
      <c r="N857" t="s">
        <v>383</v>
      </c>
      <c r="O857">
        <v>47</v>
      </c>
      <c r="P857">
        <v>71</v>
      </c>
      <c r="Q857">
        <v>0.11</v>
      </c>
    </row>
    <row r="858" spans="1:17" x14ac:dyDescent="0.25">
      <c r="A858" t="s">
        <v>769</v>
      </c>
      <c r="B858" t="s">
        <v>74</v>
      </c>
      <c r="C858" t="s">
        <v>495</v>
      </c>
      <c r="D858" t="s">
        <v>3408</v>
      </c>
      <c r="E858" t="s">
        <v>59</v>
      </c>
      <c r="F858" t="s">
        <v>3409</v>
      </c>
      <c r="G858" t="s">
        <v>3410</v>
      </c>
      <c r="H858" t="s">
        <v>333</v>
      </c>
      <c r="I858" t="s">
        <v>1535</v>
      </c>
      <c r="J858" t="s">
        <v>570</v>
      </c>
      <c r="K858">
        <v>29</v>
      </c>
      <c r="L858">
        <v>33</v>
      </c>
      <c r="M858">
        <v>88</v>
      </c>
      <c r="N858" t="s">
        <v>775</v>
      </c>
      <c r="O858">
        <v>50</v>
      </c>
      <c r="P858">
        <v>35</v>
      </c>
      <c r="Q858">
        <v>-0.51</v>
      </c>
    </row>
    <row r="859" spans="1:17" x14ac:dyDescent="0.25">
      <c r="A859" t="s">
        <v>606</v>
      </c>
      <c r="B859" t="s">
        <v>103</v>
      </c>
      <c r="C859" t="s">
        <v>3411</v>
      </c>
      <c r="D859" t="s">
        <v>3412</v>
      </c>
      <c r="E859" t="s">
        <v>59</v>
      </c>
      <c r="F859" t="s">
        <v>3413</v>
      </c>
      <c r="G859" t="s">
        <v>3414</v>
      </c>
      <c r="H859" t="s">
        <v>333</v>
      </c>
      <c r="I859" t="s">
        <v>692</v>
      </c>
      <c r="J859" t="s">
        <v>798</v>
      </c>
      <c r="K859">
        <v>79</v>
      </c>
      <c r="L859">
        <v>47</v>
      </c>
      <c r="M859">
        <v>51</v>
      </c>
      <c r="N859" t="s">
        <v>611</v>
      </c>
      <c r="O859">
        <v>83</v>
      </c>
      <c r="P859">
        <v>69</v>
      </c>
      <c r="Q859">
        <v>0.3</v>
      </c>
    </row>
    <row r="860" spans="1:17" x14ac:dyDescent="0.25">
      <c r="A860" t="s">
        <v>1244</v>
      </c>
      <c r="B860" t="s">
        <v>56</v>
      </c>
      <c r="C860" t="s">
        <v>3048</v>
      </c>
      <c r="D860" t="s">
        <v>3415</v>
      </c>
      <c r="E860" t="s">
        <v>59</v>
      </c>
      <c r="F860" t="s">
        <v>3416</v>
      </c>
      <c r="G860" t="s">
        <v>3417</v>
      </c>
      <c r="H860" t="s">
        <v>2308</v>
      </c>
      <c r="I860" t="s">
        <v>437</v>
      </c>
      <c r="J860" t="s">
        <v>94</v>
      </c>
      <c r="K860">
        <v>95</v>
      </c>
      <c r="L860">
        <v>29</v>
      </c>
      <c r="M860">
        <v>28</v>
      </c>
      <c r="N860" t="s">
        <v>159</v>
      </c>
      <c r="O860">
        <v>52</v>
      </c>
      <c r="P860">
        <v>46</v>
      </c>
      <c r="Q860">
        <v>0.17</v>
      </c>
    </row>
    <row r="861" spans="1:17" x14ac:dyDescent="0.25">
      <c r="A861" t="s">
        <v>1354</v>
      </c>
      <c r="B861" t="s">
        <v>74</v>
      </c>
      <c r="C861" t="s">
        <v>529</v>
      </c>
      <c r="D861" t="s">
        <v>3418</v>
      </c>
      <c r="E861" t="s">
        <v>106</v>
      </c>
      <c r="F861" t="s">
        <v>3419</v>
      </c>
      <c r="G861" t="s">
        <v>3420</v>
      </c>
      <c r="H861" t="s">
        <v>2308</v>
      </c>
      <c r="I861">
        <v>45516</v>
      </c>
      <c r="J861" t="s">
        <v>225</v>
      </c>
      <c r="K861">
        <v>70</v>
      </c>
      <c r="L861">
        <v>84</v>
      </c>
      <c r="M861">
        <v>72</v>
      </c>
      <c r="N861" t="s">
        <v>840</v>
      </c>
      <c r="O861">
        <v>71</v>
      </c>
      <c r="P861">
        <v>20</v>
      </c>
      <c r="Q861">
        <v>0.12</v>
      </c>
    </row>
    <row r="862" spans="1:17" x14ac:dyDescent="0.25">
      <c r="A862" t="s">
        <v>221</v>
      </c>
      <c r="B862" t="s">
        <v>56</v>
      </c>
      <c r="C862" t="s">
        <v>694</v>
      </c>
      <c r="D862" t="s">
        <v>3421</v>
      </c>
      <c r="E862" t="s">
        <v>68</v>
      </c>
      <c r="F862" t="s">
        <v>3422</v>
      </c>
      <c r="G862" t="s">
        <v>3423</v>
      </c>
      <c r="H862" t="s">
        <v>2308</v>
      </c>
      <c r="I862" t="s">
        <v>921</v>
      </c>
      <c r="J862">
        <v>45392</v>
      </c>
      <c r="K862">
        <v>61</v>
      </c>
      <c r="L862">
        <v>100</v>
      </c>
      <c r="M862">
        <v>94</v>
      </c>
      <c r="N862" t="s">
        <v>159</v>
      </c>
      <c r="O862">
        <v>76</v>
      </c>
      <c r="P862">
        <v>2</v>
      </c>
      <c r="Q862">
        <v>0.72</v>
      </c>
    </row>
    <row r="863" spans="1:17" x14ac:dyDescent="0.25">
      <c r="A863" t="s">
        <v>427</v>
      </c>
      <c r="B863" t="s">
        <v>113</v>
      </c>
      <c r="C863" t="s">
        <v>251</v>
      </c>
      <c r="D863" t="s">
        <v>3424</v>
      </c>
      <c r="E863" t="s">
        <v>68</v>
      </c>
      <c r="F863" t="s">
        <v>3425</v>
      </c>
      <c r="G863" t="s">
        <v>3426</v>
      </c>
      <c r="H863" t="s">
        <v>2308</v>
      </c>
      <c r="I863" t="s">
        <v>518</v>
      </c>
      <c r="J863">
        <v>45508</v>
      </c>
      <c r="K863">
        <v>11</v>
      </c>
      <c r="L863">
        <v>17</v>
      </c>
      <c r="M863">
        <v>59</v>
      </c>
      <c r="N863" t="s">
        <v>383</v>
      </c>
      <c r="O863">
        <v>69</v>
      </c>
      <c r="P863">
        <v>100</v>
      </c>
      <c r="Q863">
        <v>0.97</v>
      </c>
    </row>
    <row r="864" spans="1:17" x14ac:dyDescent="0.25">
      <c r="A864" t="s">
        <v>792</v>
      </c>
      <c r="B864" t="s">
        <v>74</v>
      </c>
      <c r="C864" t="s">
        <v>1488</v>
      </c>
      <c r="D864" t="s">
        <v>3427</v>
      </c>
      <c r="E864" t="s">
        <v>59</v>
      </c>
      <c r="F864" t="s">
        <v>3428</v>
      </c>
      <c r="G864" t="s">
        <v>3429</v>
      </c>
      <c r="H864" t="s">
        <v>2308</v>
      </c>
      <c r="I864">
        <v>45451</v>
      </c>
      <c r="J864" t="s">
        <v>2136</v>
      </c>
      <c r="K864">
        <v>39</v>
      </c>
      <c r="L864">
        <v>80</v>
      </c>
      <c r="M864">
        <v>68</v>
      </c>
      <c r="N864" t="s">
        <v>166</v>
      </c>
      <c r="O864">
        <v>46</v>
      </c>
      <c r="P864">
        <v>54</v>
      </c>
      <c r="Q864">
        <v>-0.45</v>
      </c>
    </row>
    <row r="865" spans="1:17" x14ac:dyDescent="0.25">
      <c r="A865" t="s">
        <v>55</v>
      </c>
      <c r="B865" t="s">
        <v>56</v>
      </c>
      <c r="C865" t="s">
        <v>181</v>
      </c>
      <c r="D865" t="s">
        <v>3430</v>
      </c>
      <c r="E865" t="s">
        <v>59</v>
      </c>
      <c r="F865" t="s">
        <v>3431</v>
      </c>
      <c r="G865" t="s">
        <v>3432</v>
      </c>
      <c r="H865" t="s">
        <v>3007</v>
      </c>
      <c r="I865" t="s">
        <v>945</v>
      </c>
      <c r="J865" t="s">
        <v>461</v>
      </c>
      <c r="K865">
        <v>50</v>
      </c>
      <c r="L865">
        <v>3</v>
      </c>
      <c r="M865">
        <v>88</v>
      </c>
      <c r="N865" t="s">
        <v>172</v>
      </c>
      <c r="O865">
        <v>69</v>
      </c>
      <c r="P865">
        <v>73</v>
      </c>
      <c r="Q865">
        <v>-0.17</v>
      </c>
    </row>
    <row r="866" spans="1:17" x14ac:dyDescent="0.25">
      <c r="A866" t="s">
        <v>776</v>
      </c>
      <c r="B866" t="s">
        <v>201</v>
      </c>
      <c r="C866" t="s">
        <v>2359</v>
      </c>
      <c r="D866" t="s">
        <v>3433</v>
      </c>
      <c r="E866" t="s">
        <v>106</v>
      </c>
      <c r="F866" t="s">
        <v>3434</v>
      </c>
      <c r="G866" t="s">
        <v>3435</v>
      </c>
      <c r="H866" t="s">
        <v>3007</v>
      </c>
      <c r="I866" t="s">
        <v>351</v>
      </c>
      <c r="J866">
        <v>45363</v>
      </c>
      <c r="K866">
        <v>59</v>
      </c>
      <c r="L866">
        <v>17</v>
      </c>
      <c r="M866">
        <v>1</v>
      </c>
      <c r="N866" t="s">
        <v>782</v>
      </c>
      <c r="O866">
        <v>69</v>
      </c>
      <c r="P866">
        <v>82</v>
      </c>
      <c r="Q866">
        <v>-0.06</v>
      </c>
    </row>
    <row r="867" spans="1:17" x14ac:dyDescent="0.25">
      <c r="A867" t="s">
        <v>1335</v>
      </c>
      <c r="B867" t="s">
        <v>56</v>
      </c>
      <c r="C867" t="s">
        <v>2429</v>
      </c>
      <c r="D867" t="s">
        <v>3436</v>
      </c>
      <c r="E867" t="s">
        <v>68</v>
      </c>
      <c r="F867" t="s">
        <v>3437</v>
      </c>
      <c r="G867" t="s">
        <v>3438</v>
      </c>
      <c r="H867" t="s">
        <v>3007</v>
      </c>
      <c r="I867">
        <v>45902</v>
      </c>
      <c r="J867">
        <v>45871</v>
      </c>
      <c r="K867">
        <v>16</v>
      </c>
      <c r="L867">
        <v>23</v>
      </c>
      <c r="M867">
        <v>76</v>
      </c>
      <c r="N867" t="s">
        <v>2469</v>
      </c>
      <c r="O867">
        <v>50</v>
      </c>
      <c r="P867">
        <v>27</v>
      </c>
      <c r="Q867">
        <v>-0.19</v>
      </c>
    </row>
    <row r="868" spans="1:17" x14ac:dyDescent="0.25">
      <c r="A868" t="s">
        <v>260</v>
      </c>
      <c r="B868" t="s">
        <v>103</v>
      </c>
      <c r="C868" t="s">
        <v>239</v>
      </c>
      <c r="D868" t="s">
        <v>3439</v>
      </c>
      <c r="E868" t="s">
        <v>106</v>
      </c>
      <c r="F868" t="s">
        <v>3440</v>
      </c>
      <c r="G868" t="s">
        <v>3441</v>
      </c>
      <c r="H868" t="s">
        <v>639</v>
      </c>
      <c r="I868" t="s">
        <v>2003</v>
      </c>
      <c r="J868" t="s">
        <v>594</v>
      </c>
      <c r="K868">
        <v>62</v>
      </c>
      <c r="L868">
        <v>79</v>
      </c>
      <c r="M868">
        <v>23</v>
      </c>
      <c r="N868" t="s">
        <v>87</v>
      </c>
      <c r="O868">
        <v>32</v>
      </c>
      <c r="P868">
        <v>80</v>
      </c>
      <c r="Q868">
        <v>0.46</v>
      </c>
    </row>
    <row r="869" spans="1:17" x14ac:dyDescent="0.25">
      <c r="A869" t="s">
        <v>884</v>
      </c>
      <c r="B869" t="s">
        <v>113</v>
      </c>
      <c r="C869" t="s">
        <v>1265</v>
      </c>
      <c r="D869" t="s">
        <v>3442</v>
      </c>
      <c r="E869" t="s">
        <v>68</v>
      </c>
      <c r="F869" t="s">
        <v>3443</v>
      </c>
      <c r="G869" t="s">
        <v>3444</v>
      </c>
      <c r="H869" t="s">
        <v>639</v>
      </c>
      <c r="I869" t="s">
        <v>1289</v>
      </c>
      <c r="J869" t="s">
        <v>527</v>
      </c>
      <c r="K869">
        <v>30</v>
      </c>
      <c r="L869">
        <v>81</v>
      </c>
      <c r="M869">
        <v>99</v>
      </c>
      <c r="N869" t="s">
        <v>126</v>
      </c>
      <c r="O869">
        <v>99</v>
      </c>
      <c r="P869">
        <v>3</v>
      </c>
      <c r="Q869">
        <v>-1.5</v>
      </c>
    </row>
    <row r="870" spans="1:17" x14ac:dyDescent="0.25">
      <c r="A870" t="s">
        <v>535</v>
      </c>
      <c r="B870" t="s">
        <v>56</v>
      </c>
      <c r="C870" t="s">
        <v>360</v>
      </c>
      <c r="D870" t="s">
        <v>3445</v>
      </c>
      <c r="E870" t="s">
        <v>68</v>
      </c>
      <c r="F870" t="s">
        <v>3446</v>
      </c>
      <c r="G870" t="s">
        <v>3447</v>
      </c>
      <c r="H870" t="s">
        <v>639</v>
      </c>
      <c r="I870" t="s">
        <v>821</v>
      </c>
      <c r="J870" t="s">
        <v>109</v>
      </c>
      <c r="K870">
        <v>13</v>
      </c>
      <c r="L870">
        <v>61</v>
      </c>
      <c r="M870">
        <v>77</v>
      </c>
      <c r="N870" t="s">
        <v>541</v>
      </c>
      <c r="O870">
        <v>42</v>
      </c>
      <c r="P870">
        <v>18</v>
      </c>
      <c r="Q870">
        <v>0.97</v>
      </c>
    </row>
    <row r="871" spans="1:17" x14ac:dyDescent="0.25">
      <c r="A871" t="s">
        <v>760</v>
      </c>
      <c r="B871" t="s">
        <v>103</v>
      </c>
      <c r="C871" t="s">
        <v>401</v>
      </c>
      <c r="D871" t="s">
        <v>3448</v>
      </c>
      <c r="E871" t="s">
        <v>106</v>
      </c>
      <c r="F871" t="s">
        <v>3449</v>
      </c>
      <c r="G871" t="s">
        <v>3450</v>
      </c>
      <c r="H871" t="s">
        <v>616</v>
      </c>
      <c r="I871">
        <v>45354</v>
      </c>
      <c r="J871" t="s">
        <v>2660</v>
      </c>
      <c r="K871">
        <v>14</v>
      </c>
      <c r="L871">
        <v>16</v>
      </c>
      <c r="M871">
        <v>93</v>
      </c>
      <c r="N871" t="s">
        <v>72</v>
      </c>
      <c r="O871">
        <v>39</v>
      </c>
      <c r="P871">
        <v>30</v>
      </c>
      <c r="Q871">
        <v>0.56999999999999995</v>
      </c>
    </row>
    <row r="872" spans="1:17" x14ac:dyDescent="0.25">
      <c r="A872" t="s">
        <v>462</v>
      </c>
      <c r="B872" t="s">
        <v>103</v>
      </c>
      <c r="C872" t="s">
        <v>829</v>
      </c>
      <c r="D872" t="s">
        <v>3451</v>
      </c>
      <c r="E872" t="s">
        <v>59</v>
      </c>
      <c r="F872" t="s">
        <v>3452</v>
      </c>
      <c r="G872" t="s">
        <v>3453</v>
      </c>
      <c r="H872" t="s">
        <v>616</v>
      </c>
      <c r="I872" t="s">
        <v>781</v>
      </c>
      <c r="J872" t="s">
        <v>822</v>
      </c>
      <c r="K872">
        <v>46</v>
      </c>
      <c r="L872">
        <v>6</v>
      </c>
      <c r="M872">
        <v>64</v>
      </c>
      <c r="N872" t="s">
        <v>120</v>
      </c>
      <c r="O872">
        <v>63</v>
      </c>
      <c r="P872">
        <v>29</v>
      </c>
      <c r="Q872">
        <v>0.23</v>
      </c>
    </row>
    <row r="873" spans="1:17" x14ac:dyDescent="0.25">
      <c r="A873" t="s">
        <v>750</v>
      </c>
      <c r="B873" t="s">
        <v>201</v>
      </c>
      <c r="C873" t="s">
        <v>3454</v>
      </c>
      <c r="D873" t="s">
        <v>3455</v>
      </c>
      <c r="E873" t="s">
        <v>59</v>
      </c>
      <c r="F873" t="s">
        <v>3456</v>
      </c>
      <c r="G873" t="s">
        <v>3457</v>
      </c>
      <c r="H873" t="s">
        <v>616</v>
      </c>
      <c r="I873" t="s">
        <v>999</v>
      </c>
      <c r="J873">
        <v>45507</v>
      </c>
      <c r="K873">
        <v>62</v>
      </c>
      <c r="L873">
        <v>23</v>
      </c>
      <c r="M873">
        <v>25</v>
      </c>
      <c r="N873" t="s">
        <v>2775</v>
      </c>
      <c r="O873">
        <v>34</v>
      </c>
      <c r="P873">
        <v>68</v>
      </c>
      <c r="Q873">
        <v>0.54</v>
      </c>
    </row>
    <row r="874" spans="1:17" x14ac:dyDescent="0.25">
      <c r="A874" t="s">
        <v>415</v>
      </c>
      <c r="B874" t="s">
        <v>56</v>
      </c>
      <c r="C874" t="s">
        <v>1314</v>
      </c>
      <c r="D874" t="s">
        <v>3458</v>
      </c>
      <c r="E874" t="s">
        <v>106</v>
      </c>
      <c r="F874" t="s">
        <v>3459</v>
      </c>
      <c r="G874" t="s">
        <v>3460</v>
      </c>
      <c r="H874" t="s">
        <v>616</v>
      </c>
      <c r="I874" t="s">
        <v>332</v>
      </c>
      <c r="J874" t="s">
        <v>1205</v>
      </c>
      <c r="K874">
        <v>16</v>
      </c>
      <c r="L874">
        <v>75</v>
      </c>
      <c r="M874">
        <v>42</v>
      </c>
      <c r="N874" t="s">
        <v>72</v>
      </c>
      <c r="O874">
        <v>22</v>
      </c>
      <c r="P874">
        <v>46</v>
      </c>
      <c r="Q874">
        <v>-1</v>
      </c>
    </row>
    <row r="875" spans="1:17" x14ac:dyDescent="0.25">
      <c r="A875" t="s">
        <v>506</v>
      </c>
      <c r="B875" t="s">
        <v>103</v>
      </c>
      <c r="C875" t="s">
        <v>970</v>
      </c>
      <c r="D875" t="s">
        <v>3461</v>
      </c>
      <c r="E875" t="s">
        <v>59</v>
      </c>
      <c r="F875" t="s">
        <v>3462</v>
      </c>
      <c r="G875" t="s">
        <v>3463</v>
      </c>
      <c r="H875" t="s">
        <v>934</v>
      </c>
      <c r="I875">
        <v>45423</v>
      </c>
      <c r="J875" t="s">
        <v>1081</v>
      </c>
      <c r="K875">
        <v>54</v>
      </c>
      <c r="L875">
        <v>69</v>
      </c>
      <c r="M875">
        <v>68</v>
      </c>
      <c r="N875" t="s">
        <v>409</v>
      </c>
      <c r="O875">
        <v>77</v>
      </c>
      <c r="P875">
        <v>56</v>
      </c>
      <c r="Q875">
        <v>-1.0900000000000001</v>
      </c>
    </row>
    <row r="876" spans="1:17" x14ac:dyDescent="0.25">
      <c r="A876" t="s">
        <v>64</v>
      </c>
      <c r="B876" t="s">
        <v>65</v>
      </c>
      <c r="C876" t="s">
        <v>1442</v>
      </c>
      <c r="D876" t="s">
        <v>3464</v>
      </c>
      <c r="E876" t="s">
        <v>68</v>
      </c>
      <c r="F876" t="s">
        <v>3465</v>
      </c>
      <c r="G876" t="s">
        <v>3466</v>
      </c>
      <c r="H876" t="s">
        <v>1238</v>
      </c>
      <c r="I876" t="s">
        <v>1705</v>
      </c>
      <c r="J876" t="s">
        <v>290</v>
      </c>
      <c r="K876">
        <v>57</v>
      </c>
      <c r="L876">
        <v>99</v>
      </c>
      <c r="M876">
        <v>23</v>
      </c>
      <c r="N876" t="s">
        <v>72</v>
      </c>
      <c r="O876">
        <v>89</v>
      </c>
      <c r="P876">
        <v>21</v>
      </c>
      <c r="Q876">
        <v>0.27</v>
      </c>
    </row>
    <row r="877" spans="1:17" x14ac:dyDescent="0.25">
      <c r="A877" t="s">
        <v>474</v>
      </c>
      <c r="B877" t="s">
        <v>56</v>
      </c>
      <c r="C877" t="s">
        <v>3467</v>
      </c>
      <c r="D877" t="s">
        <v>3468</v>
      </c>
      <c r="E877" t="s">
        <v>106</v>
      </c>
      <c r="F877" t="s">
        <v>3469</v>
      </c>
      <c r="G877" t="s">
        <v>3470</v>
      </c>
      <c r="H877" t="s">
        <v>1238</v>
      </c>
      <c r="I877">
        <v>45355</v>
      </c>
      <c r="J877">
        <v>45575</v>
      </c>
      <c r="K877">
        <v>17</v>
      </c>
      <c r="L877">
        <v>45</v>
      </c>
      <c r="M877">
        <v>44</v>
      </c>
      <c r="N877" t="s">
        <v>383</v>
      </c>
      <c r="O877">
        <v>37</v>
      </c>
      <c r="P877">
        <v>16</v>
      </c>
      <c r="Q877">
        <v>0.76</v>
      </c>
    </row>
    <row r="878" spans="1:17" x14ac:dyDescent="0.25">
      <c r="A878" t="s">
        <v>1017</v>
      </c>
      <c r="B878" t="s">
        <v>56</v>
      </c>
      <c r="C878" t="s">
        <v>3471</v>
      </c>
      <c r="D878" t="s">
        <v>3472</v>
      </c>
      <c r="E878" t="s">
        <v>106</v>
      </c>
      <c r="F878" t="s">
        <v>3473</v>
      </c>
      <c r="G878" t="s">
        <v>3474</v>
      </c>
      <c r="H878" t="s">
        <v>1238</v>
      </c>
      <c r="I878" t="s">
        <v>79</v>
      </c>
      <c r="J878">
        <v>45325</v>
      </c>
      <c r="K878">
        <v>99</v>
      </c>
      <c r="L878">
        <v>37</v>
      </c>
      <c r="M878">
        <v>74</v>
      </c>
      <c r="N878" t="s">
        <v>1297</v>
      </c>
      <c r="O878">
        <v>46</v>
      </c>
      <c r="P878">
        <v>46</v>
      </c>
      <c r="Q878">
        <v>0.56999999999999995</v>
      </c>
    </row>
    <row r="879" spans="1:17" x14ac:dyDescent="0.25">
      <c r="A879" t="s">
        <v>1244</v>
      </c>
      <c r="B879" t="s">
        <v>56</v>
      </c>
      <c r="C879" t="s">
        <v>2067</v>
      </c>
      <c r="D879" t="s">
        <v>3475</v>
      </c>
      <c r="E879" t="s">
        <v>59</v>
      </c>
      <c r="F879" t="s">
        <v>3476</v>
      </c>
      <c r="G879" t="s">
        <v>3477</v>
      </c>
      <c r="H879" t="s">
        <v>197</v>
      </c>
      <c r="I879">
        <v>45810</v>
      </c>
      <c r="J879">
        <v>45541</v>
      </c>
      <c r="K879">
        <v>40</v>
      </c>
      <c r="L879">
        <v>8</v>
      </c>
      <c r="M879">
        <v>98</v>
      </c>
      <c r="N879" t="s">
        <v>159</v>
      </c>
      <c r="O879">
        <v>86</v>
      </c>
      <c r="P879">
        <v>12</v>
      </c>
      <c r="Q879">
        <v>0</v>
      </c>
    </row>
    <row r="880" spans="1:17" x14ac:dyDescent="0.25">
      <c r="A880" t="s">
        <v>389</v>
      </c>
      <c r="B880" t="s">
        <v>74</v>
      </c>
      <c r="C880" t="s">
        <v>3325</v>
      </c>
      <c r="D880" t="s">
        <v>3478</v>
      </c>
      <c r="E880" t="s">
        <v>59</v>
      </c>
      <c r="F880" t="s">
        <v>3479</v>
      </c>
      <c r="G880" t="s">
        <v>3480</v>
      </c>
      <c r="H880" t="s">
        <v>197</v>
      </c>
      <c r="I880">
        <v>45718</v>
      </c>
      <c r="J880" t="s">
        <v>1349</v>
      </c>
      <c r="K880">
        <v>41</v>
      </c>
      <c r="L880">
        <v>61</v>
      </c>
      <c r="M880">
        <v>69</v>
      </c>
      <c r="N880" t="s">
        <v>394</v>
      </c>
      <c r="O880">
        <v>30</v>
      </c>
      <c r="P880">
        <v>100</v>
      </c>
      <c r="Q880">
        <v>0.86</v>
      </c>
    </row>
    <row r="881" spans="1:17" x14ac:dyDescent="0.25">
      <c r="A881" t="s">
        <v>250</v>
      </c>
      <c r="B881" t="s">
        <v>113</v>
      </c>
      <c r="C881" t="s">
        <v>3481</v>
      </c>
      <c r="D881" t="s">
        <v>3482</v>
      </c>
      <c r="E881" t="s">
        <v>59</v>
      </c>
      <c r="F881" t="s">
        <v>3483</v>
      </c>
      <c r="G881" t="s">
        <v>3484</v>
      </c>
      <c r="H881" t="s">
        <v>197</v>
      </c>
      <c r="I881" t="s">
        <v>1770</v>
      </c>
      <c r="J881" t="s">
        <v>616</v>
      </c>
      <c r="K881">
        <v>14</v>
      </c>
      <c r="L881">
        <v>52</v>
      </c>
      <c r="M881">
        <v>80</v>
      </c>
      <c r="N881" t="s">
        <v>3485</v>
      </c>
      <c r="O881">
        <v>64</v>
      </c>
      <c r="P881">
        <v>17</v>
      </c>
      <c r="Q881">
        <v>-2.33</v>
      </c>
    </row>
    <row r="882" spans="1:17" x14ac:dyDescent="0.25">
      <c r="A882" t="s">
        <v>1545</v>
      </c>
      <c r="B882" t="s">
        <v>152</v>
      </c>
      <c r="C882" t="s">
        <v>3486</v>
      </c>
      <c r="D882" t="s">
        <v>3487</v>
      </c>
      <c r="E882" t="s">
        <v>68</v>
      </c>
      <c r="F882" t="s">
        <v>3488</v>
      </c>
      <c r="G882" t="s">
        <v>3489</v>
      </c>
      <c r="H882" t="s">
        <v>1349</v>
      </c>
      <c r="I882" t="s">
        <v>158</v>
      </c>
      <c r="J882">
        <v>45385</v>
      </c>
      <c r="K882">
        <v>80</v>
      </c>
      <c r="L882">
        <v>61</v>
      </c>
      <c r="M882">
        <v>23</v>
      </c>
      <c r="N882" t="s">
        <v>541</v>
      </c>
      <c r="O882">
        <v>63</v>
      </c>
      <c r="P882">
        <v>75</v>
      </c>
      <c r="Q882">
        <v>0.73</v>
      </c>
    </row>
    <row r="883" spans="1:17" x14ac:dyDescent="0.25">
      <c r="A883" t="s">
        <v>200</v>
      </c>
      <c r="B883" t="s">
        <v>201</v>
      </c>
      <c r="C883" t="s">
        <v>1918</v>
      </c>
      <c r="D883" t="s">
        <v>3490</v>
      </c>
      <c r="E883" t="s">
        <v>68</v>
      </c>
      <c r="F883" t="s">
        <v>3491</v>
      </c>
      <c r="G883" t="s">
        <v>3492</v>
      </c>
      <c r="H883" t="s">
        <v>1349</v>
      </c>
      <c r="I883">
        <v>45332</v>
      </c>
      <c r="J883" t="s">
        <v>307</v>
      </c>
      <c r="K883">
        <v>74</v>
      </c>
      <c r="L883">
        <v>10</v>
      </c>
      <c r="M883">
        <v>74</v>
      </c>
      <c r="N883" t="s">
        <v>207</v>
      </c>
      <c r="O883">
        <v>100</v>
      </c>
      <c r="P883">
        <v>66</v>
      </c>
      <c r="Q883">
        <v>-0.19</v>
      </c>
    </row>
    <row r="884" spans="1:17" x14ac:dyDescent="0.25">
      <c r="A884" t="s">
        <v>160</v>
      </c>
      <c r="B884" t="s">
        <v>56</v>
      </c>
      <c r="C884" t="s">
        <v>946</v>
      </c>
      <c r="D884" t="s">
        <v>3493</v>
      </c>
      <c r="E884" t="s">
        <v>106</v>
      </c>
      <c r="F884" t="s">
        <v>3494</v>
      </c>
      <c r="G884" t="s">
        <v>3495</v>
      </c>
      <c r="H884" t="s">
        <v>1349</v>
      </c>
      <c r="I884">
        <v>45332</v>
      </c>
      <c r="J884" t="s">
        <v>822</v>
      </c>
      <c r="K884">
        <v>77</v>
      </c>
      <c r="L884">
        <v>54</v>
      </c>
      <c r="M884">
        <v>10</v>
      </c>
      <c r="N884" t="s">
        <v>166</v>
      </c>
      <c r="O884">
        <v>64</v>
      </c>
      <c r="P884">
        <v>73</v>
      </c>
      <c r="Q884">
        <v>0.34</v>
      </c>
    </row>
    <row r="885" spans="1:17" x14ac:dyDescent="0.25">
      <c r="A885" t="s">
        <v>208</v>
      </c>
      <c r="B885" t="s">
        <v>56</v>
      </c>
      <c r="C885" t="s">
        <v>328</v>
      </c>
      <c r="D885" t="s">
        <v>3496</v>
      </c>
      <c r="E885" t="s">
        <v>59</v>
      </c>
      <c r="F885" t="s">
        <v>3497</v>
      </c>
      <c r="G885" t="s">
        <v>3498</v>
      </c>
      <c r="H885" t="s">
        <v>1349</v>
      </c>
      <c r="I885" t="s">
        <v>1024</v>
      </c>
      <c r="J885" t="s">
        <v>1205</v>
      </c>
      <c r="K885">
        <v>44</v>
      </c>
      <c r="L885">
        <v>77</v>
      </c>
      <c r="M885">
        <v>45</v>
      </c>
      <c r="N885" t="s">
        <v>72</v>
      </c>
      <c r="O885">
        <v>89</v>
      </c>
      <c r="P885">
        <v>64</v>
      </c>
      <c r="Q885">
        <v>-0.14000000000000001</v>
      </c>
    </row>
    <row r="886" spans="1:17" x14ac:dyDescent="0.25">
      <c r="A886" t="s">
        <v>215</v>
      </c>
      <c r="B886" t="s">
        <v>56</v>
      </c>
      <c r="C886" t="s">
        <v>1697</v>
      </c>
      <c r="D886" t="s">
        <v>3499</v>
      </c>
      <c r="E886" t="s">
        <v>59</v>
      </c>
      <c r="F886" t="s">
        <v>3500</v>
      </c>
      <c r="G886" t="s">
        <v>3501</v>
      </c>
      <c r="H886" t="s">
        <v>93</v>
      </c>
      <c r="I886" t="s">
        <v>594</v>
      </c>
      <c r="J886" t="s">
        <v>1059</v>
      </c>
      <c r="K886">
        <v>92</v>
      </c>
      <c r="L886">
        <v>46</v>
      </c>
      <c r="M886">
        <v>13</v>
      </c>
      <c r="N886" t="s">
        <v>111</v>
      </c>
      <c r="O886">
        <v>24</v>
      </c>
      <c r="P886">
        <v>75</v>
      </c>
      <c r="Q886">
        <v>0.28000000000000003</v>
      </c>
    </row>
    <row r="887" spans="1:17" x14ac:dyDescent="0.25">
      <c r="A887" t="s">
        <v>1384</v>
      </c>
      <c r="B887" t="s">
        <v>56</v>
      </c>
      <c r="C887" t="s">
        <v>396</v>
      </c>
      <c r="D887" t="s">
        <v>3502</v>
      </c>
      <c r="E887" t="s">
        <v>59</v>
      </c>
      <c r="F887" t="s">
        <v>3503</v>
      </c>
      <c r="G887" t="s">
        <v>3504</v>
      </c>
      <c r="H887" t="s">
        <v>93</v>
      </c>
      <c r="I887" t="s">
        <v>3007</v>
      </c>
      <c r="J887">
        <v>45690</v>
      </c>
      <c r="K887">
        <v>26</v>
      </c>
      <c r="L887">
        <v>18</v>
      </c>
      <c r="M887">
        <v>62</v>
      </c>
      <c r="N887" t="s">
        <v>166</v>
      </c>
      <c r="O887">
        <v>57</v>
      </c>
      <c r="P887">
        <v>86</v>
      </c>
      <c r="Q887">
        <v>-2.13</v>
      </c>
    </row>
    <row r="888" spans="1:17" x14ac:dyDescent="0.25">
      <c r="A888" t="s">
        <v>606</v>
      </c>
      <c r="B888" t="s">
        <v>103</v>
      </c>
      <c r="C888" t="s">
        <v>396</v>
      </c>
      <c r="D888" t="s">
        <v>3505</v>
      </c>
      <c r="E888" t="s">
        <v>68</v>
      </c>
      <c r="F888" t="s">
        <v>3506</v>
      </c>
      <c r="G888" t="s">
        <v>3507</v>
      </c>
      <c r="H888" t="s">
        <v>93</v>
      </c>
      <c r="I888" t="s">
        <v>570</v>
      </c>
      <c r="J888">
        <v>45358</v>
      </c>
      <c r="K888">
        <v>13</v>
      </c>
      <c r="L888">
        <v>88</v>
      </c>
      <c r="M888">
        <v>7</v>
      </c>
      <c r="N888" t="s">
        <v>611</v>
      </c>
      <c r="O888">
        <v>24</v>
      </c>
      <c r="P888">
        <v>21</v>
      </c>
      <c r="Q888">
        <v>-0.51</v>
      </c>
    </row>
    <row r="889" spans="1:17" x14ac:dyDescent="0.25">
      <c r="A889" t="s">
        <v>96</v>
      </c>
      <c r="B889" t="s">
        <v>56</v>
      </c>
      <c r="C889" t="s">
        <v>713</v>
      </c>
      <c r="D889" t="s">
        <v>3508</v>
      </c>
      <c r="E889" t="s">
        <v>106</v>
      </c>
      <c r="F889" t="s">
        <v>3509</v>
      </c>
      <c r="G889" t="s">
        <v>3510</v>
      </c>
      <c r="H889" t="s">
        <v>93</v>
      </c>
      <c r="I889" t="s">
        <v>3018</v>
      </c>
      <c r="J889" t="s">
        <v>1949</v>
      </c>
      <c r="K889">
        <v>90</v>
      </c>
      <c r="L889">
        <v>92</v>
      </c>
      <c r="M889">
        <v>56</v>
      </c>
      <c r="N889" t="s">
        <v>166</v>
      </c>
      <c r="O889">
        <v>71</v>
      </c>
      <c r="P889">
        <v>13</v>
      </c>
      <c r="Q889">
        <v>0.13</v>
      </c>
    </row>
    <row r="890" spans="1:17" x14ac:dyDescent="0.25">
      <c r="A890" t="s">
        <v>650</v>
      </c>
      <c r="B890" t="s">
        <v>74</v>
      </c>
      <c r="C890" t="s">
        <v>1403</v>
      </c>
      <c r="D890" t="s">
        <v>3511</v>
      </c>
      <c r="E890" t="s">
        <v>106</v>
      </c>
      <c r="F890" t="s">
        <v>3512</v>
      </c>
      <c r="G890" t="s">
        <v>3513</v>
      </c>
      <c r="H890" t="s">
        <v>93</v>
      </c>
      <c r="I890">
        <v>45482</v>
      </c>
      <c r="J890" t="s">
        <v>351</v>
      </c>
      <c r="K890">
        <v>43</v>
      </c>
      <c r="L890">
        <v>73</v>
      </c>
      <c r="M890">
        <v>14</v>
      </c>
      <c r="N890" t="s">
        <v>159</v>
      </c>
      <c r="O890">
        <v>59</v>
      </c>
      <c r="P890">
        <v>65</v>
      </c>
      <c r="Q890">
        <v>0.82</v>
      </c>
    </row>
    <row r="891" spans="1:17" x14ac:dyDescent="0.25">
      <c r="A891" t="s">
        <v>1244</v>
      </c>
      <c r="B891" t="s">
        <v>56</v>
      </c>
      <c r="C891" t="s">
        <v>1046</v>
      </c>
      <c r="D891" t="s">
        <v>3514</v>
      </c>
      <c r="E891" t="s">
        <v>59</v>
      </c>
      <c r="F891" t="s">
        <v>3515</v>
      </c>
      <c r="G891" t="s">
        <v>3516</v>
      </c>
      <c r="H891" t="s">
        <v>93</v>
      </c>
      <c r="I891" t="s">
        <v>754</v>
      </c>
      <c r="J891" t="s">
        <v>1770</v>
      </c>
      <c r="K891">
        <v>85</v>
      </c>
      <c r="L891">
        <v>54</v>
      </c>
      <c r="M891">
        <v>18</v>
      </c>
      <c r="N891" t="s">
        <v>159</v>
      </c>
      <c r="O891">
        <v>85</v>
      </c>
      <c r="P891">
        <v>44</v>
      </c>
      <c r="Q891">
        <v>-0.1</v>
      </c>
    </row>
    <row r="892" spans="1:17" x14ac:dyDescent="0.25">
      <c r="A892" t="s">
        <v>173</v>
      </c>
      <c r="B892" t="s">
        <v>74</v>
      </c>
      <c r="C892" t="s">
        <v>1758</v>
      </c>
      <c r="D892" t="s">
        <v>3517</v>
      </c>
      <c r="E892" t="s">
        <v>59</v>
      </c>
      <c r="F892" t="s">
        <v>3518</v>
      </c>
      <c r="G892" t="s">
        <v>3519</v>
      </c>
      <c r="H892" t="s">
        <v>1339</v>
      </c>
      <c r="I892">
        <v>45600</v>
      </c>
      <c r="J892" t="s">
        <v>581</v>
      </c>
      <c r="K892">
        <v>44</v>
      </c>
      <c r="L892">
        <v>84</v>
      </c>
      <c r="M892">
        <v>63</v>
      </c>
      <c r="N892" t="s">
        <v>166</v>
      </c>
      <c r="O892">
        <v>51</v>
      </c>
      <c r="P892">
        <v>67</v>
      </c>
      <c r="Q892">
        <v>0.48</v>
      </c>
    </row>
    <row r="893" spans="1:17" x14ac:dyDescent="0.25">
      <c r="A893" t="s">
        <v>167</v>
      </c>
      <c r="B893" t="s">
        <v>56</v>
      </c>
      <c r="C893" t="s">
        <v>104</v>
      </c>
      <c r="D893" t="s">
        <v>3520</v>
      </c>
      <c r="E893" t="s">
        <v>106</v>
      </c>
      <c r="F893" t="s">
        <v>3521</v>
      </c>
      <c r="G893" t="s">
        <v>3522</v>
      </c>
      <c r="H893" t="s">
        <v>1339</v>
      </c>
      <c r="I893">
        <v>45809</v>
      </c>
      <c r="J893">
        <v>45932</v>
      </c>
      <c r="K893">
        <v>26</v>
      </c>
      <c r="L893">
        <v>95</v>
      </c>
      <c r="M893">
        <v>36</v>
      </c>
      <c r="N893" t="s">
        <v>172</v>
      </c>
      <c r="O893">
        <v>92</v>
      </c>
      <c r="P893">
        <v>14</v>
      </c>
      <c r="Q893">
        <v>-0.31</v>
      </c>
    </row>
    <row r="894" spans="1:17" x14ac:dyDescent="0.25">
      <c r="A894" t="s">
        <v>160</v>
      </c>
      <c r="B894" t="s">
        <v>56</v>
      </c>
      <c r="C894" t="s">
        <v>2166</v>
      </c>
      <c r="D894" t="s">
        <v>3523</v>
      </c>
      <c r="E894" t="s">
        <v>59</v>
      </c>
      <c r="F894" t="s">
        <v>3524</v>
      </c>
      <c r="G894" t="s">
        <v>3525</v>
      </c>
      <c r="H894" t="s">
        <v>1339</v>
      </c>
      <c r="I894">
        <v>45749</v>
      </c>
      <c r="J894" t="s">
        <v>1450</v>
      </c>
      <c r="K894">
        <v>86</v>
      </c>
      <c r="L894">
        <v>66</v>
      </c>
      <c r="M894">
        <v>24</v>
      </c>
      <c r="N894" t="s">
        <v>166</v>
      </c>
      <c r="O894">
        <v>30</v>
      </c>
      <c r="P894">
        <v>6</v>
      </c>
      <c r="Q894">
        <v>0.85</v>
      </c>
    </row>
    <row r="895" spans="1:17" x14ac:dyDescent="0.25">
      <c r="A895" t="s">
        <v>151</v>
      </c>
      <c r="B895" t="s">
        <v>152</v>
      </c>
      <c r="C895" t="s">
        <v>880</v>
      </c>
      <c r="D895" t="s">
        <v>3526</v>
      </c>
      <c r="E895" t="s">
        <v>59</v>
      </c>
      <c r="F895" t="s">
        <v>3527</v>
      </c>
      <c r="G895" t="s">
        <v>3528</v>
      </c>
      <c r="H895" t="s">
        <v>1339</v>
      </c>
      <c r="I895">
        <v>45638</v>
      </c>
      <c r="J895" t="s">
        <v>1726</v>
      </c>
      <c r="K895">
        <v>40</v>
      </c>
      <c r="L895">
        <v>91</v>
      </c>
      <c r="M895">
        <v>24</v>
      </c>
      <c r="N895" t="s">
        <v>159</v>
      </c>
      <c r="O895">
        <v>28</v>
      </c>
      <c r="P895">
        <v>47</v>
      </c>
      <c r="Q895">
        <v>0.8</v>
      </c>
    </row>
    <row r="896" spans="1:17" x14ac:dyDescent="0.25">
      <c r="A896" t="s">
        <v>535</v>
      </c>
      <c r="B896" t="s">
        <v>56</v>
      </c>
      <c r="C896" t="s">
        <v>366</v>
      </c>
      <c r="D896" t="s">
        <v>3529</v>
      </c>
      <c r="E896" t="s">
        <v>68</v>
      </c>
      <c r="F896" t="s">
        <v>3530</v>
      </c>
      <c r="G896" t="s">
        <v>3531</v>
      </c>
      <c r="H896" t="s">
        <v>1389</v>
      </c>
      <c r="I896" t="s">
        <v>94</v>
      </c>
      <c r="J896" t="s">
        <v>3007</v>
      </c>
      <c r="K896">
        <v>88</v>
      </c>
      <c r="L896">
        <v>99</v>
      </c>
      <c r="M896">
        <v>41</v>
      </c>
      <c r="N896" t="s">
        <v>541</v>
      </c>
      <c r="O896">
        <v>93</v>
      </c>
      <c r="P896">
        <v>99</v>
      </c>
      <c r="Q896">
        <v>-0.68</v>
      </c>
    </row>
    <row r="897" spans="1:17" x14ac:dyDescent="0.25">
      <c r="A897" t="s">
        <v>606</v>
      </c>
      <c r="B897" t="s">
        <v>103</v>
      </c>
      <c r="C897" t="s">
        <v>1562</v>
      </c>
      <c r="D897" t="s">
        <v>3532</v>
      </c>
      <c r="E897" t="s">
        <v>68</v>
      </c>
      <c r="F897" t="s">
        <v>3533</v>
      </c>
      <c r="G897" t="s">
        <v>3534</v>
      </c>
      <c r="H897" t="s">
        <v>1389</v>
      </c>
      <c r="I897" t="s">
        <v>1163</v>
      </c>
      <c r="J897" t="s">
        <v>2308</v>
      </c>
      <c r="K897">
        <v>37</v>
      </c>
      <c r="L897">
        <v>47</v>
      </c>
      <c r="M897">
        <v>34</v>
      </c>
      <c r="N897" t="s">
        <v>611</v>
      </c>
      <c r="O897">
        <v>38</v>
      </c>
      <c r="P897">
        <v>89</v>
      </c>
      <c r="Q897">
        <v>-0.06</v>
      </c>
    </row>
    <row r="898" spans="1:17" x14ac:dyDescent="0.25">
      <c r="A898" t="s">
        <v>370</v>
      </c>
      <c r="B898" t="s">
        <v>65</v>
      </c>
      <c r="C898" t="s">
        <v>1488</v>
      </c>
      <c r="D898" t="s">
        <v>3535</v>
      </c>
      <c r="E898" t="s">
        <v>106</v>
      </c>
      <c r="F898" t="s">
        <v>3536</v>
      </c>
      <c r="G898" t="s">
        <v>3537</v>
      </c>
      <c r="H898" t="s">
        <v>1389</v>
      </c>
      <c r="I898">
        <v>45574</v>
      </c>
      <c r="J898" t="s">
        <v>833</v>
      </c>
      <c r="K898">
        <v>21</v>
      </c>
      <c r="L898">
        <v>25</v>
      </c>
      <c r="M898">
        <v>39</v>
      </c>
      <c r="N898" t="s">
        <v>159</v>
      </c>
      <c r="O898">
        <v>79</v>
      </c>
      <c r="P898">
        <v>30</v>
      </c>
      <c r="Q898">
        <v>-1.34</v>
      </c>
    </row>
    <row r="899" spans="1:17" x14ac:dyDescent="0.25">
      <c r="A899" t="s">
        <v>55</v>
      </c>
      <c r="B899" t="s">
        <v>56</v>
      </c>
      <c r="C899" t="s">
        <v>1454</v>
      </c>
      <c r="D899" t="s">
        <v>3538</v>
      </c>
      <c r="E899" t="s">
        <v>59</v>
      </c>
      <c r="F899" t="s">
        <v>3539</v>
      </c>
      <c r="G899" t="s">
        <v>3540</v>
      </c>
      <c r="H899" t="s">
        <v>158</v>
      </c>
      <c r="I899" t="s">
        <v>1349</v>
      </c>
      <c r="J899">
        <v>45480</v>
      </c>
      <c r="K899">
        <v>70</v>
      </c>
      <c r="L899">
        <v>31</v>
      </c>
      <c r="M899">
        <v>55</v>
      </c>
      <c r="N899" t="s">
        <v>172</v>
      </c>
      <c r="O899">
        <v>23</v>
      </c>
      <c r="P899">
        <v>80</v>
      </c>
      <c r="Q899">
        <v>0.62</v>
      </c>
    </row>
    <row r="900" spans="1:17" x14ac:dyDescent="0.25">
      <c r="A900" t="s">
        <v>731</v>
      </c>
      <c r="B900" t="s">
        <v>74</v>
      </c>
      <c r="C900" t="s">
        <v>416</v>
      </c>
      <c r="D900" t="s">
        <v>3541</v>
      </c>
      <c r="E900" t="s">
        <v>68</v>
      </c>
      <c r="F900" t="s">
        <v>3542</v>
      </c>
      <c r="G900" t="s">
        <v>3543</v>
      </c>
      <c r="H900" t="s">
        <v>158</v>
      </c>
      <c r="I900" t="s">
        <v>1289</v>
      </c>
      <c r="J900" t="s">
        <v>854</v>
      </c>
      <c r="K900">
        <v>65</v>
      </c>
      <c r="L900">
        <v>94</v>
      </c>
      <c r="M900">
        <v>4</v>
      </c>
      <c r="N900" t="s">
        <v>166</v>
      </c>
      <c r="O900">
        <v>66</v>
      </c>
      <c r="P900">
        <v>36</v>
      </c>
      <c r="Q900">
        <v>-2.48</v>
      </c>
    </row>
    <row r="901" spans="1:17" x14ac:dyDescent="0.25">
      <c r="A901" t="s">
        <v>783</v>
      </c>
      <c r="B901" t="s">
        <v>65</v>
      </c>
      <c r="C901" t="s">
        <v>1574</v>
      </c>
      <c r="D901" t="s">
        <v>3544</v>
      </c>
      <c r="E901" t="s">
        <v>59</v>
      </c>
      <c r="F901" t="s">
        <v>3545</v>
      </c>
      <c r="G901" t="s">
        <v>3546</v>
      </c>
      <c r="H901" t="s">
        <v>158</v>
      </c>
      <c r="I901" t="s">
        <v>930</v>
      </c>
      <c r="J901" t="s">
        <v>237</v>
      </c>
      <c r="K901">
        <v>89</v>
      </c>
      <c r="L901">
        <v>79</v>
      </c>
      <c r="M901">
        <v>66</v>
      </c>
      <c r="N901" t="s">
        <v>111</v>
      </c>
      <c r="O901">
        <v>91</v>
      </c>
      <c r="P901">
        <v>31</v>
      </c>
      <c r="Q901">
        <v>0.45</v>
      </c>
    </row>
    <row r="902" spans="1:17" x14ac:dyDescent="0.25">
      <c r="A902" t="s">
        <v>376</v>
      </c>
      <c r="B902" t="s">
        <v>65</v>
      </c>
      <c r="C902" t="s">
        <v>904</v>
      </c>
      <c r="D902" t="s">
        <v>3547</v>
      </c>
      <c r="E902" t="s">
        <v>59</v>
      </c>
      <c r="F902" t="s">
        <v>3548</v>
      </c>
      <c r="G902" t="s">
        <v>3549</v>
      </c>
      <c r="H902" t="s">
        <v>2246</v>
      </c>
      <c r="I902" t="s">
        <v>1762</v>
      </c>
      <c r="J902">
        <v>45415</v>
      </c>
      <c r="K902">
        <v>47</v>
      </c>
      <c r="L902">
        <v>48</v>
      </c>
      <c r="M902">
        <v>73</v>
      </c>
      <c r="N902" t="s">
        <v>383</v>
      </c>
      <c r="O902">
        <v>42</v>
      </c>
      <c r="P902">
        <v>51</v>
      </c>
      <c r="Q902">
        <v>0.66</v>
      </c>
    </row>
    <row r="903" spans="1:17" x14ac:dyDescent="0.25">
      <c r="A903" t="s">
        <v>395</v>
      </c>
      <c r="B903" t="s">
        <v>56</v>
      </c>
      <c r="C903" t="s">
        <v>2498</v>
      </c>
      <c r="D903" t="s">
        <v>3550</v>
      </c>
      <c r="E903" t="s">
        <v>59</v>
      </c>
      <c r="F903" t="s">
        <v>3551</v>
      </c>
      <c r="G903" t="s">
        <v>3552</v>
      </c>
      <c r="H903" t="s">
        <v>2246</v>
      </c>
      <c r="I903">
        <v>45718</v>
      </c>
      <c r="J903" t="s">
        <v>225</v>
      </c>
      <c r="K903">
        <v>70</v>
      </c>
      <c r="L903">
        <v>30</v>
      </c>
      <c r="M903">
        <v>69</v>
      </c>
      <c r="N903" t="s">
        <v>320</v>
      </c>
      <c r="O903">
        <v>44</v>
      </c>
      <c r="P903">
        <v>42</v>
      </c>
      <c r="Q903">
        <v>-0.21</v>
      </c>
    </row>
    <row r="904" spans="1:17" x14ac:dyDescent="0.25">
      <c r="A904" t="s">
        <v>474</v>
      </c>
      <c r="B904" t="s">
        <v>56</v>
      </c>
      <c r="C904" t="s">
        <v>904</v>
      </c>
      <c r="D904" t="s">
        <v>3553</v>
      </c>
      <c r="E904" t="s">
        <v>68</v>
      </c>
      <c r="F904" t="s">
        <v>3554</v>
      </c>
      <c r="G904" t="s">
        <v>3555</v>
      </c>
      <c r="H904" t="s">
        <v>2246</v>
      </c>
      <c r="I904" t="s">
        <v>382</v>
      </c>
      <c r="J904" t="s">
        <v>816</v>
      </c>
      <c r="K904">
        <v>14</v>
      </c>
      <c r="L904">
        <v>66</v>
      </c>
      <c r="M904">
        <v>1</v>
      </c>
      <c r="N904" t="s">
        <v>383</v>
      </c>
      <c r="O904">
        <v>86</v>
      </c>
      <c r="P904">
        <v>15</v>
      </c>
      <c r="Q904">
        <v>0.05</v>
      </c>
    </row>
    <row r="905" spans="1:17" x14ac:dyDescent="0.25">
      <c r="A905" t="s">
        <v>566</v>
      </c>
      <c r="B905" t="s">
        <v>103</v>
      </c>
      <c r="C905" t="s">
        <v>2429</v>
      </c>
      <c r="D905" t="s">
        <v>3556</v>
      </c>
      <c r="E905" t="s">
        <v>59</v>
      </c>
      <c r="F905" t="s">
        <v>3557</v>
      </c>
      <c r="G905" t="s">
        <v>3558</v>
      </c>
      <c r="H905" t="s">
        <v>1549</v>
      </c>
      <c r="I905">
        <v>45749</v>
      </c>
      <c r="J905">
        <v>45454</v>
      </c>
      <c r="K905">
        <v>53</v>
      </c>
      <c r="L905">
        <v>86</v>
      </c>
      <c r="M905">
        <v>54</v>
      </c>
      <c r="N905" t="s">
        <v>191</v>
      </c>
      <c r="O905">
        <v>44</v>
      </c>
      <c r="P905">
        <v>3</v>
      </c>
      <c r="Q905">
        <v>0.83</v>
      </c>
    </row>
    <row r="906" spans="1:17" x14ac:dyDescent="0.25">
      <c r="A906" t="s">
        <v>474</v>
      </c>
      <c r="B906" t="s">
        <v>56</v>
      </c>
      <c r="C906" t="s">
        <v>2465</v>
      </c>
      <c r="D906" t="s">
        <v>3559</v>
      </c>
      <c r="E906" t="s">
        <v>106</v>
      </c>
      <c r="F906" t="s">
        <v>3560</v>
      </c>
      <c r="G906" t="s">
        <v>3561</v>
      </c>
      <c r="H906" t="s">
        <v>1549</v>
      </c>
      <c r="I906" t="s">
        <v>527</v>
      </c>
      <c r="J906" t="s">
        <v>850</v>
      </c>
      <c r="K906">
        <v>65</v>
      </c>
      <c r="L906">
        <v>69</v>
      </c>
      <c r="M906">
        <v>4</v>
      </c>
      <c r="N906" t="s">
        <v>383</v>
      </c>
      <c r="O906">
        <v>80</v>
      </c>
      <c r="P906">
        <v>26</v>
      </c>
      <c r="Q906">
        <v>0.93</v>
      </c>
    </row>
    <row r="907" spans="1:17" x14ac:dyDescent="0.25">
      <c r="A907" t="s">
        <v>226</v>
      </c>
      <c r="B907" t="s">
        <v>103</v>
      </c>
      <c r="C907" t="s">
        <v>89</v>
      </c>
      <c r="D907" t="s">
        <v>3562</v>
      </c>
      <c r="E907" t="s">
        <v>68</v>
      </c>
      <c r="F907" t="s">
        <v>3563</v>
      </c>
      <c r="G907" t="s">
        <v>3564</v>
      </c>
      <c r="H907" t="s">
        <v>1549</v>
      </c>
      <c r="I907">
        <v>45572</v>
      </c>
      <c r="J907" t="s">
        <v>1504</v>
      </c>
      <c r="K907">
        <v>98</v>
      </c>
      <c r="L907">
        <v>20</v>
      </c>
      <c r="M907">
        <v>81</v>
      </c>
      <c r="N907" t="s">
        <v>231</v>
      </c>
      <c r="O907">
        <v>51</v>
      </c>
      <c r="P907">
        <v>23</v>
      </c>
      <c r="Q907">
        <v>0.68</v>
      </c>
    </row>
    <row r="908" spans="1:17" x14ac:dyDescent="0.25">
      <c r="A908" t="s">
        <v>1414</v>
      </c>
      <c r="B908" t="s">
        <v>74</v>
      </c>
      <c r="C908" t="s">
        <v>1067</v>
      </c>
      <c r="D908" t="s">
        <v>3565</v>
      </c>
      <c r="E908" t="s">
        <v>59</v>
      </c>
      <c r="F908" t="s">
        <v>3566</v>
      </c>
      <c r="G908" t="s">
        <v>3567</v>
      </c>
      <c r="H908" t="s">
        <v>1549</v>
      </c>
      <c r="I908" t="s">
        <v>351</v>
      </c>
      <c r="J908">
        <v>45452</v>
      </c>
      <c r="K908">
        <v>83</v>
      </c>
      <c r="L908">
        <v>35</v>
      </c>
      <c r="M908">
        <v>43</v>
      </c>
      <c r="N908" t="s">
        <v>1419</v>
      </c>
      <c r="O908">
        <v>94</v>
      </c>
      <c r="P908">
        <v>68</v>
      </c>
      <c r="Q908">
        <v>0.55000000000000004</v>
      </c>
    </row>
    <row r="909" spans="1:17" x14ac:dyDescent="0.25">
      <c r="A909" t="s">
        <v>596</v>
      </c>
      <c r="B909" t="s">
        <v>56</v>
      </c>
      <c r="C909" t="s">
        <v>552</v>
      </c>
      <c r="D909" t="s">
        <v>3568</v>
      </c>
      <c r="E909" t="s">
        <v>106</v>
      </c>
      <c r="F909" t="s">
        <v>3569</v>
      </c>
      <c r="G909" t="s">
        <v>3570</v>
      </c>
      <c r="H909" t="s">
        <v>2136</v>
      </c>
      <c r="I909" t="s">
        <v>939</v>
      </c>
      <c r="J909" t="s">
        <v>213</v>
      </c>
      <c r="K909">
        <v>89</v>
      </c>
      <c r="L909">
        <v>57</v>
      </c>
      <c r="M909">
        <v>92</v>
      </c>
      <c r="N909" t="s">
        <v>111</v>
      </c>
      <c r="O909">
        <v>38</v>
      </c>
      <c r="P909">
        <v>16</v>
      </c>
      <c r="Q909">
        <v>0.28000000000000003</v>
      </c>
    </row>
    <row r="910" spans="1:17" x14ac:dyDescent="0.25">
      <c r="A910" t="s">
        <v>173</v>
      </c>
      <c r="B910" t="s">
        <v>74</v>
      </c>
      <c r="C910" t="s">
        <v>3571</v>
      </c>
      <c r="D910" t="s">
        <v>3572</v>
      </c>
      <c r="E910" t="s">
        <v>106</v>
      </c>
      <c r="F910" t="s">
        <v>3573</v>
      </c>
      <c r="G910" t="s">
        <v>3574</v>
      </c>
      <c r="H910" t="s">
        <v>2136</v>
      </c>
      <c r="I910">
        <v>45568</v>
      </c>
      <c r="J910">
        <v>45483</v>
      </c>
      <c r="K910">
        <v>23</v>
      </c>
      <c r="L910">
        <v>21</v>
      </c>
      <c r="M910">
        <v>59</v>
      </c>
      <c r="N910" t="s">
        <v>101</v>
      </c>
      <c r="O910">
        <v>81</v>
      </c>
      <c r="P910">
        <v>8</v>
      </c>
      <c r="Q910">
        <v>0.57999999999999996</v>
      </c>
    </row>
    <row r="911" spans="1:17" x14ac:dyDescent="0.25">
      <c r="A911" t="s">
        <v>630</v>
      </c>
      <c r="B911" t="s">
        <v>74</v>
      </c>
      <c r="C911" t="s">
        <v>1598</v>
      </c>
      <c r="D911" t="s">
        <v>3575</v>
      </c>
      <c r="E911" t="s">
        <v>68</v>
      </c>
      <c r="F911" t="s">
        <v>3576</v>
      </c>
      <c r="G911" t="s">
        <v>3577</v>
      </c>
      <c r="H911" t="s">
        <v>2136</v>
      </c>
      <c r="I911">
        <v>45480</v>
      </c>
      <c r="J911" t="s">
        <v>705</v>
      </c>
      <c r="K911">
        <v>39</v>
      </c>
      <c r="L911">
        <v>55</v>
      </c>
      <c r="M911">
        <v>39</v>
      </c>
      <c r="N911" t="s">
        <v>191</v>
      </c>
      <c r="O911">
        <v>47</v>
      </c>
      <c r="P911">
        <v>59</v>
      </c>
      <c r="Q911">
        <v>0.9</v>
      </c>
    </row>
    <row r="912" spans="1:17" x14ac:dyDescent="0.25">
      <c r="A912" t="s">
        <v>452</v>
      </c>
      <c r="B912" t="s">
        <v>103</v>
      </c>
      <c r="C912" t="s">
        <v>128</v>
      </c>
      <c r="D912" t="s">
        <v>3578</v>
      </c>
      <c r="E912" t="s">
        <v>59</v>
      </c>
      <c r="F912" t="s">
        <v>3579</v>
      </c>
      <c r="G912" t="s">
        <v>3580</v>
      </c>
      <c r="H912" t="s">
        <v>467</v>
      </c>
      <c r="I912" t="s">
        <v>1371</v>
      </c>
      <c r="J912" t="s">
        <v>1334</v>
      </c>
      <c r="K912">
        <v>22</v>
      </c>
      <c r="L912">
        <v>72</v>
      </c>
      <c r="M912">
        <v>70</v>
      </c>
      <c r="N912" t="s">
        <v>172</v>
      </c>
      <c r="O912">
        <v>32</v>
      </c>
      <c r="P912">
        <v>19</v>
      </c>
      <c r="Q912">
        <v>-0.26</v>
      </c>
    </row>
    <row r="913" spans="1:17" x14ac:dyDescent="0.25">
      <c r="A913" t="s">
        <v>370</v>
      </c>
      <c r="B913" t="s">
        <v>65</v>
      </c>
      <c r="C913" t="s">
        <v>3581</v>
      </c>
      <c r="D913" t="s">
        <v>3582</v>
      </c>
      <c r="E913" t="s">
        <v>59</v>
      </c>
      <c r="F913" t="s">
        <v>3583</v>
      </c>
      <c r="G913" t="s">
        <v>3584</v>
      </c>
      <c r="H913" t="s">
        <v>467</v>
      </c>
      <c r="I913" t="s">
        <v>296</v>
      </c>
      <c r="J913" t="s">
        <v>503</v>
      </c>
      <c r="K913">
        <v>79</v>
      </c>
      <c r="L913">
        <v>3</v>
      </c>
      <c r="M913">
        <v>36</v>
      </c>
      <c r="N913" t="s">
        <v>159</v>
      </c>
      <c r="O913">
        <v>46</v>
      </c>
      <c r="P913">
        <v>29</v>
      </c>
      <c r="Q913">
        <v>0.41</v>
      </c>
    </row>
    <row r="914" spans="1:17" x14ac:dyDescent="0.25">
      <c r="A914" t="s">
        <v>410</v>
      </c>
      <c r="B914" t="s">
        <v>113</v>
      </c>
      <c r="C914" t="s">
        <v>2664</v>
      </c>
      <c r="D914" t="s">
        <v>3585</v>
      </c>
      <c r="E914" t="s">
        <v>106</v>
      </c>
      <c r="F914" t="s">
        <v>3586</v>
      </c>
      <c r="G914" t="s">
        <v>3587</v>
      </c>
      <c r="H914" t="s">
        <v>178</v>
      </c>
      <c r="I914">
        <v>45301</v>
      </c>
      <c r="J914">
        <v>45360</v>
      </c>
      <c r="K914">
        <v>49</v>
      </c>
      <c r="L914">
        <v>73</v>
      </c>
      <c r="M914">
        <v>48</v>
      </c>
      <c r="N914" t="s">
        <v>80</v>
      </c>
      <c r="O914">
        <v>52</v>
      </c>
      <c r="P914">
        <v>62</v>
      </c>
      <c r="Q914">
        <v>0.37</v>
      </c>
    </row>
    <row r="915" spans="1:17" x14ac:dyDescent="0.25">
      <c r="A915" t="s">
        <v>334</v>
      </c>
      <c r="B915" t="s">
        <v>65</v>
      </c>
      <c r="C915" t="s">
        <v>2031</v>
      </c>
      <c r="D915" t="s">
        <v>3588</v>
      </c>
      <c r="E915" t="s">
        <v>68</v>
      </c>
      <c r="F915" t="s">
        <v>3589</v>
      </c>
      <c r="G915" t="s">
        <v>3590</v>
      </c>
      <c r="H915" t="s">
        <v>178</v>
      </c>
      <c r="I915" t="s">
        <v>93</v>
      </c>
      <c r="J915" t="s">
        <v>265</v>
      </c>
      <c r="K915">
        <v>35</v>
      </c>
      <c r="L915">
        <v>41</v>
      </c>
      <c r="M915">
        <v>84</v>
      </c>
      <c r="N915" t="s">
        <v>273</v>
      </c>
      <c r="O915">
        <v>62</v>
      </c>
      <c r="P915">
        <v>14</v>
      </c>
      <c r="Q915">
        <v>-0.19</v>
      </c>
    </row>
    <row r="916" spans="1:17" x14ac:dyDescent="0.25">
      <c r="A916" t="s">
        <v>760</v>
      </c>
      <c r="B916" t="s">
        <v>103</v>
      </c>
      <c r="C916" t="s">
        <v>1815</v>
      </c>
      <c r="D916" t="s">
        <v>3591</v>
      </c>
      <c r="E916" t="s">
        <v>106</v>
      </c>
      <c r="F916" t="s">
        <v>3592</v>
      </c>
      <c r="G916" t="s">
        <v>3593</v>
      </c>
      <c r="H916" t="s">
        <v>178</v>
      </c>
      <c r="I916">
        <v>45387</v>
      </c>
      <c r="J916" t="s">
        <v>1043</v>
      </c>
      <c r="K916">
        <v>27</v>
      </c>
      <c r="L916">
        <v>64</v>
      </c>
      <c r="M916">
        <v>78</v>
      </c>
      <c r="N916" t="s">
        <v>72</v>
      </c>
      <c r="O916">
        <v>57</v>
      </c>
      <c r="P916">
        <v>4</v>
      </c>
      <c r="Q916">
        <v>0.77</v>
      </c>
    </row>
    <row r="917" spans="1:17" x14ac:dyDescent="0.25">
      <c r="A917" t="s">
        <v>828</v>
      </c>
      <c r="B917" t="s">
        <v>103</v>
      </c>
      <c r="C917" t="s">
        <v>438</v>
      </c>
      <c r="D917" t="s">
        <v>3594</v>
      </c>
      <c r="E917" t="s">
        <v>59</v>
      </c>
      <c r="F917" t="s">
        <v>3595</v>
      </c>
      <c r="G917" t="s">
        <v>3596</v>
      </c>
      <c r="H917" t="s">
        <v>178</v>
      </c>
      <c r="I917" t="s">
        <v>332</v>
      </c>
      <c r="J917">
        <v>45538</v>
      </c>
      <c r="K917">
        <v>63</v>
      </c>
      <c r="L917">
        <v>4</v>
      </c>
      <c r="M917">
        <v>46</v>
      </c>
      <c r="N917" t="s">
        <v>166</v>
      </c>
      <c r="O917">
        <v>40</v>
      </c>
      <c r="P917">
        <v>69</v>
      </c>
      <c r="Q917">
        <v>0.93</v>
      </c>
    </row>
    <row r="918" spans="1:17" x14ac:dyDescent="0.25">
      <c r="A918" t="s">
        <v>167</v>
      </c>
      <c r="B918" t="s">
        <v>56</v>
      </c>
      <c r="C918" t="s">
        <v>1854</v>
      </c>
      <c r="D918" t="s">
        <v>3597</v>
      </c>
      <c r="E918" t="s">
        <v>59</v>
      </c>
      <c r="F918" t="s">
        <v>3598</v>
      </c>
      <c r="G918" t="s">
        <v>3599</v>
      </c>
      <c r="H918" t="s">
        <v>2506</v>
      </c>
      <c r="I918" t="s">
        <v>364</v>
      </c>
      <c r="J918" t="s">
        <v>930</v>
      </c>
      <c r="K918">
        <v>77</v>
      </c>
      <c r="L918">
        <v>20</v>
      </c>
      <c r="M918">
        <v>5</v>
      </c>
      <c r="N918" t="s">
        <v>172</v>
      </c>
      <c r="O918">
        <v>61</v>
      </c>
      <c r="P918">
        <v>62</v>
      </c>
      <c r="Q918">
        <v>-0.73</v>
      </c>
    </row>
    <row r="919" spans="1:17" x14ac:dyDescent="0.25">
      <c r="A919" t="s">
        <v>260</v>
      </c>
      <c r="B919" t="s">
        <v>103</v>
      </c>
      <c r="C919" t="s">
        <v>1574</v>
      </c>
      <c r="D919" t="s">
        <v>3600</v>
      </c>
      <c r="E919" t="s">
        <v>59</v>
      </c>
      <c r="F919" t="s">
        <v>3601</v>
      </c>
      <c r="G919" t="s">
        <v>3602</v>
      </c>
      <c r="H919" t="s">
        <v>2506</v>
      </c>
      <c r="I919" t="s">
        <v>420</v>
      </c>
      <c r="J919" t="s">
        <v>1028</v>
      </c>
      <c r="K919">
        <v>14</v>
      </c>
      <c r="L919">
        <v>74</v>
      </c>
      <c r="M919">
        <v>71</v>
      </c>
      <c r="N919" t="s">
        <v>87</v>
      </c>
      <c r="O919">
        <v>37</v>
      </c>
      <c r="P919">
        <v>22</v>
      </c>
      <c r="Q919">
        <v>-0.02</v>
      </c>
    </row>
    <row r="920" spans="1:17" x14ac:dyDescent="0.25">
      <c r="A920" t="s">
        <v>1350</v>
      </c>
      <c r="B920" t="s">
        <v>201</v>
      </c>
      <c r="C920" t="s">
        <v>3188</v>
      </c>
      <c r="D920" t="s">
        <v>3603</v>
      </c>
      <c r="E920" t="s">
        <v>106</v>
      </c>
      <c r="F920" t="s">
        <v>3604</v>
      </c>
      <c r="G920" t="s">
        <v>3605</v>
      </c>
      <c r="H920" t="s">
        <v>2506</v>
      </c>
      <c r="I920">
        <v>45993</v>
      </c>
      <c r="J920" t="s">
        <v>999</v>
      </c>
      <c r="K920">
        <v>63</v>
      </c>
      <c r="L920">
        <v>92</v>
      </c>
      <c r="M920">
        <v>26</v>
      </c>
      <c r="N920" t="s">
        <v>840</v>
      </c>
      <c r="O920">
        <v>93</v>
      </c>
      <c r="P920">
        <v>99</v>
      </c>
      <c r="Q920">
        <v>0.41</v>
      </c>
    </row>
    <row r="921" spans="1:17" x14ac:dyDescent="0.25">
      <c r="A921" t="s">
        <v>457</v>
      </c>
      <c r="B921" t="s">
        <v>103</v>
      </c>
      <c r="C921" t="s">
        <v>645</v>
      </c>
      <c r="D921" t="s">
        <v>3606</v>
      </c>
      <c r="E921" t="s">
        <v>68</v>
      </c>
      <c r="F921" t="s">
        <v>3607</v>
      </c>
      <c r="G921" t="s">
        <v>3608</v>
      </c>
      <c r="H921" t="s">
        <v>2506</v>
      </c>
      <c r="I921">
        <v>45355</v>
      </c>
      <c r="J921">
        <v>45362</v>
      </c>
      <c r="K921">
        <v>85</v>
      </c>
      <c r="L921">
        <v>4</v>
      </c>
      <c r="M921">
        <v>75</v>
      </c>
      <c r="N921" t="s">
        <v>352</v>
      </c>
      <c r="O921">
        <v>95</v>
      </c>
      <c r="P921">
        <v>70</v>
      </c>
      <c r="Q921">
        <v>-0.06</v>
      </c>
    </row>
    <row r="922" spans="1:17" x14ac:dyDescent="0.25">
      <c r="A922" t="s">
        <v>250</v>
      </c>
      <c r="B922" t="s">
        <v>113</v>
      </c>
      <c r="C922" t="s">
        <v>1171</v>
      </c>
      <c r="D922" t="s">
        <v>3609</v>
      </c>
      <c r="E922" t="s">
        <v>106</v>
      </c>
      <c r="F922" t="s">
        <v>3610</v>
      </c>
      <c r="G922" t="s">
        <v>3611</v>
      </c>
      <c r="H922" t="s">
        <v>2506</v>
      </c>
      <c r="I922">
        <v>45576</v>
      </c>
      <c r="J922" t="s">
        <v>2076</v>
      </c>
      <c r="K922">
        <v>59</v>
      </c>
      <c r="L922">
        <v>59</v>
      </c>
      <c r="M922">
        <v>10</v>
      </c>
      <c r="N922" t="s">
        <v>95</v>
      </c>
      <c r="O922">
        <v>57</v>
      </c>
      <c r="P922">
        <v>50</v>
      </c>
      <c r="Q922">
        <v>0.26</v>
      </c>
    </row>
    <row r="923" spans="1:17" x14ac:dyDescent="0.25">
      <c r="A923" t="s">
        <v>884</v>
      </c>
      <c r="B923" t="s">
        <v>113</v>
      </c>
      <c r="C923" t="s">
        <v>1933</v>
      </c>
      <c r="D923" t="s">
        <v>3612</v>
      </c>
      <c r="E923" t="s">
        <v>59</v>
      </c>
      <c r="F923" t="s">
        <v>3613</v>
      </c>
      <c r="G923" t="s">
        <v>3614</v>
      </c>
      <c r="H923" t="s">
        <v>2506</v>
      </c>
      <c r="I923" t="s">
        <v>206</v>
      </c>
      <c r="J923">
        <v>45931</v>
      </c>
      <c r="K923">
        <v>79</v>
      </c>
      <c r="L923">
        <v>53</v>
      </c>
      <c r="M923">
        <v>12</v>
      </c>
      <c r="N923" t="s">
        <v>126</v>
      </c>
      <c r="O923">
        <v>45</v>
      </c>
      <c r="P923">
        <v>95</v>
      </c>
      <c r="Q923">
        <v>0.12</v>
      </c>
    </row>
    <row r="924" spans="1:17" x14ac:dyDescent="0.25">
      <c r="A924" t="s">
        <v>73</v>
      </c>
      <c r="B924" t="s">
        <v>74</v>
      </c>
      <c r="C924" t="s">
        <v>3299</v>
      </c>
      <c r="D924" t="s">
        <v>3615</v>
      </c>
      <c r="E924" t="s">
        <v>68</v>
      </c>
      <c r="F924" t="s">
        <v>3616</v>
      </c>
      <c r="G924" t="s">
        <v>3617</v>
      </c>
      <c r="H924" t="s">
        <v>2506</v>
      </c>
      <c r="I924">
        <v>45636</v>
      </c>
      <c r="J924">
        <v>45447</v>
      </c>
      <c r="K924">
        <v>80</v>
      </c>
      <c r="L924">
        <v>100</v>
      </c>
      <c r="M924">
        <v>48</v>
      </c>
      <c r="N924" t="s">
        <v>80</v>
      </c>
      <c r="O924">
        <v>100</v>
      </c>
      <c r="P924">
        <v>28</v>
      </c>
      <c r="Q924">
        <v>-1.1100000000000001</v>
      </c>
    </row>
    <row r="925" spans="1:17" x14ac:dyDescent="0.25">
      <c r="A925" t="s">
        <v>208</v>
      </c>
      <c r="B925" t="s">
        <v>56</v>
      </c>
      <c r="C925" t="s">
        <v>3299</v>
      </c>
      <c r="D925" t="s">
        <v>3618</v>
      </c>
      <c r="E925" t="s">
        <v>68</v>
      </c>
      <c r="F925" t="s">
        <v>3619</v>
      </c>
      <c r="G925" t="s">
        <v>3620</v>
      </c>
      <c r="H925" t="s">
        <v>533</v>
      </c>
      <c r="I925">
        <v>45301</v>
      </c>
      <c r="J925">
        <v>45932</v>
      </c>
      <c r="K925">
        <v>100</v>
      </c>
      <c r="L925">
        <v>3</v>
      </c>
      <c r="M925">
        <v>32</v>
      </c>
      <c r="N925" t="s">
        <v>72</v>
      </c>
      <c r="O925">
        <v>98</v>
      </c>
      <c r="P925">
        <v>91</v>
      </c>
      <c r="Q925">
        <v>0.72</v>
      </c>
    </row>
    <row r="926" spans="1:17" x14ac:dyDescent="0.25">
      <c r="A926" t="s">
        <v>365</v>
      </c>
      <c r="B926" t="s">
        <v>56</v>
      </c>
      <c r="C926" t="s">
        <v>1322</v>
      </c>
      <c r="D926" t="s">
        <v>3621</v>
      </c>
      <c r="E926" t="s">
        <v>68</v>
      </c>
      <c r="F926" t="s">
        <v>3622</v>
      </c>
      <c r="G926" t="s">
        <v>3623</v>
      </c>
      <c r="H926" t="s">
        <v>533</v>
      </c>
      <c r="I926" t="s">
        <v>1339</v>
      </c>
      <c r="J926">
        <v>45325</v>
      </c>
      <c r="K926">
        <v>90</v>
      </c>
      <c r="L926">
        <v>30</v>
      </c>
      <c r="M926">
        <v>42</v>
      </c>
      <c r="N926" t="s">
        <v>111</v>
      </c>
      <c r="O926">
        <v>76</v>
      </c>
      <c r="P926">
        <v>69</v>
      </c>
      <c r="Q926">
        <v>7.0000000000000007E-2</v>
      </c>
    </row>
    <row r="927" spans="1:17" x14ac:dyDescent="0.25">
      <c r="A927" t="s">
        <v>1647</v>
      </c>
      <c r="B927" t="s">
        <v>74</v>
      </c>
      <c r="C927" t="s">
        <v>479</v>
      </c>
      <c r="D927" t="s">
        <v>3624</v>
      </c>
      <c r="E927" t="s">
        <v>106</v>
      </c>
      <c r="F927" t="s">
        <v>3625</v>
      </c>
      <c r="G927" t="s">
        <v>3626</v>
      </c>
      <c r="H927" t="s">
        <v>271</v>
      </c>
      <c r="I927" t="s">
        <v>945</v>
      </c>
      <c r="J927">
        <v>45632</v>
      </c>
      <c r="K927">
        <v>85</v>
      </c>
      <c r="L927">
        <v>28</v>
      </c>
      <c r="M927">
        <v>21</v>
      </c>
      <c r="N927" t="s">
        <v>191</v>
      </c>
      <c r="O927">
        <v>45</v>
      </c>
      <c r="P927">
        <v>89</v>
      </c>
      <c r="Q927">
        <v>0.09</v>
      </c>
    </row>
    <row r="928" spans="1:17" x14ac:dyDescent="0.25">
      <c r="A928" t="s">
        <v>260</v>
      </c>
      <c r="B928" t="s">
        <v>103</v>
      </c>
      <c r="C928" t="s">
        <v>2870</v>
      </c>
      <c r="D928" t="s">
        <v>3627</v>
      </c>
      <c r="E928" t="s">
        <v>106</v>
      </c>
      <c r="F928" t="s">
        <v>3628</v>
      </c>
      <c r="G928" t="s">
        <v>3629</v>
      </c>
      <c r="H928" t="s">
        <v>271</v>
      </c>
      <c r="I928" t="s">
        <v>556</v>
      </c>
      <c r="J928">
        <v>45516</v>
      </c>
      <c r="K928">
        <v>63</v>
      </c>
      <c r="L928">
        <v>43</v>
      </c>
      <c r="M928">
        <v>8</v>
      </c>
      <c r="N928" t="s">
        <v>87</v>
      </c>
      <c r="O928">
        <v>55</v>
      </c>
      <c r="P928">
        <v>72</v>
      </c>
      <c r="Q928">
        <v>-0.98</v>
      </c>
    </row>
    <row r="929" spans="1:17" x14ac:dyDescent="0.25">
      <c r="A929" t="s">
        <v>731</v>
      </c>
      <c r="B929" t="s">
        <v>74</v>
      </c>
      <c r="C929" t="s">
        <v>3630</v>
      </c>
      <c r="D929" t="s">
        <v>3631</v>
      </c>
      <c r="E929" t="s">
        <v>59</v>
      </c>
      <c r="F929" t="s">
        <v>3632</v>
      </c>
      <c r="G929" t="s">
        <v>3633</v>
      </c>
      <c r="H929" t="s">
        <v>3160</v>
      </c>
      <c r="I929">
        <v>45718</v>
      </c>
      <c r="J929">
        <v>45576</v>
      </c>
      <c r="K929">
        <v>97</v>
      </c>
      <c r="L929">
        <v>26</v>
      </c>
      <c r="M929">
        <v>15</v>
      </c>
      <c r="N929" t="s">
        <v>166</v>
      </c>
      <c r="O929">
        <v>33</v>
      </c>
      <c r="P929">
        <v>58</v>
      </c>
      <c r="Q929">
        <v>-0.31</v>
      </c>
    </row>
    <row r="930" spans="1:17" x14ac:dyDescent="0.25">
      <c r="A930" t="s">
        <v>1458</v>
      </c>
      <c r="B930" t="s">
        <v>152</v>
      </c>
      <c r="C930" t="s">
        <v>941</v>
      </c>
      <c r="D930" t="s">
        <v>3634</v>
      </c>
      <c r="E930" t="s">
        <v>68</v>
      </c>
      <c r="F930" t="s">
        <v>3635</v>
      </c>
      <c r="G930" t="s">
        <v>3636</v>
      </c>
      <c r="H930" t="s">
        <v>119</v>
      </c>
      <c r="I930">
        <v>45360</v>
      </c>
      <c r="J930" t="s">
        <v>1450</v>
      </c>
      <c r="K930">
        <v>56</v>
      </c>
      <c r="L930">
        <v>62</v>
      </c>
      <c r="M930">
        <v>64</v>
      </c>
      <c r="N930" t="s">
        <v>166</v>
      </c>
      <c r="O930">
        <v>56</v>
      </c>
      <c r="P930">
        <v>73</v>
      </c>
      <c r="Q930">
        <v>-0.76</v>
      </c>
    </row>
    <row r="931" spans="1:17" x14ac:dyDescent="0.25">
      <c r="A931" t="s">
        <v>410</v>
      </c>
      <c r="B931" t="s">
        <v>113</v>
      </c>
      <c r="C931" t="s">
        <v>1663</v>
      </c>
      <c r="D931" t="s">
        <v>3637</v>
      </c>
      <c r="E931" t="s">
        <v>59</v>
      </c>
      <c r="F931" t="s">
        <v>3638</v>
      </c>
      <c r="G931" t="s">
        <v>3639</v>
      </c>
      <c r="H931" t="s">
        <v>119</v>
      </c>
      <c r="I931">
        <v>45510</v>
      </c>
      <c r="J931" t="s">
        <v>939</v>
      </c>
      <c r="K931">
        <v>19</v>
      </c>
      <c r="L931">
        <v>94</v>
      </c>
      <c r="M931">
        <v>17</v>
      </c>
      <c r="N931" t="s">
        <v>1578</v>
      </c>
      <c r="O931">
        <v>96</v>
      </c>
      <c r="P931">
        <v>74</v>
      </c>
      <c r="Q931">
        <v>-0.3</v>
      </c>
    </row>
    <row r="932" spans="1:17" x14ac:dyDescent="0.25">
      <c r="A932" t="s">
        <v>347</v>
      </c>
      <c r="B932" t="s">
        <v>65</v>
      </c>
      <c r="C932" t="s">
        <v>1126</v>
      </c>
      <c r="D932" t="s">
        <v>3640</v>
      </c>
      <c r="E932" t="s">
        <v>59</v>
      </c>
      <c r="F932" t="s">
        <v>3641</v>
      </c>
      <c r="G932" t="s">
        <v>3642</v>
      </c>
      <c r="H932" t="s">
        <v>119</v>
      </c>
      <c r="I932">
        <v>45992</v>
      </c>
      <c r="J932" t="s">
        <v>437</v>
      </c>
      <c r="K932">
        <v>15</v>
      </c>
      <c r="L932">
        <v>34</v>
      </c>
      <c r="M932">
        <v>57</v>
      </c>
      <c r="N932" t="s">
        <v>352</v>
      </c>
      <c r="O932">
        <v>49</v>
      </c>
      <c r="P932">
        <v>96</v>
      </c>
      <c r="Q932">
        <v>0.23</v>
      </c>
    </row>
    <row r="933" spans="1:17" x14ac:dyDescent="0.25">
      <c r="A933" t="s">
        <v>395</v>
      </c>
      <c r="B933" t="s">
        <v>56</v>
      </c>
      <c r="C933" t="s">
        <v>3643</v>
      </c>
      <c r="D933" t="s">
        <v>3644</v>
      </c>
      <c r="E933" t="s">
        <v>68</v>
      </c>
      <c r="F933" t="s">
        <v>3645</v>
      </c>
      <c r="G933" t="s">
        <v>3646</v>
      </c>
      <c r="H933" t="s">
        <v>1535</v>
      </c>
      <c r="I933" t="s">
        <v>850</v>
      </c>
      <c r="J933" t="s">
        <v>472</v>
      </c>
      <c r="K933">
        <v>18</v>
      </c>
      <c r="L933">
        <v>52</v>
      </c>
      <c r="M933">
        <v>22</v>
      </c>
      <c r="N933" t="s">
        <v>320</v>
      </c>
      <c r="O933">
        <v>42</v>
      </c>
      <c r="P933">
        <v>32</v>
      </c>
      <c r="Q933">
        <v>-0.96</v>
      </c>
    </row>
    <row r="934" spans="1:17" x14ac:dyDescent="0.25">
      <c r="A934" t="s">
        <v>1350</v>
      </c>
      <c r="B934" t="s">
        <v>201</v>
      </c>
      <c r="C934" t="s">
        <v>3401</v>
      </c>
      <c r="D934" t="s">
        <v>3647</v>
      </c>
      <c r="E934" t="s">
        <v>59</v>
      </c>
      <c r="F934" t="s">
        <v>3648</v>
      </c>
      <c r="G934" t="s">
        <v>3649</v>
      </c>
      <c r="H934" t="s">
        <v>1535</v>
      </c>
      <c r="I934" t="s">
        <v>375</v>
      </c>
      <c r="J934">
        <v>45362</v>
      </c>
      <c r="K934">
        <v>88</v>
      </c>
      <c r="L934">
        <v>50</v>
      </c>
      <c r="M934">
        <v>88</v>
      </c>
      <c r="N934" t="s">
        <v>840</v>
      </c>
      <c r="O934">
        <v>78</v>
      </c>
      <c r="P934">
        <v>28</v>
      </c>
      <c r="Q934">
        <v>0.24</v>
      </c>
    </row>
    <row r="935" spans="1:17" x14ac:dyDescent="0.25">
      <c r="A935" t="s">
        <v>736</v>
      </c>
      <c r="B935" t="s">
        <v>103</v>
      </c>
      <c r="C935" t="s">
        <v>1697</v>
      </c>
      <c r="D935" t="s">
        <v>3650</v>
      </c>
      <c r="E935" t="s">
        <v>59</v>
      </c>
      <c r="F935" t="s">
        <v>3651</v>
      </c>
      <c r="G935" t="s">
        <v>3652</v>
      </c>
      <c r="H935" t="s">
        <v>1535</v>
      </c>
      <c r="I935" t="s">
        <v>806</v>
      </c>
      <c r="J935" t="s">
        <v>691</v>
      </c>
      <c r="K935">
        <v>44</v>
      </c>
      <c r="L935">
        <v>48</v>
      </c>
      <c r="M935">
        <v>77</v>
      </c>
      <c r="N935" t="s">
        <v>166</v>
      </c>
      <c r="O935">
        <v>67</v>
      </c>
      <c r="P935">
        <v>79</v>
      </c>
      <c r="Q935">
        <v>0.64</v>
      </c>
    </row>
    <row r="936" spans="1:17" x14ac:dyDescent="0.25">
      <c r="A936" t="s">
        <v>1350</v>
      </c>
      <c r="B936" t="s">
        <v>201</v>
      </c>
      <c r="C936" t="s">
        <v>1937</v>
      </c>
      <c r="D936" t="s">
        <v>3653</v>
      </c>
      <c r="E936" t="s">
        <v>106</v>
      </c>
      <c r="F936" t="s">
        <v>3654</v>
      </c>
      <c r="G936" t="s">
        <v>3655</v>
      </c>
      <c r="H936" t="s">
        <v>319</v>
      </c>
      <c r="I936" t="s">
        <v>1229</v>
      </c>
      <c r="J936" t="s">
        <v>1602</v>
      </c>
      <c r="K936">
        <v>80</v>
      </c>
      <c r="L936">
        <v>54</v>
      </c>
      <c r="M936">
        <v>21</v>
      </c>
      <c r="N936" t="s">
        <v>3656</v>
      </c>
      <c r="O936">
        <v>81</v>
      </c>
      <c r="P936">
        <v>37</v>
      </c>
      <c r="Q936">
        <v>-0.18</v>
      </c>
    </row>
    <row r="937" spans="1:17" x14ac:dyDescent="0.25">
      <c r="A937" t="s">
        <v>462</v>
      </c>
      <c r="B937" t="s">
        <v>103</v>
      </c>
      <c r="C937" t="s">
        <v>1207</v>
      </c>
      <c r="D937" t="s">
        <v>3657</v>
      </c>
      <c r="E937" t="s">
        <v>106</v>
      </c>
      <c r="F937" t="s">
        <v>3658</v>
      </c>
      <c r="G937" t="s">
        <v>3659</v>
      </c>
      <c r="H937" t="s">
        <v>319</v>
      </c>
      <c r="I937" t="s">
        <v>845</v>
      </c>
      <c r="J937" t="s">
        <v>332</v>
      </c>
      <c r="K937">
        <v>58</v>
      </c>
      <c r="L937">
        <v>24</v>
      </c>
      <c r="M937">
        <v>25</v>
      </c>
      <c r="N937" t="s">
        <v>120</v>
      </c>
      <c r="O937">
        <v>75</v>
      </c>
      <c r="P937">
        <v>26</v>
      </c>
      <c r="Q937">
        <v>0.54</v>
      </c>
    </row>
    <row r="938" spans="1:17" x14ac:dyDescent="0.25">
      <c r="A938" t="s">
        <v>260</v>
      </c>
      <c r="B938" t="s">
        <v>103</v>
      </c>
      <c r="C938" t="s">
        <v>950</v>
      </c>
      <c r="D938" t="s">
        <v>3660</v>
      </c>
      <c r="E938" t="s">
        <v>59</v>
      </c>
      <c r="F938" t="s">
        <v>3661</v>
      </c>
      <c r="G938" t="s">
        <v>3662</v>
      </c>
      <c r="H938" t="s">
        <v>1035</v>
      </c>
      <c r="I938" t="s">
        <v>1071</v>
      </c>
      <c r="J938" t="s">
        <v>244</v>
      </c>
      <c r="K938">
        <v>57</v>
      </c>
      <c r="L938">
        <v>63</v>
      </c>
      <c r="M938">
        <v>41</v>
      </c>
      <c r="N938" t="s">
        <v>87</v>
      </c>
      <c r="O938">
        <v>53</v>
      </c>
      <c r="P938">
        <v>94</v>
      </c>
      <c r="Q938">
        <v>0.65</v>
      </c>
    </row>
    <row r="939" spans="1:17" x14ac:dyDescent="0.25">
      <c r="A939" t="s">
        <v>427</v>
      </c>
      <c r="B939" t="s">
        <v>113</v>
      </c>
      <c r="C939" t="s">
        <v>1454</v>
      </c>
      <c r="D939" t="s">
        <v>3663</v>
      </c>
      <c r="E939" t="s">
        <v>106</v>
      </c>
      <c r="F939" t="s">
        <v>3664</v>
      </c>
      <c r="G939" t="s">
        <v>3665</v>
      </c>
      <c r="H939" t="s">
        <v>1035</v>
      </c>
      <c r="I939" t="s">
        <v>93</v>
      </c>
      <c r="J939" t="s">
        <v>62</v>
      </c>
      <c r="K939">
        <v>30</v>
      </c>
      <c r="L939">
        <v>55</v>
      </c>
      <c r="M939">
        <v>4</v>
      </c>
      <c r="N939" t="s">
        <v>383</v>
      </c>
      <c r="O939">
        <v>56</v>
      </c>
      <c r="P939">
        <v>31</v>
      </c>
      <c r="Q939">
        <v>-0.77</v>
      </c>
    </row>
    <row r="940" spans="1:17" x14ac:dyDescent="0.25">
      <c r="A940" t="s">
        <v>606</v>
      </c>
      <c r="B940" t="s">
        <v>103</v>
      </c>
      <c r="C940" t="s">
        <v>1701</v>
      </c>
      <c r="D940" t="s">
        <v>3666</v>
      </c>
      <c r="E940" t="s">
        <v>106</v>
      </c>
      <c r="F940" t="s">
        <v>3667</v>
      </c>
      <c r="G940" t="s">
        <v>3668</v>
      </c>
      <c r="H940" t="s">
        <v>1035</v>
      </c>
      <c r="I940" t="s">
        <v>1834</v>
      </c>
      <c r="J940" t="s">
        <v>2056</v>
      </c>
      <c r="K940">
        <v>74</v>
      </c>
      <c r="L940">
        <v>22</v>
      </c>
      <c r="M940">
        <v>91</v>
      </c>
      <c r="N940" t="s">
        <v>611</v>
      </c>
      <c r="O940">
        <v>24</v>
      </c>
      <c r="P940">
        <v>12</v>
      </c>
      <c r="Q940">
        <v>0.45</v>
      </c>
    </row>
    <row r="941" spans="1:17" x14ac:dyDescent="0.25">
      <c r="A941" t="s">
        <v>1354</v>
      </c>
      <c r="B941" t="s">
        <v>74</v>
      </c>
      <c r="C941" t="s">
        <v>1175</v>
      </c>
      <c r="D941" t="s">
        <v>3669</v>
      </c>
      <c r="E941" t="s">
        <v>106</v>
      </c>
      <c r="F941" t="s">
        <v>3670</v>
      </c>
      <c r="G941" t="s">
        <v>3671</v>
      </c>
      <c r="H941" t="s">
        <v>351</v>
      </c>
      <c r="I941" t="s">
        <v>1367</v>
      </c>
      <c r="J941">
        <v>45545</v>
      </c>
      <c r="K941">
        <v>80</v>
      </c>
      <c r="L941">
        <v>9</v>
      </c>
      <c r="M941">
        <v>29</v>
      </c>
      <c r="N941" t="s">
        <v>3672</v>
      </c>
      <c r="O941">
        <v>54</v>
      </c>
      <c r="P941">
        <v>62</v>
      </c>
      <c r="Q941">
        <v>0.5</v>
      </c>
    </row>
    <row r="942" spans="1:17" x14ac:dyDescent="0.25">
      <c r="A942" t="s">
        <v>266</v>
      </c>
      <c r="B942" t="s">
        <v>56</v>
      </c>
      <c r="C942" t="s">
        <v>1643</v>
      </c>
      <c r="D942" t="s">
        <v>3673</v>
      </c>
      <c r="E942" t="s">
        <v>106</v>
      </c>
      <c r="F942" t="s">
        <v>3674</v>
      </c>
      <c r="G942" t="s">
        <v>3675</v>
      </c>
      <c r="H942" t="s">
        <v>351</v>
      </c>
      <c r="I942">
        <v>45483</v>
      </c>
      <c r="J942">
        <v>45394</v>
      </c>
      <c r="K942">
        <v>31</v>
      </c>
      <c r="L942">
        <v>98</v>
      </c>
      <c r="M942">
        <v>72</v>
      </c>
      <c r="N942" t="s">
        <v>273</v>
      </c>
      <c r="O942">
        <v>91</v>
      </c>
      <c r="P942">
        <v>29</v>
      </c>
      <c r="Q942">
        <v>-0.15</v>
      </c>
    </row>
    <row r="943" spans="1:17" x14ac:dyDescent="0.25">
      <c r="A943" t="s">
        <v>1335</v>
      </c>
      <c r="B943" t="s">
        <v>56</v>
      </c>
      <c r="C943" t="s">
        <v>802</v>
      </c>
      <c r="D943" t="s">
        <v>3676</v>
      </c>
      <c r="E943" t="s">
        <v>59</v>
      </c>
      <c r="F943" t="s">
        <v>3677</v>
      </c>
      <c r="G943" t="s">
        <v>3678</v>
      </c>
      <c r="H943" t="s">
        <v>351</v>
      </c>
      <c r="I943">
        <v>45485</v>
      </c>
      <c r="J943" t="s">
        <v>600</v>
      </c>
      <c r="K943">
        <v>31</v>
      </c>
      <c r="L943">
        <v>89</v>
      </c>
      <c r="M943">
        <v>7</v>
      </c>
      <c r="N943" t="s">
        <v>1340</v>
      </c>
      <c r="O943">
        <v>46</v>
      </c>
      <c r="P943">
        <v>54</v>
      </c>
      <c r="Q943">
        <v>0.68</v>
      </c>
    </row>
    <row r="944" spans="1:17" x14ac:dyDescent="0.25">
      <c r="A944" t="s">
        <v>606</v>
      </c>
      <c r="B944" t="s">
        <v>103</v>
      </c>
      <c r="C944" t="s">
        <v>57</v>
      </c>
      <c r="D944" t="s">
        <v>3679</v>
      </c>
      <c r="E944" t="s">
        <v>68</v>
      </c>
      <c r="F944" t="s">
        <v>3680</v>
      </c>
      <c r="G944" t="s">
        <v>3681</v>
      </c>
      <c r="H944" t="s">
        <v>351</v>
      </c>
      <c r="I944" t="s">
        <v>1229</v>
      </c>
      <c r="J944" t="s">
        <v>1121</v>
      </c>
      <c r="K944">
        <v>75</v>
      </c>
      <c r="L944">
        <v>46</v>
      </c>
      <c r="M944">
        <v>75</v>
      </c>
      <c r="N944" t="s">
        <v>611</v>
      </c>
      <c r="O944">
        <v>43</v>
      </c>
      <c r="P944">
        <v>77</v>
      </c>
      <c r="Q944">
        <v>-0.17</v>
      </c>
    </row>
    <row r="945" spans="1:17" x14ac:dyDescent="0.25">
      <c r="A945" t="s">
        <v>208</v>
      </c>
      <c r="B945" t="s">
        <v>56</v>
      </c>
      <c r="C945" t="s">
        <v>1159</v>
      </c>
      <c r="D945" t="s">
        <v>3682</v>
      </c>
      <c r="E945" t="s">
        <v>68</v>
      </c>
      <c r="F945" t="s">
        <v>3683</v>
      </c>
      <c r="G945" t="s">
        <v>3684</v>
      </c>
      <c r="H945" t="s">
        <v>1782</v>
      </c>
      <c r="I945">
        <v>45993</v>
      </c>
      <c r="J945">
        <v>45509</v>
      </c>
      <c r="K945">
        <v>65</v>
      </c>
      <c r="L945">
        <v>10</v>
      </c>
      <c r="M945">
        <v>81</v>
      </c>
      <c r="N945" t="s">
        <v>72</v>
      </c>
      <c r="O945">
        <v>71</v>
      </c>
      <c r="P945">
        <v>61</v>
      </c>
      <c r="Q945">
        <v>-0.79</v>
      </c>
    </row>
    <row r="946" spans="1:17" x14ac:dyDescent="0.25">
      <c r="A946" t="s">
        <v>160</v>
      </c>
      <c r="B946" t="s">
        <v>56</v>
      </c>
      <c r="C946" t="s">
        <v>520</v>
      </c>
      <c r="D946" t="s">
        <v>3685</v>
      </c>
      <c r="E946" t="s">
        <v>59</v>
      </c>
      <c r="F946" t="s">
        <v>3686</v>
      </c>
      <c r="G946" t="s">
        <v>3687</v>
      </c>
      <c r="H946" t="s">
        <v>1782</v>
      </c>
      <c r="I946" t="s">
        <v>705</v>
      </c>
      <c r="J946" t="s">
        <v>669</v>
      </c>
      <c r="K946">
        <v>33</v>
      </c>
      <c r="L946">
        <v>89</v>
      </c>
      <c r="M946">
        <v>15</v>
      </c>
      <c r="N946" t="s">
        <v>166</v>
      </c>
      <c r="O946">
        <v>90</v>
      </c>
      <c r="P946">
        <v>52</v>
      </c>
      <c r="Q946">
        <v>0.14000000000000001</v>
      </c>
    </row>
    <row r="947" spans="1:17" x14ac:dyDescent="0.25">
      <c r="A947" t="s">
        <v>127</v>
      </c>
      <c r="B947" t="s">
        <v>74</v>
      </c>
      <c r="C947" t="s">
        <v>3688</v>
      </c>
      <c r="D947" t="s">
        <v>3689</v>
      </c>
      <c r="E947" t="s">
        <v>68</v>
      </c>
      <c r="F947" t="s">
        <v>3690</v>
      </c>
      <c r="G947" t="s">
        <v>3691</v>
      </c>
      <c r="H947" t="s">
        <v>1782</v>
      </c>
      <c r="I947">
        <v>45356</v>
      </c>
      <c r="J947" t="s">
        <v>1167</v>
      </c>
      <c r="K947">
        <v>80</v>
      </c>
      <c r="L947">
        <v>69</v>
      </c>
      <c r="M947">
        <v>71</v>
      </c>
      <c r="N947" t="s">
        <v>409</v>
      </c>
      <c r="O947">
        <v>41</v>
      </c>
      <c r="P947">
        <v>43</v>
      </c>
      <c r="Q947">
        <v>0.42</v>
      </c>
    </row>
    <row r="948" spans="1:17" x14ac:dyDescent="0.25">
      <c r="A948" t="s">
        <v>173</v>
      </c>
      <c r="B948" t="s">
        <v>74</v>
      </c>
      <c r="C948" t="s">
        <v>422</v>
      </c>
      <c r="D948" t="s">
        <v>3692</v>
      </c>
      <c r="E948" t="s">
        <v>59</v>
      </c>
      <c r="F948" t="s">
        <v>3693</v>
      </c>
      <c r="G948" t="s">
        <v>3694</v>
      </c>
      <c r="H948" t="s">
        <v>1782</v>
      </c>
      <c r="I948">
        <v>45332</v>
      </c>
      <c r="J948" t="s">
        <v>764</v>
      </c>
      <c r="K948">
        <v>92</v>
      </c>
      <c r="L948">
        <v>1</v>
      </c>
      <c r="M948">
        <v>23</v>
      </c>
      <c r="N948" t="s">
        <v>166</v>
      </c>
      <c r="O948">
        <v>78</v>
      </c>
      <c r="P948">
        <v>36</v>
      </c>
      <c r="Q948">
        <v>-0.05</v>
      </c>
    </row>
    <row r="949" spans="1:17" x14ac:dyDescent="0.25">
      <c r="A949" t="s">
        <v>935</v>
      </c>
      <c r="B949" t="s">
        <v>103</v>
      </c>
      <c r="C949" t="s">
        <v>1463</v>
      </c>
      <c r="D949" t="s">
        <v>3695</v>
      </c>
      <c r="E949" t="s">
        <v>59</v>
      </c>
      <c r="F949" t="s">
        <v>3696</v>
      </c>
      <c r="G949" t="s">
        <v>3697</v>
      </c>
      <c r="H949" t="s">
        <v>1782</v>
      </c>
      <c r="I949" t="s">
        <v>550</v>
      </c>
      <c r="J949" t="s">
        <v>1949</v>
      </c>
      <c r="K949">
        <v>71</v>
      </c>
      <c r="L949">
        <v>60</v>
      </c>
      <c r="M949">
        <v>62</v>
      </c>
      <c r="N949" t="s">
        <v>172</v>
      </c>
      <c r="O949">
        <v>60</v>
      </c>
      <c r="P949">
        <v>63</v>
      </c>
      <c r="Q949">
        <v>0.54</v>
      </c>
    </row>
    <row r="950" spans="1:17" x14ac:dyDescent="0.25">
      <c r="A950" t="s">
        <v>291</v>
      </c>
      <c r="B950" t="s">
        <v>103</v>
      </c>
      <c r="C950" t="s">
        <v>2273</v>
      </c>
      <c r="D950" t="s">
        <v>3698</v>
      </c>
      <c r="E950" t="s">
        <v>68</v>
      </c>
      <c r="F950" t="s">
        <v>3699</v>
      </c>
      <c r="G950" t="s">
        <v>3700</v>
      </c>
      <c r="H950" t="s">
        <v>326</v>
      </c>
      <c r="I950" t="s">
        <v>2347</v>
      </c>
      <c r="J950" t="s">
        <v>711</v>
      </c>
      <c r="K950">
        <v>52</v>
      </c>
      <c r="L950">
        <v>81</v>
      </c>
      <c r="M950">
        <v>53</v>
      </c>
      <c r="N950" t="s">
        <v>72</v>
      </c>
      <c r="O950">
        <v>95</v>
      </c>
      <c r="P950">
        <v>88</v>
      </c>
      <c r="Q950">
        <v>-0.05</v>
      </c>
    </row>
    <row r="951" spans="1:17" x14ac:dyDescent="0.25">
      <c r="A951" t="s">
        <v>1748</v>
      </c>
      <c r="B951" t="s">
        <v>56</v>
      </c>
      <c r="C951" t="s">
        <v>1881</v>
      </c>
      <c r="D951" t="s">
        <v>3701</v>
      </c>
      <c r="E951" t="s">
        <v>59</v>
      </c>
      <c r="F951" t="s">
        <v>3702</v>
      </c>
      <c r="G951" t="s">
        <v>3703</v>
      </c>
      <c r="H951" t="s">
        <v>326</v>
      </c>
      <c r="I951">
        <v>45602</v>
      </c>
      <c r="J951" t="s">
        <v>339</v>
      </c>
      <c r="K951">
        <v>40</v>
      </c>
      <c r="L951">
        <v>61</v>
      </c>
      <c r="M951">
        <v>47</v>
      </c>
      <c r="N951" t="s">
        <v>120</v>
      </c>
      <c r="O951">
        <v>76</v>
      </c>
      <c r="P951">
        <v>10</v>
      </c>
      <c r="Q951">
        <v>7.0000000000000007E-2</v>
      </c>
    </row>
    <row r="952" spans="1:17" x14ac:dyDescent="0.25">
      <c r="A952" t="s">
        <v>370</v>
      </c>
      <c r="B952" t="s">
        <v>65</v>
      </c>
      <c r="C952" t="s">
        <v>1256</v>
      </c>
      <c r="D952" t="s">
        <v>3704</v>
      </c>
      <c r="E952" t="s">
        <v>106</v>
      </c>
      <c r="F952" t="s">
        <v>3705</v>
      </c>
      <c r="G952" t="s">
        <v>3706</v>
      </c>
      <c r="H952" t="s">
        <v>1058</v>
      </c>
      <c r="I952" t="s">
        <v>437</v>
      </c>
      <c r="J952" t="s">
        <v>527</v>
      </c>
      <c r="K952">
        <v>60</v>
      </c>
      <c r="L952">
        <v>88</v>
      </c>
      <c r="M952">
        <v>65</v>
      </c>
      <c r="N952" t="s">
        <v>159</v>
      </c>
      <c r="O952">
        <v>94</v>
      </c>
      <c r="P952">
        <v>15</v>
      </c>
      <c r="Q952">
        <v>0.87</v>
      </c>
    </row>
    <row r="953" spans="1:17" x14ac:dyDescent="0.25">
      <c r="A953" t="s">
        <v>1944</v>
      </c>
      <c r="B953" t="s">
        <v>113</v>
      </c>
      <c r="C953" t="s">
        <v>1787</v>
      </c>
      <c r="D953" t="s">
        <v>3707</v>
      </c>
      <c r="E953" t="s">
        <v>68</v>
      </c>
      <c r="F953" t="s">
        <v>3708</v>
      </c>
      <c r="G953" t="s">
        <v>3709</v>
      </c>
      <c r="H953" t="s">
        <v>1058</v>
      </c>
      <c r="I953">
        <v>45334</v>
      </c>
      <c r="J953">
        <v>45391</v>
      </c>
      <c r="K953">
        <v>71</v>
      </c>
      <c r="L953">
        <v>7</v>
      </c>
      <c r="M953">
        <v>6</v>
      </c>
      <c r="N953" t="s">
        <v>1950</v>
      </c>
      <c r="O953">
        <v>52</v>
      </c>
      <c r="P953">
        <v>68</v>
      </c>
      <c r="Q953">
        <v>0.84</v>
      </c>
    </row>
    <row r="954" spans="1:17" x14ac:dyDescent="0.25">
      <c r="A954" t="s">
        <v>395</v>
      </c>
      <c r="B954" t="s">
        <v>56</v>
      </c>
      <c r="C954" t="s">
        <v>1463</v>
      </c>
      <c r="D954" t="s">
        <v>3710</v>
      </c>
      <c r="E954" t="s">
        <v>59</v>
      </c>
      <c r="F954" t="s">
        <v>3711</v>
      </c>
      <c r="G954" t="s">
        <v>3712</v>
      </c>
      <c r="H954" t="s">
        <v>503</v>
      </c>
      <c r="I954" t="s">
        <v>237</v>
      </c>
      <c r="J954">
        <v>45415</v>
      </c>
      <c r="K954">
        <v>44</v>
      </c>
      <c r="L954">
        <v>80</v>
      </c>
      <c r="M954">
        <v>84</v>
      </c>
      <c r="N954" t="s">
        <v>3713</v>
      </c>
      <c r="O954">
        <v>96</v>
      </c>
      <c r="P954">
        <v>68</v>
      </c>
      <c r="Q954">
        <v>-0.31</v>
      </c>
    </row>
    <row r="955" spans="1:17" x14ac:dyDescent="0.25">
      <c r="A955" t="s">
        <v>452</v>
      </c>
      <c r="B955" t="s">
        <v>103</v>
      </c>
      <c r="C955" t="s">
        <v>1010</v>
      </c>
      <c r="D955" t="s">
        <v>3714</v>
      </c>
      <c r="E955" t="s">
        <v>106</v>
      </c>
      <c r="F955" t="s">
        <v>3715</v>
      </c>
      <c r="G955" t="s">
        <v>3716</v>
      </c>
      <c r="H955" t="s">
        <v>503</v>
      </c>
      <c r="I955" t="s">
        <v>1371</v>
      </c>
      <c r="J955">
        <v>45568</v>
      </c>
      <c r="K955">
        <v>19</v>
      </c>
      <c r="L955">
        <v>17</v>
      </c>
      <c r="M955">
        <v>14</v>
      </c>
      <c r="N955" t="s">
        <v>1730</v>
      </c>
      <c r="O955">
        <v>58</v>
      </c>
      <c r="P955">
        <v>23</v>
      </c>
      <c r="Q955">
        <v>0.28999999999999998</v>
      </c>
    </row>
    <row r="956" spans="1:17" x14ac:dyDescent="0.25">
      <c r="A956" t="s">
        <v>935</v>
      </c>
      <c r="B956" t="s">
        <v>103</v>
      </c>
      <c r="C956" t="s">
        <v>328</v>
      </c>
      <c r="D956" t="s">
        <v>3717</v>
      </c>
      <c r="E956" t="s">
        <v>106</v>
      </c>
      <c r="F956" t="s">
        <v>3718</v>
      </c>
      <c r="G956" t="s">
        <v>3719</v>
      </c>
      <c r="H956" t="s">
        <v>503</v>
      </c>
      <c r="I956">
        <v>45510</v>
      </c>
      <c r="J956">
        <v>45418</v>
      </c>
      <c r="K956">
        <v>11</v>
      </c>
      <c r="L956">
        <v>87</v>
      </c>
      <c r="M956">
        <v>64</v>
      </c>
      <c r="N956" t="s">
        <v>172</v>
      </c>
      <c r="O956">
        <v>29</v>
      </c>
      <c r="P956">
        <v>6</v>
      </c>
      <c r="Q956">
        <v>0.6</v>
      </c>
    </row>
    <row r="957" spans="1:17" x14ac:dyDescent="0.25">
      <c r="A957" t="s">
        <v>474</v>
      </c>
      <c r="B957" t="s">
        <v>56</v>
      </c>
      <c r="C957" t="s">
        <v>371</v>
      </c>
      <c r="D957" t="s">
        <v>3720</v>
      </c>
      <c r="E957" t="s">
        <v>106</v>
      </c>
      <c r="F957" t="s">
        <v>3721</v>
      </c>
      <c r="G957" t="s">
        <v>3722</v>
      </c>
      <c r="H957" t="s">
        <v>503</v>
      </c>
      <c r="I957" t="s">
        <v>1782</v>
      </c>
      <c r="J957" t="s">
        <v>1121</v>
      </c>
      <c r="K957">
        <v>22</v>
      </c>
      <c r="L957">
        <v>35</v>
      </c>
      <c r="M957">
        <v>55</v>
      </c>
      <c r="N957" t="s">
        <v>383</v>
      </c>
      <c r="O957">
        <v>41</v>
      </c>
      <c r="P957">
        <v>27</v>
      </c>
      <c r="Q957">
        <v>0.79</v>
      </c>
    </row>
    <row r="958" spans="1:17" x14ac:dyDescent="0.25">
      <c r="A958" t="s">
        <v>144</v>
      </c>
      <c r="B958" t="s">
        <v>56</v>
      </c>
      <c r="C958" t="s">
        <v>267</v>
      </c>
      <c r="D958" t="s">
        <v>3723</v>
      </c>
      <c r="E958" t="s">
        <v>59</v>
      </c>
      <c r="F958" t="s">
        <v>3724</v>
      </c>
      <c r="G958" t="s">
        <v>3725</v>
      </c>
      <c r="H958" t="s">
        <v>897</v>
      </c>
      <c r="I958" t="s">
        <v>864</v>
      </c>
      <c r="J958" t="s">
        <v>1264</v>
      </c>
      <c r="K958">
        <v>15</v>
      </c>
      <c r="L958">
        <v>44</v>
      </c>
      <c r="M958">
        <v>88</v>
      </c>
      <c r="N958" t="s">
        <v>191</v>
      </c>
      <c r="O958">
        <v>56</v>
      </c>
      <c r="P958">
        <v>12</v>
      </c>
      <c r="Q958">
        <v>0.34</v>
      </c>
    </row>
    <row r="959" spans="1:17" x14ac:dyDescent="0.25">
      <c r="A959" t="s">
        <v>474</v>
      </c>
      <c r="B959" t="s">
        <v>56</v>
      </c>
      <c r="C959" t="s">
        <v>1914</v>
      </c>
      <c r="D959" t="s">
        <v>3726</v>
      </c>
      <c r="E959" t="s">
        <v>106</v>
      </c>
      <c r="F959" t="s">
        <v>3727</v>
      </c>
      <c r="G959" t="s">
        <v>3728</v>
      </c>
      <c r="H959" t="s">
        <v>897</v>
      </c>
      <c r="I959" t="s">
        <v>2136</v>
      </c>
      <c r="J959" t="s">
        <v>467</v>
      </c>
      <c r="K959">
        <v>-52</v>
      </c>
      <c r="L959">
        <v>8</v>
      </c>
      <c r="M959">
        <v>37</v>
      </c>
      <c r="N959" t="s">
        <v>383</v>
      </c>
      <c r="O959">
        <v>38</v>
      </c>
      <c r="P959">
        <v>81</v>
      </c>
      <c r="Q959">
        <v>0.79</v>
      </c>
    </row>
    <row r="960" spans="1:17" x14ac:dyDescent="0.25">
      <c r="A960" t="s">
        <v>121</v>
      </c>
      <c r="B960" t="s">
        <v>74</v>
      </c>
      <c r="C960" t="s">
        <v>1130</v>
      </c>
      <c r="D960" t="s">
        <v>3729</v>
      </c>
      <c r="E960" t="s">
        <v>68</v>
      </c>
      <c r="F960" t="s">
        <v>3730</v>
      </c>
      <c r="G960" t="s">
        <v>3731</v>
      </c>
      <c r="H960" t="s">
        <v>834</v>
      </c>
      <c r="I960">
        <v>45809</v>
      </c>
      <c r="J960" t="s">
        <v>892</v>
      </c>
      <c r="K960">
        <v>100</v>
      </c>
      <c r="L960">
        <v>31</v>
      </c>
      <c r="M960">
        <v>43</v>
      </c>
      <c r="N960" t="s">
        <v>126</v>
      </c>
      <c r="O960">
        <v>88</v>
      </c>
      <c r="P960">
        <v>52</v>
      </c>
      <c r="Q960">
        <v>-1.1299999999999999</v>
      </c>
    </row>
    <row r="961" spans="1:17" x14ac:dyDescent="0.25">
      <c r="A961" t="s">
        <v>278</v>
      </c>
      <c r="B961" t="s">
        <v>74</v>
      </c>
      <c r="C961" t="s">
        <v>3481</v>
      </c>
      <c r="D961" t="s">
        <v>3732</v>
      </c>
      <c r="E961" t="s">
        <v>106</v>
      </c>
      <c r="F961" t="s">
        <v>3733</v>
      </c>
      <c r="G961" t="s">
        <v>3734</v>
      </c>
      <c r="H961" t="s">
        <v>834</v>
      </c>
      <c r="I961">
        <v>45541</v>
      </c>
      <c r="J961">
        <v>45546</v>
      </c>
      <c r="K961">
        <v>18</v>
      </c>
      <c r="L961">
        <v>64</v>
      </c>
      <c r="M961">
        <v>86</v>
      </c>
      <c r="N961" t="s">
        <v>394</v>
      </c>
      <c r="O961">
        <v>73</v>
      </c>
      <c r="P961">
        <v>38</v>
      </c>
      <c r="Q961">
        <v>0.41</v>
      </c>
    </row>
    <row r="962" spans="1:17" x14ac:dyDescent="0.25">
      <c r="A962" t="s">
        <v>542</v>
      </c>
      <c r="B962" t="s">
        <v>65</v>
      </c>
      <c r="C962" t="s">
        <v>514</v>
      </c>
      <c r="D962" t="s">
        <v>3735</v>
      </c>
      <c r="E962" t="s">
        <v>106</v>
      </c>
      <c r="F962" t="s">
        <v>3736</v>
      </c>
      <c r="G962" t="s">
        <v>3737</v>
      </c>
      <c r="H962" t="s">
        <v>834</v>
      </c>
      <c r="I962" t="s">
        <v>504</v>
      </c>
      <c r="J962" t="s">
        <v>1949</v>
      </c>
      <c r="K962">
        <v>39</v>
      </c>
      <c r="L962">
        <v>13</v>
      </c>
      <c r="M962">
        <v>13</v>
      </c>
      <c r="N962" t="s">
        <v>166</v>
      </c>
      <c r="O962">
        <v>84</v>
      </c>
      <c r="P962">
        <v>93</v>
      </c>
      <c r="Q962">
        <v>0.48</v>
      </c>
    </row>
    <row r="963" spans="1:17" x14ac:dyDescent="0.25">
      <c r="A963" t="s">
        <v>680</v>
      </c>
      <c r="B963" t="s">
        <v>201</v>
      </c>
      <c r="C963" t="s">
        <v>3738</v>
      </c>
      <c r="D963" t="s">
        <v>3739</v>
      </c>
      <c r="E963" t="s">
        <v>106</v>
      </c>
      <c r="F963" t="s">
        <v>3740</v>
      </c>
      <c r="G963" t="s">
        <v>3741</v>
      </c>
      <c r="H963" t="s">
        <v>198</v>
      </c>
      <c r="I963" t="s">
        <v>1557</v>
      </c>
      <c r="J963" t="s">
        <v>1864</v>
      </c>
      <c r="K963">
        <v>46</v>
      </c>
      <c r="L963">
        <v>27</v>
      </c>
      <c r="M963">
        <v>76</v>
      </c>
      <c r="N963" t="s">
        <v>111</v>
      </c>
      <c r="O963">
        <v>64</v>
      </c>
      <c r="P963">
        <v>96</v>
      </c>
      <c r="Q963">
        <v>-0.11</v>
      </c>
    </row>
    <row r="964" spans="1:17" x14ac:dyDescent="0.25">
      <c r="A964" t="s">
        <v>1483</v>
      </c>
      <c r="B964" t="s">
        <v>56</v>
      </c>
      <c r="C964" t="s">
        <v>1230</v>
      </c>
      <c r="D964" t="s">
        <v>3742</v>
      </c>
      <c r="E964" t="s">
        <v>59</v>
      </c>
      <c r="F964" t="s">
        <v>3743</v>
      </c>
      <c r="G964" t="s">
        <v>3744</v>
      </c>
      <c r="H964" t="s">
        <v>198</v>
      </c>
      <c r="I964" t="s">
        <v>494</v>
      </c>
      <c r="J964" t="s">
        <v>165</v>
      </c>
      <c r="K964">
        <v>71</v>
      </c>
      <c r="L964">
        <v>4</v>
      </c>
      <c r="M964">
        <v>37</v>
      </c>
      <c r="N964" t="s">
        <v>191</v>
      </c>
      <c r="O964">
        <v>81</v>
      </c>
      <c r="P964">
        <v>25</v>
      </c>
      <c r="Q964">
        <v>-0.5</v>
      </c>
    </row>
    <row r="965" spans="1:17" x14ac:dyDescent="0.25">
      <c r="A965" t="s">
        <v>192</v>
      </c>
      <c r="B965" t="s">
        <v>103</v>
      </c>
      <c r="C965" t="s">
        <v>777</v>
      </c>
      <c r="D965" t="s">
        <v>3745</v>
      </c>
      <c r="E965" t="s">
        <v>68</v>
      </c>
      <c r="F965" t="s">
        <v>3746</v>
      </c>
      <c r="G965" t="s">
        <v>3747</v>
      </c>
      <c r="H965" t="s">
        <v>198</v>
      </c>
      <c r="I965" t="s">
        <v>556</v>
      </c>
      <c r="J965">
        <v>45449</v>
      </c>
      <c r="K965">
        <v>41</v>
      </c>
      <c r="L965">
        <v>76</v>
      </c>
      <c r="M965">
        <v>47</v>
      </c>
      <c r="N965" t="s">
        <v>3748</v>
      </c>
      <c r="O965">
        <v>50</v>
      </c>
      <c r="P965">
        <v>50</v>
      </c>
      <c r="Q965">
        <v>0.69</v>
      </c>
    </row>
    <row r="966" spans="1:17" x14ac:dyDescent="0.25">
      <c r="A966" t="s">
        <v>321</v>
      </c>
      <c r="B966" t="s">
        <v>201</v>
      </c>
      <c r="C966" t="s">
        <v>3486</v>
      </c>
      <c r="D966" t="s">
        <v>3749</v>
      </c>
      <c r="E966" t="s">
        <v>106</v>
      </c>
      <c r="F966" t="s">
        <v>3750</v>
      </c>
      <c r="G966" t="s">
        <v>3751</v>
      </c>
      <c r="H966" t="s">
        <v>198</v>
      </c>
      <c r="I966" t="s">
        <v>827</v>
      </c>
      <c r="J966" t="s">
        <v>426</v>
      </c>
      <c r="K966">
        <v>59</v>
      </c>
      <c r="L966">
        <v>31</v>
      </c>
      <c r="M966">
        <v>3</v>
      </c>
      <c r="N966" t="s">
        <v>120</v>
      </c>
      <c r="O966">
        <v>48</v>
      </c>
      <c r="P966">
        <v>51</v>
      </c>
      <c r="Q966">
        <v>0</v>
      </c>
    </row>
    <row r="967" spans="1:17" x14ac:dyDescent="0.25">
      <c r="A967" t="s">
        <v>1239</v>
      </c>
      <c r="B967" t="s">
        <v>113</v>
      </c>
      <c r="C967" t="s">
        <v>3752</v>
      </c>
      <c r="D967" t="s">
        <v>3753</v>
      </c>
      <c r="E967" t="s">
        <v>106</v>
      </c>
      <c r="F967" t="s">
        <v>3754</v>
      </c>
      <c r="G967" t="s">
        <v>3755</v>
      </c>
      <c r="H967" t="s">
        <v>198</v>
      </c>
      <c r="I967">
        <v>45510</v>
      </c>
      <c r="J967" t="s">
        <v>540</v>
      </c>
      <c r="K967">
        <v>73</v>
      </c>
      <c r="L967">
        <v>12</v>
      </c>
      <c r="M967">
        <v>28</v>
      </c>
      <c r="N967" t="s">
        <v>755</v>
      </c>
      <c r="O967">
        <v>89</v>
      </c>
      <c r="P967">
        <v>92</v>
      </c>
      <c r="Q967">
        <v>-0.06</v>
      </c>
    </row>
    <row r="968" spans="1:17" x14ac:dyDescent="0.25">
      <c r="A968" t="s">
        <v>1239</v>
      </c>
      <c r="B968" t="s">
        <v>113</v>
      </c>
      <c r="C968" t="s">
        <v>1914</v>
      </c>
      <c r="D968" t="s">
        <v>3756</v>
      </c>
      <c r="E968" t="s">
        <v>106</v>
      </c>
      <c r="F968" t="s">
        <v>3757</v>
      </c>
      <c r="G968" t="s">
        <v>3758</v>
      </c>
      <c r="H968" t="s">
        <v>644</v>
      </c>
      <c r="I968" t="s">
        <v>344</v>
      </c>
      <c r="J968" t="s">
        <v>1549</v>
      </c>
      <c r="K968">
        <v>49</v>
      </c>
      <c r="L968">
        <v>48</v>
      </c>
      <c r="M968">
        <v>62</v>
      </c>
      <c r="N968" t="s">
        <v>755</v>
      </c>
      <c r="O968">
        <v>96</v>
      </c>
      <c r="P968">
        <v>37</v>
      </c>
      <c r="Q968">
        <v>-0.03</v>
      </c>
    </row>
    <row r="969" spans="1:17" x14ac:dyDescent="0.25">
      <c r="A969" t="s">
        <v>489</v>
      </c>
      <c r="B969" t="s">
        <v>56</v>
      </c>
      <c r="C969" t="s">
        <v>3008</v>
      </c>
      <c r="D969" t="s">
        <v>3759</v>
      </c>
      <c r="E969" t="s">
        <v>68</v>
      </c>
      <c r="F969" t="s">
        <v>3760</v>
      </c>
      <c r="G969" t="s">
        <v>3761</v>
      </c>
      <c r="H969" t="s">
        <v>644</v>
      </c>
      <c r="I969">
        <v>45423</v>
      </c>
      <c r="J969" t="s">
        <v>494</v>
      </c>
      <c r="K969">
        <v>83</v>
      </c>
      <c r="L969">
        <v>61</v>
      </c>
      <c r="M969">
        <v>4</v>
      </c>
      <c r="N969" t="s">
        <v>394</v>
      </c>
      <c r="O969">
        <v>35</v>
      </c>
      <c r="P969">
        <v>7</v>
      </c>
      <c r="Q969">
        <v>0.61</v>
      </c>
    </row>
    <row r="970" spans="1:17" x14ac:dyDescent="0.25">
      <c r="A970" t="s">
        <v>588</v>
      </c>
      <c r="B970" t="s">
        <v>56</v>
      </c>
      <c r="C970" t="s">
        <v>251</v>
      </c>
      <c r="D970" t="s">
        <v>3762</v>
      </c>
      <c r="E970" t="s">
        <v>106</v>
      </c>
      <c r="F970" t="s">
        <v>3763</v>
      </c>
      <c r="G970" t="s">
        <v>3764</v>
      </c>
      <c r="H970" t="s">
        <v>806</v>
      </c>
      <c r="I970" t="s">
        <v>1782</v>
      </c>
      <c r="J970">
        <v>45690</v>
      </c>
      <c r="K970">
        <v>56</v>
      </c>
      <c r="L970">
        <v>12</v>
      </c>
      <c r="M970">
        <v>59</v>
      </c>
      <c r="N970" t="s">
        <v>3765</v>
      </c>
      <c r="O970">
        <v>35</v>
      </c>
      <c r="P970">
        <v>16</v>
      </c>
      <c r="Q970">
        <v>0.8</v>
      </c>
    </row>
    <row r="971" spans="1:17" x14ac:dyDescent="0.25">
      <c r="A971" t="s">
        <v>1050</v>
      </c>
      <c r="B971" t="s">
        <v>56</v>
      </c>
      <c r="C971" t="s">
        <v>3766</v>
      </c>
      <c r="D971" t="s">
        <v>3767</v>
      </c>
      <c r="E971" t="s">
        <v>106</v>
      </c>
      <c r="F971" t="s">
        <v>3768</v>
      </c>
      <c r="G971" t="s">
        <v>3769</v>
      </c>
      <c r="H971" t="s">
        <v>283</v>
      </c>
      <c r="I971">
        <v>45631</v>
      </c>
      <c r="J971" t="s">
        <v>945</v>
      </c>
      <c r="K971">
        <v>-48</v>
      </c>
      <c r="L971">
        <v>72</v>
      </c>
      <c r="M971">
        <v>55</v>
      </c>
      <c r="N971" t="s">
        <v>191</v>
      </c>
      <c r="O971">
        <v>51</v>
      </c>
      <c r="P971">
        <v>41</v>
      </c>
      <c r="Q971">
        <v>0.54</v>
      </c>
    </row>
    <row r="972" spans="1:17" x14ac:dyDescent="0.25">
      <c r="A972" t="s">
        <v>828</v>
      </c>
      <c r="B972" t="s">
        <v>103</v>
      </c>
      <c r="C972" t="s">
        <v>1815</v>
      </c>
      <c r="D972" t="s">
        <v>3770</v>
      </c>
      <c r="E972" t="s">
        <v>106</v>
      </c>
      <c r="F972" t="s">
        <v>3771</v>
      </c>
      <c r="G972" t="s">
        <v>3772</v>
      </c>
      <c r="H972" t="s">
        <v>283</v>
      </c>
      <c r="I972">
        <v>45482</v>
      </c>
      <c r="J972">
        <v>45297</v>
      </c>
      <c r="K972">
        <v>66</v>
      </c>
      <c r="L972">
        <v>19</v>
      </c>
      <c r="M972">
        <v>20</v>
      </c>
      <c r="N972" t="s">
        <v>101</v>
      </c>
      <c r="O972">
        <v>30</v>
      </c>
      <c r="P972">
        <v>49</v>
      </c>
      <c r="Q972">
        <v>0.2</v>
      </c>
    </row>
    <row r="973" spans="1:17" x14ac:dyDescent="0.25">
      <c r="A973" t="s">
        <v>291</v>
      </c>
      <c r="B973" t="s">
        <v>103</v>
      </c>
      <c r="C973" t="s">
        <v>1928</v>
      </c>
      <c r="D973" t="s">
        <v>3773</v>
      </c>
      <c r="E973" t="s">
        <v>106</v>
      </c>
      <c r="F973" t="s">
        <v>3774</v>
      </c>
      <c r="G973" t="s">
        <v>3775</v>
      </c>
      <c r="H973" t="s">
        <v>1334</v>
      </c>
      <c r="I973" t="s">
        <v>1932</v>
      </c>
      <c r="J973" t="s">
        <v>581</v>
      </c>
      <c r="K973">
        <v>42</v>
      </c>
      <c r="L973">
        <v>3</v>
      </c>
      <c r="M973">
        <v>21</v>
      </c>
      <c r="N973" t="s">
        <v>72</v>
      </c>
      <c r="O973">
        <v>35</v>
      </c>
      <c r="P973">
        <v>22</v>
      </c>
      <c r="Q973">
        <v>-0.63</v>
      </c>
    </row>
    <row r="974" spans="1:17" x14ac:dyDescent="0.25">
      <c r="A974" t="s">
        <v>457</v>
      </c>
      <c r="B974" t="s">
        <v>103</v>
      </c>
      <c r="C974" t="s">
        <v>2910</v>
      </c>
      <c r="D974" t="s">
        <v>3776</v>
      </c>
      <c r="E974" t="s">
        <v>68</v>
      </c>
      <c r="F974" t="s">
        <v>3777</v>
      </c>
      <c r="G974" t="s">
        <v>3778</v>
      </c>
      <c r="H974" t="s">
        <v>1334</v>
      </c>
      <c r="I974" t="s">
        <v>1163</v>
      </c>
      <c r="J974" t="s">
        <v>1692</v>
      </c>
      <c r="K974">
        <v>49</v>
      </c>
      <c r="L974">
        <v>3</v>
      </c>
      <c r="M974">
        <v>7</v>
      </c>
      <c r="N974" t="s">
        <v>2409</v>
      </c>
      <c r="O974">
        <v>75</v>
      </c>
      <c r="P974">
        <v>46</v>
      </c>
      <c r="Q974">
        <v>0.37</v>
      </c>
    </row>
    <row r="975" spans="1:17" x14ac:dyDescent="0.25">
      <c r="A975" t="s">
        <v>250</v>
      </c>
      <c r="B975" t="s">
        <v>113</v>
      </c>
      <c r="C975" t="s">
        <v>233</v>
      </c>
      <c r="D975" t="s">
        <v>3779</v>
      </c>
      <c r="E975" t="s">
        <v>59</v>
      </c>
      <c r="F975" t="s">
        <v>3780</v>
      </c>
      <c r="G975" t="s">
        <v>3781</v>
      </c>
      <c r="H975" t="s">
        <v>1334</v>
      </c>
      <c r="I975">
        <v>45479</v>
      </c>
      <c r="J975" t="s">
        <v>1913</v>
      </c>
      <c r="K975">
        <v>46</v>
      </c>
      <c r="L975">
        <v>80</v>
      </c>
      <c r="M975">
        <v>88</v>
      </c>
      <c r="N975" t="s">
        <v>95</v>
      </c>
      <c r="O975">
        <v>62</v>
      </c>
      <c r="P975">
        <v>22</v>
      </c>
      <c r="Q975">
        <v>0.39</v>
      </c>
    </row>
    <row r="976" spans="1:17" x14ac:dyDescent="0.25">
      <c r="A976" t="s">
        <v>255</v>
      </c>
      <c r="B976" t="s">
        <v>103</v>
      </c>
      <c r="C976" t="s">
        <v>202</v>
      </c>
      <c r="D976" t="s">
        <v>3782</v>
      </c>
      <c r="E976" t="s">
        <v>59</v>
      </c>
      <c r="F976" t="s">
        <v>3783</v>
      </c>
      <c r="G976" t="s">
        <v>3784</v>
      </c>
      <c r="H976" t="s">
        <v>649</v>
      </c>
      <c r="I976" t="s">
        <v>494</v>
      </c>
      <c r="J976" t="s">
        <v>345</v>
      </c>
      <c r="K976">
        <v>20</v>
      </c>
      <c r="L976">
        <v>34</v>
      </c>
      <c r="M976">
        <v>74</v>
      </c>
      <c r="N976" t="s">
        <v>172</v>
      </c>
      <c r="O976">
        <v>50</v>
      </c>
      <c r="P976">
        <v>83</v>
      </c>
      <c r="Q976">
        <v>0.65</v>
      </c>
    </row>
    <row r="977" spans="1:17" x14ac:dyDescent="0.25">
      <c r="A977" t="s">
        <v>421</v>
      </c>
      <c r="B977" t="s">
        <v>74</v>
      </c>
      <c r="C977" t="s">
        <v>216</v>
      </c>
      <c r="D977" t="s">
        <v>3785</v>
      </c>
      <c r="E977" t="s">
        <v>59</v>
      </c>
      <c r="F977" t="s">
        <v>3786</v>
      </c>
      <c r="G977" t="s">
        <v>3787</v>
      </c>
      <c r="H977" t="s">
        <v>649</v>
      </c>
      <c r="I977" t="s">
        <v>527</v>
      </c>
      <c r="J977" t="s">
        <v>198</v>
      </c>
      <c r="K977">
        <v>29</v>
      </c>
      <c r="L977">
        <v>32</v>
      </c>
      <c r="M977">
        <v>26</v>
      </c>
      <c r="N977" t="s">
        <v>166</v>
      </c>
      <c r="O977">
        <v>64</v>
      </c>
      <c r="P977">
        <v>85</v>
      </c>
      <c r="Q977">
        <v>-0.66</v>
      </c>
    </row>
    <row r="978" spans="1:17" x14ac:dyDescent="0.25">
      <c r="A978" t="s">
        <v>421</v>
      </c>
      <c r="B978" t="s">
        <v>74</v>
      </c>
      <c r="C978" t="s">
        <v>3788</v>
      </c>
      <c r="D978" t="s">
        <v>3789</v>
      </c>
      <c r="E978" t="s">
        <v>59</v>
      </c>
      <c r="F978" t="s">
        <v>3790</v>
      </c>
      <c r="G978" t="s">
        <v>3791</v>
      </c>
      <c r="H978" t="s">
        <v>649</v>
      </c>
      <c r="I978" t="s">
        <v>2798</v>
      </c>
      <c r="J978">
        <v>45516</v>
      </c>
      <c r="K978">
        <v>62</v>
      </c>
      <c r="L978">
        <v>91</v>
      </c>
      <c r="M978">
        <v>14</v>
      </c>
      <c r="N978" t="s">
        <v>166</v>
      </c>
      <c r="O978">
        <v>41</v>
      </c>
      <c r="P978">
        <v>77</v>
      </c>
      <c r="Q978">
        <v>-0.33</v>
      </c>
    </row>
    <row r="979" spans="1:17" x14ac:dyDescent="0.25">
      <c r="A979" t="s">
        <v>250</v>
      </c>
      <c r="B979" t="s">
        <v>113</v>
      </c>
      <c r="C979" t="s">
        <v>3630</v>
      </c>
      <c r="D979" t="s">
        <v>3792</v>
      </c>
      <c r="E979" t="s">
        <v>68</v>
      </c>
      <c r="F979" t="s">
        <v>3793</v>
      </c>
      <c r="G979" t="s">
        <v>3794</v>
      </c>
      <c r="H979" t="s">
        <v>649</v>
      </c>
      <c r="I979" t="s">
        <v>1379</v>
      </c>
      <c r="J979" t="s">
        <v>1514</v>
      </c>
      <c r="K979">
        <v>100</v>
      </c>
      <c r="L979">
        <v>61</v>
      </c>
      <c r="M979">
        <v>21</v>
      </c>
      <c r="N979" t="s">
        <v>95</v>
      </c>
      <c r="O979">
        <v>85</v>
      </c>
      <c r="P979">
        <v>79</v>
      </c>
      <c r="Q979">
        <v>-0.88</v>
      </c>
    </row>
    <row r="980" spans="1:17" x14ac:dyDescent="0.25">
      <c r="A980" t="s">
        <v>828</v>
      </c>
      <c r="B980" t="s">
        <v>103</v>
      </c>
      <c r="C980" t="s">
        <v>1269</v>
      </c>
      <c r="D980" t="s">
        <v>3795</v>
      </c>
      <c r="E980" t="s">
        <v>59</v>
      </c>
      <c r="F980" t="s">
        <v>3796</v>
      </c>
      <c r="G980" t="s">
        <v>3797</v>
      </c>
      <c r="H980" t="s">
        <v>461</v>
      </c>
      <c r="I980">
        <v>45631</v>
      </c>
      <c r="J980">
        <v>45542</v>
      </c>
      <c r="K980">
        <v>28</v>
      </c>
      <c r="L980">
        <v>24</v>
      </c>
      <c r="M980">
        <v>97</v>
      </c>
      <c r="N980" t="s">
        <v>166</v>
      </c>
      <c r="O980">
        <v>82</v>
      </c>
      <c r="P980">
        <v>5</v>
      </c>
      <c r="Q980">
        <v>7.0000000000000007E-2</v>
      </c>
    </row>
    <row r="981" spans="1:17" x14ac:dyDescent="0.25">
      <c r="A981" t="s">
        <v>712</v>
      </c>
      <c r="B981" t="s">
        <v>103</v>
      </c>
      <c r="C981" t="s">
        <v>256</v>
      </c>
      <c r="D981" t="s">
        <v>3798</v>
      </c>
      <c r="E981" t="s">
        <v>106</v>
      </c>
      <c r="F981" t="s">
        <v>3799</v>
      </c>
      <c r="G981" t="s">
        <v>3800</v>
      </c>
      <c r="H981" t="s">
        <v>1557</v>
      </c>
      <c r="I981">
        <v>45572</v>
      </c>
      <c r="J981" t="s">
        <v>110</v>
      </c>
      <c r="K981">
        <v>26</v>
      </c>
      <c r="L981">
        <v>82</v>
      </c>
      <c r="M981">
        <v>19</v>
      </c>
      <c r="N981" t="s">
        <v>87</v>
      </c>
      <c r="O981">
        <v>76</v>
      </c>
      <c r="P981">
        <v>88</v>
      </c>
      <c r="Q981">
        <v>0.94</v>
      </c>
    </row>
    <row r="982" spans="1:17" x14ac:dyDescent="0.25">
      <c r="A982" t="s">
        <v>81</v>
      </c>
      <c r="B982" t="s">
        <v>56</v>
      </c>
      <c r="C982" t="s">
        <v>529</v>
      </c>
      <c r="D982" t="s">
        <v>3801</v>
      </c>
      <c r="E982" t="s">
        <v>59</v>
      </c>
      <c r="F982" t="s">
        <v>3802</v>
      </c>
      <c r="G982" t="s">
        <v>3803</v>
      </c>
      <c r="H982" t="s">
        <v>1557</v>
      </c>
      <c r="I982" t="s">
        <v>685</v>
      </c>
      <c r="J982">
        <v>45539</v>
      </c>
      <c r="K982">
        <v>67</v>
      </c>
      <c r="L982">
        <v>68</v>
      </c>
      <c r="M982">
        <v>50</v>
      </c>
      <c r="N982" t="s">
        <v>87</v>
      </c>
      <c r="O982">
        <v>67</v>
      </c>
      <c r="P982">
        <v>82</v>
      </c>
      <c r="Q982">
        <v>-0.16</v>
      </c>
    </row>
    <row r="983" spans="1:17" x14ac:dyDescent="0.25">
      <c r="A983" t="s">
        <v>1748</v>
      </c>
      <c r="B983" t="s">
        <v>56</v>
      </c>
      <c r="C983" t="s">
        <v>904</v>
      </c>
      <c r="D983" t="s">
        <v>3804</v>
      </c>
      <c r="E983" t="s">
        <v>106</v>
      </c>
      <c r="F983" t="s">
        <v>3805</v>
      </c>
      <c r="G983" t="s">
        <v>3806</v>
      </c>
      <c r="H983" t="s">
        <v>1557</v>
      </c>
      <c r="I983">
        <v>45391</v>
      </c>
      <c r="J983" t="s">
        <v>930</v>
      </c>
      <c r="K983">
        <v>53</v>
      </c>
      <c r="L983">
        <v>98</v>
      </c>
      <c r="M983">
        <v>25</v>
      </c>
      <c r="N983" t="s">
        <v>120</v>
      </c>
      <c r="O983">
        <v>55</v>
      </c>
      <c r="P983">
        <v>51</v>
      </c>
      <c r="Q983">
        <v>-0.22</v>
      </c>
    </row>
    <row r="984" spans="1:17" x14ac:dyDescent="0.25">
      <c r="A984" t="s">
        <v>370</v>
      </c>
      <c r="B984" t="s">
        <v>65</v>
      </c>
      <c r="C984" t="s">
        <v>1403</v>
      </c>
      <c r="D984" t="s">
        <v>3807</v>
      </c>
      <c r="E984" t="s">
        <v>59</v>
      </c>
      <c r="F984" t="s">
        <v>3808</v>
      </c>
      <c r="G984" t="s">
        <v>3809</v>
      </c>
      <c r="H984" t="s">
        <v>1557</v>
      </c>
      <c r="I984" t="s">
        <v>1726</v>
      </c>
      <c r="J984" t="s">
        <v>2347</v>
      </c>
      <c r="K984">
        <v>49</v>
      </c>
      <c r="L984">
        <v>17</v>
      </c>
      <c r="M984">
        <v>54</v>
      </c>
      <c r="N984" t="s">
        <v>159</v>
      </c>
      <c r="O984">
        <v>45</v>
      </c>
      <c r="P984">
        <v>96</v>
      </c>
      <c r="Q984">
        <v>7.0000000000000007E-2</v>
      </c>
    </row>
    <row r="985" spans="1:17" x14ac:dyDescent="0.25">
      <c r="A985" t="s">
        <v>127</v>
      </c>
      <c r="B985" t="s">
        <v>74</v>
      </c>
      <c r="C985" t="s">
        <v>322</v>
      </c>
      <c r="D985" t="s">
        <v>3810</v>
      </c>
      <c r="E985" t="s">
        <v>68</v>
      </c>
      <c r="F985" t="s">
        <v>3811</v>
      </c>
      <c r="G985" t="s">
        <v>3812</v>
      </c>
      <c r="H985" t="s">
        <v>1557</v>
      </c>
      <c r="I985">
        <v>45298</v>
      </c>
      <c r="J985" t="s">
        <v>1043</v>
      </c>
      <c r="K985">
        <v>63</v>
      </c>
      <c r="L985">
        <v>12</v>
      </c>
      <c r="M985">
        <v>82</v>
      </c>
      <c r="N985" t="s">
        <v>133</v>
      </c>
      <c r="O985">
        <v>56</v>
      </c>
      <c r="P985">
        <v>31</v>
      </c>
      <c r="Q985">
        <v>-1.1299999999999999</v>
      </c>
    </row>
    <row r="986" spans="1:17" x14ac:dyDescent="0.25">
      <c r="A986" t="s">
        <v>1244</v>
      </c>
      <c r="B986" t="s">
        <v>56</v>
      </c>
      <c r="C986" t="s">
        <v>1772</v>
      </c>
      <c r="D986" t="s">
        <v>3813</v>
      </c>
      <c r="E986" t="s">
        <v>59</v>
      </c>
      <c r="F986" t="s">
        <v>3814</v>
      </c>
      <c r="G986" t="s">
        <v>3815</v>
      </c>
      <c r="H986" t="s">
        <v>2027</v>
      </c>
      <c r="I986" t="s">
        <v>483</v>
      </c>
      <c r="J986">
        <v>45601</v>
      </c>
      <c r="K986">
        <v>73</v>
      </c>
      <c r="L986">
        <v>87</v>
      </c>
      <c r="M986">
        <v>46</v>
      </c>
      <c r="N986" t="s">
        <v>159</v>
      </c>
      <c r="O986">
        <v>47</v>
      </c>
      <c r="P986">
        <v>67</v>
      </c>
      <c r="Q986">
        <v>0.45</v>
      </c>
    </row>
    <row r="987" spans="1:17" x14ac:dyDescent="0.25">
      <c r="A987" t="s">
        <v>571</v>
      </c>
      <c r="B987" t="s">
        <v>113</v>
      </c>
      <c r="C987" t="s">
        <v>737</v>
      </c>
      <c r="D987" t="s">
        <v>3816</v>
      </c>
      <c r="E987" t="s">
        <v>59</v>
      </c>
      <c r="F987" t="s">
        <v>3817</v>
      </c>
      <c r="G987" t="s">
        <v>3818</v>
      </c>
      <c r="H987" t="s">
        <v>2027</v>
      </c>
      <c r="I987">
        <v>45450</v>
      </c>
      <c r="J987" t="s">
        <v>587</v>
      </c>
      <c r="K987">
        <v>89</v>
      </c>
      <c r="L987">
        <v>95</v>
      </c>
      <c r="M987">
        <v>41</v>
      </c>
      <c r="N987" t="s">
        <v>576</v>
      </c>
      <c r="O987">
        <v>76</v>
      </c>
      <c r="P987">
        <v>96</v>
      </c>
      <c r="Q987">
        <v>-0.43</v>
      </c>
    </row>
    <row r="988" spans="1:17" x14ac:dyDescent="0.25">
      <c r="A988" t="s">
        <v>1335</v>
      </c>
      <c r="B988" t="s">
        <v>56</v>
      </c>
      <c r="C988" t="s">
        <v>181</v>
      </c>
      <c r="D988" t="s">
        <v>3819</v>
      </c>
      <c r="E988" t="s">
        <v>59</v>
      </c>
      <c r="F988" t="s">
        <v>3820</v>
      </c>
      <c r="G988" t="s">
        <v>3821</v>
      </c>
      <c r="H988" t="s">
        <v>581</v>
      </c>
      <c r="I988" t="s">
        <v>1525</v>
      </c>
      <c r="J988">
        <v>45632</v>
      </c>
      <c r="K988">
        <v>26</v>
      </c>
      <c r="L988">
        <v>97</v>
      </c>
      <c r="M988">
        <v>12</v>
      </c>
      <c r="N988" t="s">
        <v>383</v>
      </c>
      <c r="O988">
        <v>94</v>
      </c>
      <c r="P988">
        <v>58</v>
      </c>
      <c r="Q988">
        <v>-0.26</v>
      </c>
    </row>
    <row r="989" spans="1:17" x14ac:dyDescent="0.25">
      <c r="A989" t="s">
        <v>139</v>
      </c>
      <c r="B989" t="s">
        <v>65</v>
      </c>
      <c r="C989" t="s">
        <v>443</v>
      </c>
      <c r="D989" t="s">
        <v>3822</v>
      </c>
      <c r="E989" t="s">
        <v>59</v>
      </c>
      <c r="F989" t="s">
        <v>3823</v>
      </c>
      <c r="G989" t="s">
        <v>3824</v>
      </c>
      <c r="H989" t="s">
        <v>86</v>
      </c>
      <c r="I989">
        <v>45631</v>
      </c>
      <c r="J989">
        <v>45388</v>
      </c>
      <c r="K989">
        <v>50</v>
      </c>
      <c r="L989">
        <v>36</v>
      </c>
      <c r="M989">
        <v>81</v>
      </c>
      <c r="N989" t="s">
        <v>120</v>
      </c>
      <c r="O989">
        <v>27</v>
      </c>
      <c r="P989">
        <v>6</v>
      </c>
      <c r="Q989">
        <v>0.38</v>
      </c>
    </row>
    <row r="990" spans="1:17" x14ac:dyDescent="0.25">
      <c r="A990" t="s">
        <v>884</v>
      </c>
      <c r="B990" t="s">
        <v>113</v>
      </c>
      <c r="C990" t="s">
        <v>2352</v>
      </c>
      <c r="D990" t="s">
        <v>3825</v>
      </c>
      <c r="E990" t="s">
        <v>106</v>
      </c>
      <c r="F990" t="s">
        <v>3826</v>
      </c>
      <c r="G990" t="s">
        <v>3827</v>
      </c>
      <c r="H990" t="s">
        <v>86</v>
      </c>
      <c r="I990" t="s">
        <v>934</v>
      </c>
      <c r="J990">
        <v>45507</v>
      </c>
      <c r="K990">
        <v>43</v>
      </c>
      <c r="L990">
        <v>7</v>
      </c>
      <c r="M990">
        <v>63</v>
      </c>
      <c r="N990" t="s">
        <v>126</v>
      </c>
      <c r="O990">
        <v>66</v>
      </c>
      <c r="P990">
        <v>71</v>
      </c>
      <c r="Q990">
        <v>0.78</v>
      </c>
    </row>
    <row r="991" spans="1:17" x14ac:dyDescent="0.25">
      <c r="A991" t="s">
        <v>359</v>
      </c>
      <c r="B991" t="s">
        <v>74</v>
      </c>
      <c r="C991" t="s">
        <v>82</v>
      </c>
      <c r="D991" t="s">
        <v>3828</v>
      </c>
      <c r="E991" t="s">
        <v>106</v>
      </c>
      <c r="F991" t="s">
        <v>3829</v>
      </c>
      <c r="G991" t="s">
        <v>3830</v>
      </c>
      <c r="H991" t="s">
        <v>717</v>
      </c>
      <c r="I991" t="s">
        <v>1058</v>
      </c>
      <c r="J991">
        <v>45810</v>
      </c>
      <c r="K991">
        <v>97</v>
      </c>
      <c r="L991">
        <v>57</v>
      </c>
      <c r="M991">
        <v>84</v>
      </c>
      <c r="N991" t="s">
        <v>95</v>
      </c>
      <c r="O991">
        <v>95</v>
      </c>
      <c r="P991">
        <v>28</v>
      </c>
      <c r="Q991">
        <v>-0.08</v>
      </c>
    </row>
    <row r="992" spans="1:17" x14ac:dyDescent="0.25">
      <c r="A992" t="s">
        <v>410</v>
      </c>
      <c r="B992" t="s">
        <v>113</v>
      </c>
      <c r="C992" t="s">
        <v>1550</v>
      </c>
      <c r="D992" t="s">
        <v>3831</v>
      </c>
      <c r="E992" t="s">
        <v>106</v>
      </c>
      <c r="F992" t="s">
        <v>3832</v>
      </c>
      <c r="G992" t="s">
        <v>3833</v>
      </c>
      <c r="H992" t="s">
        <v>717</v>
      </c>
      <c r="I992" t="s">
        <v>333</v>
      </c>
      <c r="J992" t="s">
        <v>534</v>
      </c>
      <c r="K992">
        <v>98</v>
      </c>
      <c r="L992">
        <v>65</v>
      </c>
      <c r="M992">
        <v>76</v>
      </c>
      <c r="N992" t="s">
        <v>80</v>
      </c>
      <c r="O992">
        <v>62</v>
      </c>
      <c r="P992">
        <v>47</v>
      </c>
      <c r="Q992">
        <v>0.71</v>
      </c>
    </row>
    <row r="993" spans="1:17" x14ac:dyDescent="0.25">
      <c r="A993" t="s">
        <v>73</v>
      </c>
      <c r="B993" t="s">
        <v>74</v>
      </c>
      <c r="C993" t="s">
        <v>2230</v>
      </c>
      <c r="D993" t="s">
        <v>2231</v>
      </c>
      <c r="E993" t="s">
        <v>68</v>
      </c>
      <c r="F993" t="s">
        <v>2232</v>
      </c>
      <c r="G993" t="s">
        <v>2233</v>
      </c>
      <c r="H993" t="s">
        <v>717</v>
      </c>
      <c r="I993">
        <v>45392</v>
      </c>
      <c r="J993" t="s">
        <v>93</v>
      </c>
      <c r="K993">
        <v>52</v>
      </c>
      <c r="L993">
        <v>56</v>
      </c>
      <c r="M993">
        <v>34</v>
      </c>
      <c r="N993" t="s">
        <v>80</v>
      </c>
      <c r="O993">
        <v>31</v>
      </c>
      <c r="P993">
        <v>69</v>
      </c>
      <c r="Q993">
        <v>0.24</v>
      </c>
    </row>
    <row r="994" spans="1:17" x14ac:dyDescent="0.25">
      <c r="A994" t="s">
        <v>2994</v>
      </c>
      <c r="B994" t="s">
        <v>103</v>
      </c>
      <c r="C994" t="s">
        <v>1171</v>
      </c>
      <c r="D994" t="s">
        <v>3834</v>
      </c>
      <c r="E994" t="s">
        <v>106</v>
      </c>
      <c r="F994" t="s">
        <v>3835</v>
      </c>
      <c r="G994" t="s">
        <v>3836</v>
      </c>
      <c r="H994" t="s">
        <v>313</v>
      </c>
      <c r="I994" t="s">
        <v>774</v>
      </c>
      <c r="J994" t="s">
        <v>845</v>
      </c>
      <c r="K994">
        <v>72</v>
      </c>
      <c r="L994">
        <v>72</v>
      </c>
      <c r="M994">
        <v>68</v>
      </c>
      <c r="N994" t="s">
        <v>87</v>
      </c>
      <c r="O994">
        <v>39</v>
      </c>
      <c r="P994">
        <v>78</v>
      </c>
      <c r="Q994">
        <v>-1.23</v>
      </c>
    </row>
    <row r="995" spans="1:17" x14ac:dyDescent="0.25">
      <c r="A995" t="s">
        <v>489</v>
      </c>
      <c r="B995" t="s">
        <v>56</v>
      </c>
      <c r="C995" t="s">
        <v>612</v>
      </c>
      <c r="D995" t="s">
        <v>3837</v>
      </c>
      <c r="E995" t="s">
        <v>59</v>
      </c>
      <c r="F995" t="s">
        <v>3838</v>
      </c>
      <c r="G995" t="s">
        <v>3839</v>
      </c>
      <c r="H995" t="s">
        <v>313</v>
      </c>
      <c r="I995" t="s">
        <v>1913</v>
      </c>
      <c r="J995">
        <v>45329</v>
      </c>
      <c r="K995">
        <v>24</v>
      </c>
      <c r="L995">
        <v>32</v>
      </c>
      <c r="M995">
        <v>17</v>
      </c>
      <c r="N995" t="s">
        <v>394</v>
      </c>
      <c r="O995">
        <v>55</v>
      </c>
      <c r="P995">
        <v>72</v>
      </c>
      <c r="Q995">
        <v>-1</v>
      </c>
    </row>
    <row r="996" spans="1:17" x14ac:dyDescent="0.25">
      <c r="A996" t="s">
        <v>1017</v>
      </c>
      <c r="B996" t="s">
        <v>56</v>
      </c>
      <c r="C996" t="s">
        <v>3229</v>
      </c>
      <c r="D996" t="s">
        <v>3840</v>
      </c>
      <c r="E996" t="s">
        <v>59</v>
      </c>
      <c r="F996" t="s">
        <v>3841</v>
      </c>
      <c r="G996" t="s">
        <v>3842</v>
      </c>
      <c r="H996" t="s">
        <v>1229</v>
      </c>
      <c r="I996" t="s">
        <v>797</v>
      </c>
      <c r="J996" t="s">
        <v>1791</v>
      </c>
      <c r="K996">
        <v>81</v>
      </c>
      <c r="L996">
        <v>99</v>
      </c>
      <c r="M996">
        <v>28</v>
      </c>
      <c r="N996" t="s">
        <v>72</v>
      </c>
      <c r="O996">
        <v>20</v>
      </c>
      <c r="P996">
        <v>85</v>
      </c>
      <c r="Q996">
        <v>-0.31</v>
      </c>
    </row>
    <row r="997" spans="1:17" x14ac:dyDescent="0.25">
      <c r="A997" t="s">
        <v>1335</v>
      </c>
      <c r="B997" t="s">
        <v>56</v>
      </c>
      <c r="C997" t="s">
        <v>104</v>
      </c>
      <c r="D997" t="s">
        <v>3843</v>
      </c>
      <c r="E997" t="s">
        <v>59</v>
      </c>
      <c r="F997" t="s">
        <v>3844</v>
      </c>
      <c r="G997" t="s">
        <v>3845</v>
      </c>
      <c r="H997" t="s">
        <v>1229</v>
      </c>
      <c r="I997" t="s">
        <v>705</v>
      </c>
      <c r="J997" t="s">
        <v>2660</v>
      </c>
      <c r="K997">
        <v>94</v>
      </c>
      <c r="L997">
        <v>77</v>
      </c>
      <c r="M997">
        <v>89</v>
      </c>
      <c r="N997" t="s">
        <v>383</v>
      </c>
      <c r="O997">
        <v>40</v>
      </c>
      <c r="P997">
        <v>84</v>
      </c>
      <c r="Q997">
        <v>-3.25</v>
      </c>
    </row>
  </sheetData>
  <mergeCells count="1">
    <mergeCell ref="A1:Q2"/>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S995"/>
  <sheetViews>
    <sheetView showGridLines="0" topLeftCell="I1" zoomScale="84" zoomScaleNormal="98" workbookViewId="0">
      <selection sqref="A1:S2"/>
    </sheetView>
  </sheetViews>
  <sheetFormatPr defaultColWidth="9.140625" defaultRowHeight="15" x14ac:dyDescent="0.25"/>
  <cols>
    <col min="1" max="1" width="12.7109375" customWidth="1"/>
    <col min="2" max="2" width="18.85546875" bestFit="1" customWidth="1"/>
    <col min="3" max="3" width="17.28515625" bestFit="1" customWidth="1"/>
    <col min="4" max="4" width="19.42578125" bestFit="1" customWidth="1"/>
    <col min="5" max="5" width="28.7109375" bestFit="1" customWidth="1"/>
    <col min="6" max="6" width="16" customWidth="1"/>
    <col min="7" max="7" width="14.140625" bestFit="1" customWidth="1"/>
    <col min="8" max="8" width="22.85546875" customWidth="1"/>
    <col min="9" max="9" width="24" bestFit="1" customWidth="1"/>
    <col min="10" max="10" width="29" bestFit="1" customWidth="1"/>
    <col min="11" max="11" width="19.28515625" bestFit="1" customWidth="1"/>
    <col min="12" max="12" width="21.28515625" customWidth="1"/>
    <col min="13" max="13" width="18.7109375" bestFit="1" customWidth="1"/>
    <col min="14" max="14" width="21.7109375" bestFit="1" customWidth="1"/>
    <col min="15" max="15" width="21.7109375" customWidth="1"/>
    <col min="16" max="16" width="16" customWidth="1"/>
    <col min="17" max="18" width="18.28515625" customWidth="1"/>
    <col min="19" max="19" width="28.28515625" bestFit="1" customWidth="1"/>
  </cols>
  <sheetData>
    <row r="1" spans="1:19" ht="14.45" customHeight="1" x14ac:dyDescent="0.25">
      <c r="A1" s="59" t="s">
        <v>3846</v>
      </c>
      <c r="B1" s="59"/>
      <c r="C1" s="59"/>
      <c r="D1" s="59"/>
      <c r="E1" s="59"/>
      <c r="F1" s="59"/>
      <c r="G1" s="59"/>
      <c r="H1" s="59"/>
      <c r="I1" s="59"/>
      <c r="J1" s="59"/>
      <c r="K1" s="59"/>
      <c r="L1" s="59"/>
      <c r="M1" s="59"/>
      <c r="N1" s="59"/>
      <c r="O1" s="59"/>
      <c r="P1" s="59"/>
      <c r="Q1" s="59"/>
      <c r="R1" s="59"/>
      <c r="S1" s="59"/>
    </row>
    <row r="2" spans="1:19" ht="35.450000000000003" customHeight="1" x14ac:dyDescent="0.25">
      <c r="A2" s="60"/>
      <c r="B2" s="60"/>
      <c r="C2" s="60"/>
      <c r="D2" s="60"/>
      <c r="E2" s="60"/>
      <c r="F2" s="60"/>
      <c r="G2" s="60"/>
      <c r="H2" s="60"/>
      <c r="I2" s="60"/>
      <c r="J2" s="60"/>
      <c r="K2" s="60"/>
      <c r="L2" s="60"/>
      <c r="M2" s="60"/>
      <c r="N2" s="60"/>
      <c r="O2" s="60"/>
      <c r="P2" s="60"/>
      <c r="Q2" s="60"/>
      <c r="R2" s="60"/>
      <c r="S2" s="60"/>
    </row>
    <row r="3" spans="1:19" ht="15.75" thickBot="1" x14ac:dyDescent="0.3">
      <c r="A3" s="55" t="s">
        <v>3847</v>
      </c>
      <c r="B3" s="50" t="s">
        <v>38</v>
      </c>
      <c r="C3" s="43" t="s">
        <v>3848</v>
      </c>
      <c r="D3" s="50" t="s">
        <v>40</v>
      </c>
      <c r="E3" s="50" t="s">
        <v>41</v>
      </c>
      <c r="F3" s="50" t="s">
        <v>42</v>
      </c>
      <c r="G3" s="50" t="s">
        <v>3849</v>
      </c>
      <c r="H3" s="50" t="s">
        <v>44</v>
      </c>
      <c r="I3" s="51" t="s">
        <v>45</v>
      </c>
      <c r="J3" s="50" t="s">
        <v>46</v>
      </c>
      <c r="K3" s="50" t="s">
        <v>48</v>
      </c>
      <c r="L3" s="50" t="s">
        <v>3850</v>
      </c>
      <c r="M3" s="50" t="s">
        <v>49</v>
      </c>
      <c r="N3" s="50" t="s">
        <v>50</v>
      </c>
      <c r="O3" s="50" t="s">
        <v>3851</v>
      </c>
      <c r="P3" s="50" t="s">
        <v>51</v>
      </c>
      <c r="Q3" s="50" t="s">
        <v>52</v>
      </c>
      <c r="R3" s="50" t="s">
        <v>3852</v>
      </c>
      <c r="S3" s="50" t="s">
        <v>53</v>
      </c>
    </row>
    <row r="4" spans="1:19" x14ac:dyDescent="0.25">
      <c r="A4" s="54" t="str">
        <f>IFERROR(VLOOKUP(B4, CHOOSE({1,2}, Products!B:B, Products!A:A), 2, FALSE), "Not Found")</f>
        <v>P001</v>
      </c>
      <c r="B4" s="42" t="str">
        <f>PROPER(TRIM('Raw_Data'!A4))</f>
        <v>Bell Pepper</v>
      </c>
      <c r="C4" s="43" t="s">
        <v>56</v>
      </c>
      <c r="D4" s="42" t="s">
        <v>57</v>
      </c>
      <c r="E4" s="43" t="s">
        <v>58</v>
      </c>
      <c r="F4" s="42" t="s">
        <v>59</v>
      </c>
      <c r="G4" s="42" t="s">
        <v>60</v>
      </c>
      <c r="H4" s="42" t="s">
        <v>61</v>
      </c>
      <c r="I4" s="26">
        <v>45294</v>
      </c>
      <c r="J4" s="26">
        <v>45809</v>
      </c>
      <c r="K4" s="42">
        <f>ABS('Raw_Data'!K4)</f>
        <v>46</v>
      </c>
      <c r="L4" s="42">
        <f>K4 + SUMIF(Stock_In!A:A, A4, Stock_In!D:D) - SUMIF(Stock_Out!A:A, A4, Stock_Out!D:D)</f>
        <v>50</v>
      </c>
      <c r="M4" s="42">
        <v>64</v>
      </c>
      <c r="N4" s="43">
        <f>IF(M4&gt;L4,M4-L4,0)</f>
        <v>14</v>
      </c>
      <c r="O4" s="42" t="str">
        <f t="shared" ref="O4:O21" si="0">IF(K4 &lt;= M4, "Yes", "No")</f>
        <v>Yes</v>
      </c>
      <c r="P4" s="44">
        <v>4.5999999999999996</v>
      </c>
      <c r="Q4" s="42">
        <v>96</v>
      </c>
      <c r="R4" s="45">
        <f>P4*Q4</f>
        <v>441.59999999999997</v>
      </c>
      <c r="S4" s="42">
        <v>55</v>
      </c>
    </row>
    <row r="5" spans="1:19" x14ac:dyDescent="0.25">
      <c r="A5" s="46" t="str">
        <f>IFERROR(INDEX(Products!A:A, MATCH(B5, Products!B:B, 0)), "Not Found")</f>
        <v>P002</v>
      </c>
      <c r="B5" s="46" t="str">
        <f>PROPER(TRIM('Raw_Data'!A5))</f>
        <v>Vegetable Oil</v>
      </c>
      <c r="C5" s="46" t="s">
        <v>65</v>
      </c>
      <c r="D5" s="46" t="s">
        <v>66</v>
      </c>
      <c r="E5" s="46" t="s">
        <v>67</v>
      </c>
      <c r="F5" s="46" t="s">
        <v>68</v>
      </c>
      <c r="G5" s="46" t="s">
        <v>69</v>
      </c>
      <c r="H5" s="46" t="s">
        <v>70</v>
      </c>
      <c r="I5" s="29">
        <v>45295</v>
      </c>
      <c r="J5" s="29">
        <v>45431</v>
      </c>
      <c r="K5" s="46">
        <f>ABS('Raw_Data'!K5)</f>
        <v>51</v>
      </c>
      <c r="L5" s="46">
        <f>K5 + SUMIF(Stock_In!A:A, A5, Stock_In!D:D) - SUMIF(Stock_Out!A:A, A5, Stock_Out!D:D)</f>
        <v>51</v>
      </c>
      <c r="M5" s="46">
        <v>87</v>
      </c>
      <c r="N5" s="46">
        <f t="shared" ref="N5:N21" si="1">IF(M5&gt;L5,M5-L5,0)</f>
        <v>36</v>
      </c>
      <c r="O5" s="46" t="str">
        <f t="shared" si="0"/>
        <v>Yes</v>
      </c>
      <c r="P5" s="47">
        <v>2</v>
      </c>
      <c r="Q5" s="46">
        <v>24</v>
      </c>
      <c r="R5" s="47">
        <f t="shared" ref="R5:R21" si="2">P5*Q5</f>
        <v>48</v>
      </c>
      <c r="S5" s="46">
        <v>83</v>
      </c>
    </row>
    <row r="6" spans="1:19" x14ac:dyDescent="0.25">
      <c r="A6" s="43" t="str">
        <f>IFERROR(INDEX(Products!A:A, MATCH(B6, Products!B:B, 0)), "Not Found")</f>
        <v>P003</v>
      </c>
      <c r="B6" s="43" t="str">
        <f>PROPER(TRIM('Raw_Data'!A6))</f>
        <v>Parmesan Cheese</v>
      </c>
      <c r="C6" s="43" t="s">
        <v>74</v>
      </c>
      <c r="D6" s="43" t="s">
        <v>75</v>
      </c>
      <c r="E6" s="43" t="s">
        <v>76</v>
      </c>
      <c r="F6" s="43" t="s">
        <v>59</v>
      </c>
      <c r="G6" s="43" t="s">
        <v>77</v>
      </c>
      <c r="H6" s="43" t="s">
        <v>78</v>
      </c>
      <c r="I6" s="32">
        <v>45295</v>
      </c>
      <c r="J6" s="32">
        <v>45647</v>
      </c>
      <c r="K6" s="43">
        <f>ABS('Raw_Data'!K6)</f>
        <v>38</v>
      </c>
      <c r="L6" s="43">
        <f>K6 + SUMIF(Stock_In!A:A, A6, Stock_In!D:D) - SUMIF(Stock_Out!A:A, A6, Stock_Out!D:D)</f>
        <v>38</v>
      </c>
      <c r="M6" s="43">
        <v>67</v>
      </c>
      <c r="N6" s="43">
        <f t="shared" si="1"/>
        <v>29</v>
      </c>
      <c r="O6" s="43" t="str">
        <f t="shared" si="0"/>
        <v>Yes</v>
      </c>
      <c r="P6" s="45">
        <v>12</v>
      </c>
      <c r="Q6" s="43">
        <v>35</v>
      </c>
      <c r="R6" s="45">
        <f t="shared" si="2"/>
        <v>420</v>
      </c>
      <c r="S6" s="43">
        <v>24</v>
      </c>
    </row>
    <row r="7" spans="1:19" x14ac:dyDescent="0.25">
      <c r="A7" s="46" t="str">
        <f>IFERROR(INDEX(Products!A:A, MATCH(B7, Products!B:B, 0)), "Not Found")</f>
        <v>P004</v>
      </c>
      <c r="B7" s="46" t="str">
        <f>PROPER(TRIM('Raw_Data'!A7))</f>
        <v>Carrot</v>
      </c>
      <c r="C7" s="46" t="s">
        <v>56</v>
      </c>
      <c r="D7" s="46" t="s">
        <v>82</v>
      </c>
      <c r="E7" s="46" t="s">
        <v>83</v>
      </c>
      <c r="F7" s="46" t="s">
        <v>59</v>
      </c>
      <c r="G7" s="46" t="s">
        <v>84</v>
      </c>
      <c r="H7" s="46" t="s">
        <v>85</v>
      </c>
      <c r="I7" s="29">
        <v>45296</v>
      </c>
      <c r="J7" s="29">
        <v>45638</v>
      </c>
      <c r="K7" s="46">
        <f>ABS('Raw_Data'!K7)</f>
        <v>51</v>
      </c>
      <c r="L7" s="46">
        <f>K7 + SUMIF(Stock_In!A:A, A7, Stock_In!D:D) - SUMIF(Stock_Out!A:A, A7, Stock_Out!D:D)</f>
        <v>51</v>
      </c>
      <c r="M7" s="46">
        <v>60</v>
      </c>
      <c r="N7" s="46">
        <f t="shared" si="1"/>
        <v>9</v>
      </c>
      <c r="O7" s="46" t="str">
        <f t="shared" si="0"/>
        <v>Yes</v>
      </c>
      <c r="P7" s="47">
        <v>1.5</v>
      </c>
      <c r="Q7" s="46">
        <v>44</v>
      </c>
      <c r="R7" s="47">
        <f t="shared" si="2"/>
        <v>66</v>
      </c>
      <c r="S7" s="46">
        <v>95</v>
      </c>
    </row>
    <row r="8" spans="1:19" x14ac:dyDescent="0.25">
      <c r="A8" s="43" t="str">
        <f>IFERROR(INDEX(Products!A:A, MATCH(B8, Products!B:B, 0)), "Not Found")</f>
        <v>P005</v>
      </c>
      <c r="B8" s="43" t="str">
        <f>PROPER(TRIM('Raw_Data'!A8))</f>
        <v>Garlic</v>
      </c>
      <c r="C8" s="43" t="s">
        <v>56</v>
      </c>
      <c r="D8" s="43" t="s">
        <v>89</v>
      </c>
      <c r="E8" s="43" t="s">
        <v>90</v>
      </c>
      <c r="F8" s="43" t="s">
        <v>59</v>
      </c>
      <c r="G8" s="43" t="s">
        <v>91</v>
      </c>
      <c r="H8" s="43" t="s">
        <v>92</v>
      </c>
      <c r="I8" s="32">
        <v>45296</v>
      </c>
      <c r="J8" s="32">
        <v>45501</v>
      </c>
      <c r="K8" s="43">
        <f>ABS('Raw_Data'!K8)</f>
        <v>27</v>
      </c>
      <c r="L8" s="43">
        <f>K8 + SUMIF(Stock_In!A:A, A8, Stock_In!D:D) - SUMIF(Stock_Out!A:A, A8, Stock_Out!D:D)</f>
        <v>27</v>
      </c>
      <c r="M8" s="43">
        <v>22</v>
      </c>
      <c r="N8" s="43">
        <f t="shared" si="1"/>
        <v>0</v>
      </c>
      <c r="O8" s="43" t="str">
        <f t="shared" si="0"/>
        <v>No</v>
      </c>
      <c r="P8" s="45">
        <v>7</v>
      </c>
      <c r="Q8" s="43">
        <v>91</v>
      </c>
      <c r="R8" s="45">
        <f t="shared" si="2"/>
        <v>637</v>
      </c>
      <c r="S8" s="43">
        <v>77</v>
      </c>
    </row>
    <row r="9" spans="1:19" x14ac:dyDescent="0.25">
      <c r="A9" s="46" t="str">
        <f>IFERROR(INDEX(Products!A:A, MATCH(B9, Products!B:B, 0)), "Not Found")</f>
        <v>P006</v>
      </c>
      <c r="B9" s="46" t="str">
        <f>PROPER(TRIM('Raw_Data'!A9))</f>
        <v>Lemon</v>
      </c>
      <c r="C9" s="46" t="s">
        <v>56</v>
      </c>
      <c r="D9" s="46" t="s">
        <v>97</v>
      </c>
      <c r="E9" s="46" t="s">
        <v>98</v>
      </c>
      <c r="F9" s="46" t="s">
        <v>68</v>
      </c>
      <c r="G9" s="46" t="s">
        <v>99</v>
      </c>
      <c r="H9" s="46" t="s">
        <v>100</v>
      </c>
      <c r="I9" s="29">
        <v>45296</v>
      </c>
      <c r="J9" s="29">
        <v>45481</v>
      </c>
      <c r="K9" s="46">
        <f>ABS('Raw_Data'!K9)</f>
        <v>91</v>
      </c>
      <c r="L9" s="46">
        <f>K9 + SUMIF(Stock_In!A:A, A9, Stock_In!D:D) - SUMIF(Stock_Out!A:A, A9, Stock_Out!D:D)</f>
        <v>91</v>
      </c>
      <c r="M9" s="46">
        <v>6</v>
      </c>
      <c r="N9" s="46">
        <f t="shared" si="1"/>
        <v>0</v>
      </c>
      <c r="O9" s="46" t="str">
        <f t="shared" si="0"/>
        <v>No</v>
      </c>
      <c r="P9" s="47">
        <v>2.4</v>
      </c>
      <c r="Q9" s="46">
        <v>38</v>
      </c>
      <c r="R9" s="47">
        <f t="shared" si="2"/>
        <v>91.2</v>
      </c>
      <c r="S9" s="46">
        <v>70</v>
      </c>
    </row>
    <row r="10" spans="1:19" x14ac:dyDescent="0.25">
      <c r="A10" s="43" t="str">
        <f>IFERROR(INDEX(Products!A:A, MATCH(B10, Products!B:B, 0)), "Not Found")</f>
        <v>P007</v>
      </c>
      <c r="B10" s="43" t="str">
        <f>PROPER(TRIM('Raw_Data'!A10))</f>
        <v>Coconut Sugar</v>
      </c>
      <c r="C10" s="43" t="s">
        <v>103</v>
      </c>
      <c r="D10" s="43" t="s">
        <v>104</v>
      </c>
      <c r="E10" s="43" t="s">
        <v>105</v>
      </c>
      <c r="F10" s="43" t="s">
        <v>106</v>
      </c>
      <c r="G10" s="43" t="s">
        <v>107</v>
      </c>
      <c r="H10" s="43" t="s">
        <v>108</v>
      </c>
      <c r="I10" s="32">
        <v>45296</v>
      </c>
      <c r="J10" s="32">
        <v>45686</v>
      </c>
      <c r="K10" s="43">
        <f>ABS('Raw_Data'!K10)</f>
        <v>17</v>
      </c>
      <c r="L10" s="43">
        <f>K10 + SUMIF(Stock_In!A:A, A10, Stock_In!D:D) - SUMIF(Stock_Out!A:A, A10, Stock_Out!D:D)</f>
        <v>17</v>
      </c>
      <c r="M10" s="43">
        <v>85</v>
      </c>
      <c r="N10" s="43">
        <f t="shared" si="1"/>
        <v>68</v>
      </c>
      <c r="O10" s="43" t="str">
        <f t="shared" si="0"/>
        <v>Yes</v>
      </c>
      <c r="P10" s="45">
        <v>5</v>
      </c>
      <c r="Q10" s="43">
        <v>76</v>
      </c>
      <c r="R10" s="45">
        <f t="shared" si="2"/>
        <v>380</v>
      </c>
      <c r="S10" s="43">
        <v>89</v>
      </c>
    </row>
    <row r="11" spans="1:19" x14ac:dyDescent="0.25">
      <c r="A11" s="46" t="str">
        <f>IFERROR(INDEX(Products!A:A, MATCH(B11, Products!B:B, 0)), "Not Found")</f>
        <v>P008</v>
      </c>
      <c r="B11" s="46" t="str">
        <f>PROPER(TRIM('Raw_Data'!A11))</f>
        <v>Anchovies</v>
      </c>
      <c r="C11" s="46" t="s">
        <v>113</v>
      </c>
      <c r="D11" s="46" t="s">
        <v>114</v>
      </c>
      <c r="E11" s="46" t="s">
        <v>115</v>
      </c>
      <c r="F11" s="46" t="s">
        <v>59</v>
      </c>
      <c r="G11" s="46" t="s">
        <v>116</v>
      </c>
      <c r="H11" s="46" t="s">
        <v>117</v>
      </c>
      <c r="I11" s="29">
        <v>45297</v>
      </c>
      <c r="J11" s="29">
        <v>45739</v>
      </c>
      <c r="K11" s="46">
        <f>ABS('Raw_Data'!K11)</f>
        <v>81</v>
      </c>
      <c r="L11" s="46">
        <f>K11 + SUMIF(Stock_In!A:A, A11, Stock_In!D:D) - SUMIF(Stock_Out!A:A, A11, Stock_Out!D:D)</f>
        <v>81</v>
      </c>
      <c r="M11" s="46">
        <v>22</v>
      </c>
      <c r="N11" s="46">
        <f t="shared" si="1"/>
        <v>0</v>
      </c>
      <c r="O11" s="46" t="str">
        <f t="shared" si="0"/>
        <v>No</v>
      </c>
      <c r="P11" s="47">
        <v>10</v>
      </c>
      <c r="Q11" s="46">
        <v>95</v>
      </c>
      <c r="R11" s="47">
        <f t="shared" si="2"/>
        <v>950</v>
      </c>
      <c r="S11" s="46">
        <v>77</v>
      </c>
    </row>
    <row r="12" spans="1:19" x14ac:dyDescent="0.25">
      <c r="A12" s="43" t="str">
        <f>IFERROR(INDEX(Products!A:A, MATCH(B12, Products!B:B, 0)), "Not Found")</f>
        <v>P009</v>
      </c>
      <c r="B12" s="43" t="str">
        <f>PROPER(TRIM('Raw_Data'!A12))</f>
        <v>Cheese</v>
      </c>
      <c r="C12" s="43" t="s">
        <v>74</v>
      </c>
      <c r="D12" s="43" t="s">
        <v>122</v>
      </c>
      <c r="E12" s="43" t="s">
        <v>123</v>
      </c>
      <c r="F12" s="43" t="s">
        <v>106</v>
      </c>
      <c r="G12" s="43" t="s">
        <v>124</v>
      </c>
      <c r="H12" s="43" t="s">
        <v>125</v>
      </c>
      <c r="I12" s="32">
        <v>45297</v>
      </c>
      <c r="J12" s="32">
        <v>45357</v>
      </c>
      <c r="K12" s="43">
        <f>ABS('Raw_Data'!K12)</f>
        <v>78</v>
      </c>
      <c r="L12" s="43">
        <f>K12 + SUMIF(Stock_In!A:A, A12, Stock_In!D:D) - SUMIF(Stock_Out!A:A, A12, Stock_Out!D:D)</f>
        <v>78</v>
      </c>
      <c r="M12" s="43">
        <v>24</v>
      </c>
      <c r="N12" s="43">
        <f t="shared" si="1"/>
        <v>0</v>
      </c>
      <c r="O12" s="43" t="str">
        <f t="shared" si="0"/>
        <v>No</v>
      </c>
      <c r="P12" s="45">
        <v>9</v>
      </c>
      <c r="Q12" s="43">
        <v>60</v>
      </c>
      <c r="R12" s="45">
        <f t="shared" si="2"/>
        <v>540</v>
      </c>
      <c r="S12" s="43">
        <v>41</v>
      </c>
    </row>
    <row r="13" spans="1:19" x14ac:dyDescent="0.25">
      <c r="A13" s="46" t="str">
        <f>IFERROR(INDEX(Products!A:A, MATCH(B13, Products!B:B, 0)), "Not Found")</f>
        <v>P010</v>
      </c>
      <c r="B13" s="46" t="str">
        <f>PROPER(TRIM('Raw_Data'!A13))</f>
        <v>Yogurt</v>
      </c>
      <c r="C13" s="46" t="s">
        <v>74</v>
      </c>
      <c r="D13" s="46" t="s">
        <v>128</v>
      </c>
      <c r="E13" s="46" t="s">
        <v>129</v>
      </c>
      <c r="F13" s="46" t="s">
        <v>68</v>
      </c>
      <c r="G13" s="46" t="s">
        <v>130</v>
      </c>
      <c r="H13" s="46" t="s">
        <v>131</v>
      </c>
      <c r="I13" s="29">
        <v>45297</v>
      </c>
      <c r="J13" s="29">
        <v>45546</v>
      </c>
      <c r="K13" s="46">
        <f>ABS('Raw_Data'!K13)</f>
        <v>55</v>
      </c>
      <c r="L13" s="46">
        <f>K13 + SUMIF(Stock_In!A:A, A13, Stock_In!D:D) - SUMIF(Stock_Out!A:A, A13, Stock_Out!D:D)</f>
        <v>55</v>
      </c>
      <c r="M13" s="46">
        <v>50</v>
      </c>
      <c r="N13" s="46">
        <f t="shared" si="1"/>
        <v>0</v>
      </c>
      <c r="O13" s="46" t="str">
        <f t="shared" si="0"/>
        <v>No</v>
      </c>
      <c r="P13" s="47">
        <v>1.7</v>
      </c>
      <c r="Q13" s="46">
        <v>62</v>
      </c>
      <c r="R13" s="47">
        <f t="shared" si="2"/>
        <v>105.39999999999999</v>
      </c>
      <c r="S13" s="46">
        <v>26</v>
      </c>
    </row>
    <row r="14" spans="1:19" x14ac:dyDescent="0.25">
      <c r="A14" s="43" t="str">
        <f>IFERROR(INDEX(Products!A:A, MATCH(B14, Products!B:B, 0)), "Not Found")</f>
        <v>P011</v>
      </c>
      <c r="B14" s="43" t="str">
        <f>PROPER(TRIM('Raw_Data'!A14))</f>
        <v>Cheddar Cheese</v>
      </c>
      <c r="C14" s="43" t="s">
        <v>74</v>
      </c>
      <c r="D14" s="43" t="s">
        <v>135</v>
      </c>
      <c r="E14" s="43" t="s">
        <v>136</v>
      </c>
      <c r="F14" s="43" t="s">
        <v>106</v>
      </c>
      <c r="G14" s="43" t="s">
        <v>137</v>
      </c>
      <c r="H14" s="43" t="s">
        <v>138</v>
      </c>
      <c r="I14" s="32">
        <v>45297</v>
      </c>
      <c r="J14" s="32">
        <v>45328</v>
      </c>
      <c r="K14" s="43">
        <f>ABS('Raw_Data'!K14)</f>
        <v>60</v>
      </c>
      <c r="L14" s="43">
        <f>K14 + SUMIF(Stock_In!A:A, A14, Stock_In!D:D) - SUMIF(Stock_Out!A:A, A14, Stock_Out!D:D)</f>
        <v>60</v>
      </c>
      <c r="M14" s="43">
        <v>9</v>
      </c>
      <c r="N14" s="43">
        <f t="shared" si="1"/>
        <v>0</v>
      </c>
      <c r="O14" s="43" t="str">
        <f t="shared" si="0"/>
        <v>No</v>
      </c>
      <c r="P14" s="45">
        <v>9</v>
      </c>
      <c r="Q14" s="43">
        <v>95</v>
      </c>
      <c r="R14" s="45">
        <f t="shared" si="2"/>
        <v>855</v>
      </c>
      <c r="S14" s="43">
        <v>63</v>
      </c>
    </row>
    <row r="15" spans="1:19" x14ac:dyDescent="0.25">
      <c r="A15" s="46" t="str">
        <f>IFERROR(INDEX(Products!A:A, MATCH(B15, Products!B:B, 0)), "Not Found")</f>
        <v>P012</v>
      </c>
      <c r="B15" s="46" t="str">
        <f>PROPER(TRIM('Raw_Data'!A15))</f>
        <v>Avocado Oil</v>
      </c>
      <c r="C15" s="46" t="s">
        <v>65</v>
      </c>
      <c r="D15" s="46" t="s">
        <v>140</v>
      </c>
      <c r="E15" s="46" t="s">
        <v>141</v>
      </c>
      <c r="F15" s="46" t="s">
        <v>68</v>
      </c>
      <c r="G15" s="46" t="s">
        <v>142</v>
      </c>
      <c r="H15" s="46" t="s">
        <v>143</v>
      </c>
      <c r="I15" s="29">
        <v>45298</v>
      </c>
      <c r="J15" s="29">
        <v>45447</v>
      </c>
      <c r="K15" s="46">
        <f>ABS('Raw_Data'!K15)</f>
        <v>53</v>
      </c>
      <c r="L15" s="46">
        <f>K15 + SUMIF(Stock_In!A:A, A15, Stock_In!D:D) - SUMIF(Stock_Out!A:A, A15, Stock_Out!D:D)</f>
        <v>53</v>
      </c>
      <c r="M15" s="46">
        <v>89</v>
      </c>
      <c r="N15" s="46">
        <f t="shared" si="1"/>
        <v>36</v>
      </c>
      <c r="O15" s="46" t="str">
        <f t="shared" si="0"/>
        <v>Yes</v>
      </c>
      <c r="P15" s="47">
        <v>10</v>
      </c>
      <c r="Q15" s="46">
        <v>22</v>
      </c>
      <c r="R15" s="47">
        <f t="shared" si="2"/>
        <v>220</v>
      </c>
      <c r="S15" s="46">
        <v>83</v>
      </c>
    </row>
    <row r="16" spans="1:19" x14ac:dyDescent="0.25">
      <c r="A16" s="43" t="str">
        <f>IFERROR(INDEX(Products!A:A, MATCH(B16, Products!B:B, 0)), "Not Found")</f>
        <v>P013</v>
      </c>
      <c r="B16" s="43" t="str">
        <f>PROPER(TRIM('Raw_Data'!A16))</f>
        <v>Orange</v>
      </c>
      <c r="C16" s="43" t="s">
        <v>56</v>
      </c>
      <c r="D16" s="43" t="s">
        <v>145</v>
      </c>
      <c r="E16" s="43" t="s">
        <v>146</v>
      </c>
      <c r="F16" s="43" t="s">
        <v>68</v>
      </c>
      <c r="G16" s="43" t="s">
        <v>147</v>
      </c>
      <c r="H16" s="43" t="s">
        <v>148</v>
      </c>
      <c r="I16" s="32">
        <v>45299</v>
      </c>
      <c r="J16" s="32">
        <v>45419</v>
      </c>
      <c r="K16" s="43">
        <f>ABS('Raw_Data'!K16)</f>
        <v>94</v>
      </c>
      <c r="L16" s="43">
        <f>K16 + SUMIF(Stock_In!A:A, A16, Stock_In!D:D) - SUMIF(Stock_Out!A:A, A16, Stock_Out!D:D)</f>
        <v>94</v>
      </c>
      <c r="M16" s="43">
        <v>58</v>
      </c>
      <c r="N16" s="43">
        <f t="shared" si="1"/>
        <v>0</v>
      </c>
      <c r="O16" s="43" t="str">
        <f t="shared" si="0"/>
        <v>No</v>
      </c>
      <c r="P16" s="45">
        <v>2.9</v>
      </c>
      <c r="Q16" s="43">
        <v>57</v>
      </c>
      <c r="R16" s="45">
        <f t="shared" si="2"/>
        <v>165.29999999999998</v>
      </c>
      <c r="S16" s="43">
        <v>74</v>
      </c>
    </row>
    <row r="17" spans="1:19" x14ac:dyDescent="0.25">
      <c r="A17" s="46" t="str">
        <f>IFERROR(INDEX(Products!A:A, MATCH(B17, Products!B:B, 0)), "Not Found")</f>
        <v>P014</v>
      </c>
      <c r="B17" s="46" t="str">
        <f>PROPER(TRIM('Raw_Data'!A17))</f>
        <v>Digestive Biscuit</v>
      </c>
      <c r="C17" s="46" t="s">
        <v>152</v>
      </c>
      <c r="D17" s="46" t="s">
        <v>153</v>
      </c>
      <c r="E17" s="46" t="s">
        <v>154</v>
      </c>
      <c r="F17" s="46" t="s">
        <v>68</v>
      </c>
      <c r="G17" s="46" t="s">
        <v>155</v>
      </c>
      <c r="H17" s="46" t="s">
        <v>156</v>
      </c>
      <c r="I17" s="29">
        <v>45300</v>
      </c>
      <c r="J17" s="29">
        <v>45368</v>
      </c>
      <c r="K17" s="46">
        <f>ABS('Raw_Data'!K17)</f>
        <v>77</v>
      </c>
      <c r="L17" s="46">
        <f>K17 + SUMIF(Stock_In!A:A, A17, Stock_In!D:D) - SUMIF(Stock_Out!A:A, A17, Stock_Out!D:D)</f>
        <v>77</v>
      </c>
      <c r="M17" s="46">
        <v>79</v>
      </c>
      <c r="N17" s="46">
        <f t="shared" si="1"/>
        <v>2</v>
      </c>
      <c r="O17" s="46" t="str">
        <f t="shared" si="0"/>
        <v>Yes</v>
      </c>
      <c r="P17" s="47">
        <v>4</v>
      </c>
      <c r="Q17" s="46">
        <v>62</v>
      </c>
      <c r="R17" s="47">
        <f t="shared" si="2"/>
        <v>248</v>
      </c>
      <c r="S17" s="46">
        <v>75</v>
      </c>
    </row>
    <row r="18" spans="1:19" x14ac:dyDescent="0.25">
      <c r="A18" s="43" t="str">
        <f>IFERROR(INDEX(Products!A:A, MATCH(B18, Products!B:B, 0)), "Not Found")</f>
        <v>P015</v>
      </c>
      <c r="B18" s="43" t="str">
        <f>PROPER(TRIM('Raw_Data'!A18))</f>
        <v>Cauliflower</v>
      </c>
      <c r="C18" s="43" t="s">
        <v>56</v>
      </c>
      <c r="D18" s="43" t="s">
        <v>161</v>
      </c>
      <c r="E18" s="43" t="s">
        <v>162</v>
      </c>
      <c r="F18" s="43" t="s">
        <v>106</v>
      </c>
      <c r="G18" s="43" t="s">
        <v>163</v>
      </c>
      <c r="H18" s="43" t="s">
        <v>164</v>
      </c>
      <c r="I18" s="32">
        <v>45300</v>
      </c>
      <c r="J18" s="32">
        <v>45569</v>
      </c>
      <c r="K18" s="43">
        <f>ABS('Raw_Data'!K18)</f>
        <v>34</v>
      </c>
      <c r="L18" s="43">
        <f>K18 + SUMIF(Stock_In!A:A, A18, Stock_In!D:D) - SUMIF(Stock_Out!A:A, A18, Stock_Out!D:D)</f>
        <v>34</v>
      </c>
      <c r="M18" s="43">
        <v>92</v>
      </c>
      <c r="N18" s="43">
        <f t="shared" si="1"/>
        <v>58</v>
      </c>
      <c r="O18" s="43" t="str">
        <f t="shared" si="0"/>
        <v>Yes</v>
      </c>
      <c r="P18" s="45">
        <v>2.5</v>
      </c>
      <c r="Q18" s="43">
        <v>28</v>
      </c>
      <c r="R18" s="45">
        <f t="shared" si="2"/>
        <v>70</v>
      </c>
      <c r="S18" s="43">
        <v>71</v>
      </c>
    </row>
    <row r="19" spans="1:19" x14ac:dyDescent="0.25">
      <c r="A19" s="46" t="str">
        <f>IFERROR(INDEX(Products!A:A, MATCH(B19, Products!B:B, 0)), "Not Found")</f>
        <v>P016</v>
      </c>
      <c r="B19" s="46" t="str">
        <f>PROPER(TRIM('Raw_Data'!A19))</f>
        <v>Pear</v>
      </c>
      <c r="C19" s="46" t="s">
        <v>56</v>
      </c>
      <c r="D19" s="46" t="s">
        <v>168</v>
      </c>
      <c r="E19" s="46" t="s">
        <v>169</v>
      </c>
      <c r="F19" s="46" t="s">
        <v>59</v>
      </c>
      <c r="G19" s="46" t="s">
        <v>170</v>
      </c>
      <c r="H19" s="46" t="s">
        <v>171</v>
      </c>
      <c r="I19" s="29">
        <v>45300</v>
      </c>
      <c r="J19" s="29">
        <v>45325</v>
      </c>
      <c r="K19" s="46">
        <f>ABS('Raw_Data'!K19)</f>
        <v>79</v>
      </c>
      <c r="L19" s="46">
        <f>K19 + SUMIF(Stock_In!A:A, A19, Stock_In!D:D) - SUMIF(Stock_Out!A:A, A19, Stock_Out!D:D)</f>
        <v>79</v>
      </c>
      <c r="M19" s="46">
        <v>37</v>
      </c>
      <c r="N19" s="46">
        <f t="shared" si="1"/>
        <v>0</v>
      </c>
      <c r="O19" s="46" t="str">
        <f t="shared" si="0"/>
        <v>No</v>
      </c>
      <c r="P19" s="47">
        <v>4.5</v>
      </c>
      <c r="Q19" s="46">
        <v>33</v>
      </c>
      <c r="R19" s="47">
        <f t="shared" si="2"/>
        <v>148.5</v>
      </c>
      <c r="S19" s="46">
        <v>20</v>
      </c>
    </row>
    <row r="20" spans="1:19" x14ac:dyDescent="0.25">
      <c r="A20" s="43" t="str">
        <f>IFERROR(INDEX(Products!A:A, MATCH(B20, Products!B:B, 0)), "Not Found")</f>
        <v>P017</v>
      </c>
      <c r="B20" s="43" t="str">
        <f>PROPER(TRIM('Raw_Data'!A20))</f>
        <v>Egg (Turkey)</v>
      </c>
      <c r="C20" s="43" t="s">
        <v>74</v>
      </c>
      <c r="D20" s="43" t="s">
        <v>174</v>
      </c>
      <c r="E20" s="43" t="s">
        <v>175</v>
      </c>
      <c r="F20" s="43" t="s">
        <v>68</v>
      </c>
      <c r="G20" s="43" t="s">
        <v>176</v>
      </c>
      <c r="H20" s="43" t="s">
        <v>177</v>
      </c>
      <c r="I20" s="32">
        <v>45301</v>
      </c>
      <c r="J20" s="34">
        <v>45521</v>
      </c>
      <c r="K20" s="43">
        <f>ABS('Raw_Data'!K20)</f>
        <v>76</v>
      </c>
      <c r="L20" s="43">
        <f>K20 + SUMIF(Stock_In!A:A, A20, Stock_In!D:D) - SUMIF(Stock_Out!A:A, A20, Stock_Out!D:D)</f>
        <v>76</v>
      </c>
      <c r="M20" s="43">
        <v>54</v>
      </c>
      <c r="N20" s="43">
        <f t="shared" si="1"/>
        <v>0</v>
      </c>
      <c r="O20" s="43" t="str">
        <f t="shared" si="0"/>
        <v>No</v>
      </c>
      <c r="P20" s="45">
        <v>2.5</v>
      </c>
      <c r="Q20" s="43">
        <v>69</v>
      </c>
      <c r="R20" s="45">
        <f t="shared" si="2"/>
        <v>172.5</v>
      </c>
      <c r="S20" s="43">
        <v>27</v>
      </c>
    </row>
    <row r="21" spans="1:19" x14ac:dyDescent="0.25">
      <c r="A21" s="46" t="str">
        <f>IFERROR(INDEX(Products!A:A, MATCH(B21, Products!B:B, 0)), "Not Found")</f>
        <v>P018</v>
      </c>
      <c r="B21" s="46" t="str">
        <f>PROPER(TRIM('Raw_Data'!A21))</f>
        <v>Ricotta Cheese</v>
      </c>
      <c r="C21" s="46" t="s">
        <v>74</v>
      </c>
      <c r="D21" s="46" t="s">
        <v>181</v>
      </c>
      <c r="E21" s="46" t="s">
        <v>182</v>
      </c>
      <c r="F21" s="46" t="s">
        <v>106</v>
      </c>
      <c r="G21" s="46" t="s">
        <v>183</v>
      </c>
      <c r="H21" s="46" t="s">
        <v>184</v>
      </c>
      <c r="I21" s="29">
        <v>45301</v>
      </c>
      <c r="J21" s="35">
        <v>45358</v>
      </c>
      <c r="K21" s="46">
        <f>ABS('Raw_Data'!K21)</f>
        <v>50</v>
      </c>
      <c r="L21" s="46">
        <f>K21 + SUMIF(Stock_In!A:A, A21, Stock_In!D:D) - SUMIF(Stock_Out!A:A, A21, Stock_Out!D:D)</f>
        <v>50</v>
      </c>
      <c r="M21" s="46">
        <v>46</v>
      </c>
      <c r="N21" s="46">
        <f t="shared" si="1"/>
        <v>0</v>
      </c>
      <c r="O21" s="46" t="str">
        <f t="shared" si="0"/>
        <v>No</v>
      </c>
      <c r="P21" s="47">
        <v>6.2</v>
      </c>
      <c r="Q21" s="46">
        <v>88</v>
      </c>
      <c r="R21" s="47">
        <f t="shared" si="2"/>
        <v>545.6</v>
      </c>
      <c r="S21" s="46">
        <v>70</v>
      </c>
    </row>
    <row r="22" spans="1:19" x14ac:dyDescent="0.25">
      <c r="A22" s="43" t="str">
        <f>IFERROR(INDEX(Products!A:A, MATCH(B22, Products!B:B, 0)), "Not Found")</f>
        <v>P019</v>
      </c>
      <c r="B22" s="43" t="str">
        <f>PROPER(TRIM('Raw_Data'!A22))</f>
        <v>Eggplant</v>
      </c>
      <c r="C22" s="43" t="s">
        <v>56</v>
      </c>
      <c r="D22" s="43" t="s">
        <v>187</v>
      </c>
      <c r="E22" s="43" t="s">
        <v>188</v>
      </c>
      <c r="F22" s="43" t="s">
        <v>68</v>
      </c>
      <c r="G22" s="43" t="s">
        <v>189</v>
      </c>
      <c r="H22" s="43" t="s">
        <v>190</v>
      </c>
      <c r="I22" s="32">
        <v>45301</v>
      </c>
      <c r="J22" s="34">
        <v>45303</v>
      </c>
      <c r="K22" s="43">
        <f>ABS('Raw_Data'!K22)</f>
        <v>25</v>
      </c>
      <c r="L22" s="43">
        <f>K22 + SUMIF(Stock_In!A:A, A22, Stock_In!D:D) - SUMIF(Stock_Out!A:A, A22, Stock_Out!D:D)</f>
        <v>25</v>
      </c>
      <c r="M22" s="43">
        <v>62</v>
      </c>
      <c r="N22" s="43">
        <f t="shared" ref="N22:N85" si="3">IF(M22&gt;L22,M22-L22,0)</f>
        <v>37</v>
      </c>
      <c r="O22" s="43" t="str">
        <f t="shared" ref="O22:O85" si="4">IF(K22 &lt;= M22, "Yes", "No")</f>
        <v>Yes</v>
      </c>
      <c r="P22" s="45">
        <v>3</v>
      </c>
      <c r="Q22" s="43">
        <v>57</v>
      </c>
      <c r="R22" s="45">
        <f t="shared" ref="R22:R85" si="5">P22*Q22</f>
        <v>171</v>
      </c>
      <c r="S22" s="43">
        <v>98</v>
      </c>
    </row>
    <row r="23" spans="1:19" x14ac:dyDescent="0.25">
      <c r="A23" s="46" t="str">
        <f>IFERROR(INDEX(Products!A:A, MATCH(B23, Products!B:B, 0)), "Not Found")</f>
        <v>P020</v>
      </c>
      <c r="B23" s="46" t="str">
        <f>PROPER(TRIM('Raw_Data'!A23))</f>
        <v>Whole Wheat Flour</v>
      </c>
      <c r="C23" s="46" t="s">
        <v>103</v>
      </c>
      <c r="D23" s="46" t="s">
        <v>193</v>
      </c>
      <c r="E23" s="46" t="s">
        <v>194</v>
      </c>
      <c r="F23" s="46" t="s">
        <v>68</v>
      </c>
      <c r="G23" s="46" t="s">
        <v>195</v>
      </c>
      <c r="H23" s="46" t="s">
        <v>196</v>
      </c>
      <c r="I23" s="29">
        <v>45301</v>
      </c>
      <c r="J23" s="35">
        <v>45499</v>
      </c>
      <c r="K23" s="46">
        <f>ABS('Raw_Data'!K23)</f>
        <v>38</v>
      </c>
      <c r="L23" s="46">
        <f>K23 + SUMIF(Stock_In!A:A, A23, Stock_In!D:D) - SUMIF(Stock_Out!A:A, A23, Stock_Out!D:D)</f>
        <v>38</v>
      </c>
      <c r="M23" s="46">
        <v>43</v>
      </c>
      <c r="N23" s="46">
        <f t="shared" si="3"/>
        <v>5</v>
      </c>
      <c r="O23" s="46" t="str">
        <f t="shared" si="4"/>
        <v>Yes</v>
      </c>
      <c r="P23" s="47">
        <v>2.7</v>
      </c>
      <c r="Q23" s="46">
        <v>34</v>
      </c>
      <c r="R23" s="47">
        <f t="shared" si="5"/>
        <v>91.800000000000011</v>
      </c>
      <c r="S23" s="46">
        <v>54</v>
      </c>
    </row>
    <row r="24" spans="1:19" x14ac:dyDescent="0.25">
      <c r="A24" s="43" t="str">
        <f>IFERROR(INDEX(Products!A:A, MATCH(B24, Products!B:B, 0)), "Not Found")</f>
        <v>P021</v>
      </c>
      <c r="B24" s="43" t="str">
        <f>PROPER(TRIM('Raw_Data'!A24))</f>
        <v>Arabica Coffee</v>
      </c>
      <c r="C24" s="43" t="s">
        <v>201</v>
      </c>
      <c r="D24" s="43" t="s">
        <v>202</v>
      </c>
      <c r="E24" s="43" t="s">
        <v>203</v>
      </c>
      <c r="F24" s="43" t="s">
        <v>59</v>
      </c>
      <c r="G24" s="43" t="s">
        <v>204</v>
      </c>
      <c r="H24" s="43" t="s">
        <v>205</v>
      </c>
      <c r="I24" s="32">
        <v>45302</v>
      </c>
      <c r="J24" s="34">
        <v>45441</v>
      </c>
      <c r="K24" s="43">
        <f>ABS('Raw_Data'!K24)</f>
        <v>45</v>
      </c>
      <c r="L24" s="43">
        <f>K24 + SUMIF(Stock_In!A:A, A24, Stock_In!D:D) - SUMIF(Stock_Out!A:A, A24, Stock_Out!D:D)</f>
        <v>45</v>
      </c>
      <c r="M24" s="43">
        <v>77</v>
      </c>
      <c r="N24" s="43">
        <f t="shared" si="3"/>
        <v>32</v>
      </c>
      <c r="O24" s="43" t="str">
        <f t="shared" si="4"/>
        <v>Yes</v>
      </c>
      <c r="P24" s="45">
        <v>20</v>
      </c>
      <c r="Q24" s="43">
        <v>85</v>
      </c>
      <c r="R24" s="45">
        <f t="shared" si="5"/>
        <v>1700</v>
      </c>
      <c r="S24" s="43">
        <v>1</v>
      </c>
    </row>
    <row r="25" spans="1:19" x14ac:dyDescent="0.25">
      <c r="A25" s="46" t="str">
        <f>IFERROR(INDEX(Products!A:A, MATCH(B25, Products!B:B, 0)), "Not Found")</f>
        <v>P022</v>
      </c>
      <c r="B25" s="46" t="str">
        <f>PROPER(TRIM('Raw_Data'!A25))</f>
        <v>Sweet Potato</v>
      </c>
      <c r="C25" s="46" t="s">
        <v>56</v>
      </c>
      <c r="D25" s="46" t="s">
        <v>209</v>
      </c>
      <c r="E25" s="46" t="s">
        <v>210</v>
      </c>
      <c r="F25" s="46" t="s">
        <v>106</v>
      </c>
      <c r="G25" s="46" t="s">
        <v>211</v>
      </c>
      <c r="H25" s="46" t="s">
        <v>212</v>
      </c>
      <c r="I25" s="29">
        <v>45303</v>
      </c>
      <c r="J25" s="35" t="s">
        <v>213</v>
      </c>
      <c r="K25" s="46">
        <f>ABS('Raw_Data'!K25)</f>
        <v>49</v>
      </c>
      <c r="L25" s="46">
        <f>K25 + SUMIF(Stock_In!A:A, A25, Stock_In!D:D) - SUMIF(Stock_Out!A:A, A25, Stock_Out!D:D)</f>
        <v>49</v>
      </c>
      <c r="M25" s="46">
        <v>1</v>
      </c>
      <c r="N25" s="46">
        <f t="shared" si="3"/>
        <v>0</v>
      </c>
      <c r="O25" s="46" t="str">
        <f t="shared" si="4"/>
        <v>No</v>
      </c>
      <c r="P25" s="47">
        <v>2</v>
      </c>
      <c r="Q25" s="46">
        <v>97</v>
      </c>
      <c r="R25" s="47">
        <f t="shared" si="5"/>
        <v>194</v>
      </c>
      <c r="S25" s="46">
        <v>95</v>
      </c>
    </row>
    <row r="26" spans="1:19" x14ac:dyDescent="0.25">
      <c r="A26" s="43" t="str">
        <f>IFERROR(INDEX(Products!A:A, MATCH(B26, Products!B:B, 0)), "Not Found")</f>
        <v>P023</v>
      </c>
      <c r="B26" s="43" t="str">
        <f>PROPER(TRIM('Raw_Data'!A26))</f>
        <v>Mango</v>
      </c>
      <c r="C26" s="43" t="s">
        <v>56</v>
      </c>
      <c r="D26" s="43" t="s">
        <v>216</v>
      </c>
      <c r="E26" s="43" t="s">
        <v>217</v>
      </c>
      <c r="F26" s="43" t="s">
        <v>68</v>
      </c>
      <c r="G26" s="43" t="s">
        <v>218</v>
      </c>
      <c r="H26" s="43" t="s">
        <v>219</v>
      </c>
      <c r="I26" s="32">
        <v>45325</v>
      </c>
      <c r="J26" s="34">
        <v>45511</v>
      </c>
      <c r="K26" s="43">
        <f>ABS('Raw_Data'!K26)</f>
        <v>89</v>
      </c>
      <c r="L26" s="43">
        <f>K26 + SUMIF(Stock_In!A:A, A26, Stock_In!D:D) - SUMIF(Stock_Out!A:A, A26, Stock_Out!D:D)</f>
        <v>89</v>
      </c>
      <c r="M26" s="43">
        <v>92</v>
      </c>
      <c r="N26" s="43">
        <f t="shared" si="3"/>
        <v>3</v>
      </c>
      <c r="O26" s="43" t="str">
        <f t="shared" si="4"/>
        <v>Yes</v>
      </c>
      <c r="P26" s="45">
        <v>4.8</v>
      </c>
      <c r="Q26" s="43">
        <v>46</v>
      </c>
      <c r="R26" s="45">
        <f t="shared" si="5"/>
        <v>220.79999999999998</v>
      </c>
      <c r="S26" s="43">
        <v>11</v>
      </c>
    </row>
    <row r="27" spans="1:19" x14ac:dyDescent="0.25">
      <c r="A27" s="46" t="str">
        <f>IFERROR(INDEX(Products!A:A, MATCH(B27, Products!B:B, 0)), "Not Found")</f>
        <v>P024</v>
      </c>
      <c r="B27" s="46" t="str">
        <f>PROPER(TRIM('Raw_Data'!A27))</f>
        <v>Kale</v>
      </c>
      <c r="C27" s="46" t="s">
        <v>56</v>
      </c>
      <c r="D27" s="46" t="s">
        <v>187</v>
      </c>
      <c r="E27" s="46" t="s">
        <v>222</v>
      </c>
      <c r="F27" s="46" t="s">
        <v>68</v>
      </c>
      <c r="G27" s="46" t="s">
        <v>223</v>
      </c>
      <c r="H27" s="46" t="s">
        <v>224</v>
      </c>
      <c r="I27" s="29">
        <v>45325</v>
      </c>
      <c r="J27" s="35">
        <v>45487</v>
      </c>
      <c r="K27" s="46">
        <f>ABS('Raw_Data'!K27)</f>
        <v>47</v>
      </c>
      <c r="L27" s="46">
        <f>K27 + SUMIF(Stock_In!A:A, A27, Stock_In!D:D) - SUMIF(Stock_Out!A:A, A27, Stock_Out!D:D)</f>
        <v>47</v>
      </c>
      <c r="M27" s="46">
        <v>22</v>
      </c>
      <c r="N27" s="46">
        <f t="shared" si="3"/>
        <v>0</v>
      </c>
      <c r="O27" s="46" t="str">
        <f t="shared" si="4"/>
        <v>No</v>
      </c>
      <c r="P27" s="47">
        <v>4</v>
      </c>
      <c r="Q27" s="46">
        <v>26</v>
      </c>
      <c r="R27" s="47">
        <f t="shared" si="5"/>
        <v>104</v>
      </c>
      <c r="S27" s="46">
        <v>59</v>
      </c>
    </row>
    <row r="28" spans="1:19" x14ac:dyDescent="0.25">
      <c r="A28" s="43" t="str">
        <f>IFERROR(INDEX(Products!A:A, MATCH(B28, Products!B:B, 0)), "Not Found")</f>
        <v>P025</v>
      </c>
      <c r="B28" s="43" t="str">
        <f>PROPER(TRIM('Raw_Data'!A28))</f>
        <v>Jasmine Rice</v>
      </c>
      <c r="C28" s="43" t="s">
        <v>103</v>
      </c>
      <c r="D28" s="43" t="s">
        <v>227</v>
      </c>
      <c r="E28" s="43" t="s">
        <v>228</v>
      </c>
      <c r="F28" s="43" t="s">
        <v>106</v>
      </c>
      <c r="G28" s="43" t="s">
        <v>229</v>
      </c>
      <c r="H28" s="43" t="s">
        <v>230</v>
      </c>
      <c r="I28" s="32">
        <v>45325</v>
      </c>
      <c r="J28" s="34">
        <v>45389</v>
      </c>
      <c r="K28" s="43">
        <f>ABS('Raw_Data'!K28)</f>
        <v>53</v>
      </c>
      <c r="L28" s="43">
        <f>K28 + SUMIF(Stock_In!A:A, A28, Stock_In!D:D) - SUMIF(Stock_Out!A:A, A28, Stock_Out!D:D)</f>
        <v>53</v>
      </c>
      <c r="M28" s="43">
        <v>26</v>
      </c>
      <c r="N28" s="43">
        <f t="shared" si="3"/>
        <v>0</v>
      </c>
      <c r="O28" s="43" t="str">
        <f t="shared" si="4"/>
        <v>No</v>
      </c>
      <c r="P28" s="45">
        <v>4.75</v>
      </c>
      <c r="Q28" s="43">
        <v>100</v>
      </c>
      <c r="R28" s="45">
        <f t="shared" si="5"/>
        <v>475</v>
      </c>
      <c r="S28" s="43">
        <v>94</v>
      </c>
    </row>
    <row r="29" spans="1:19" x14ac:dyDescent="0.25">
      <c r="A29" s="46" t="str">
        <f>IFERROR(INDEX(Products!A:A, MATCH(B29, Products!B:B, 0)), "Not Found")</f>
        <v>P026</v>
      </c>
      <c r="B29" s="46" t="str">
        <f>PROPER(TRIM('Raw_Data'!A29))</f>
        <v>Sourdough Bread</v>
      </c>
      <c r="C29" s="46" t="s">
        <v>152</v>
      </c>
      <c r="D29" s="46" t="s">
        <v>233</v>
      </c>
      <c r="E29" s="46" t="s">
        <v>234</v>
      </c>
      <c r="F29" s="46" t="s">
        <v>59</v>
      </c>
      <c r="G29" s="46" t="s">
        <v>235</v>
      </c>
      <c r="H29" s="46" t="s">
        <v>236</v>
      </c>
      <c r="I29" s="29">
        <v>45326</v>
      </c>
      <c r="J29" s="35">
        <v>45571</v>
      </c>
      <c r="K29" s="46">
        <f>ABS('Raw_Data'!K29)</f>
        <v>65</v>
      </c>
      <c r="L29" s="46">
        <f>K29 + SUMIF(Stock_In!A:A, A29, Stock_In!D:D) - SUMIF(Stock_Out!A:A, A29, Stock_Out!D:D)</f>
        <v>65</v>
      </c>
      <c r="M29" s="46">
        <v>79</v>
      </c>
      <c r="N29" s="46">
        <f t="shared" si="3"/>
        <v>14</v>
      </c>
      <c r="O29" s="46" t="str">
        <f t="shared" si="4"/>
        <v>Yes</v>
      </c>
      <c r="P29" s="47">
        <v>4</v>
      </c>
      <c r="Q29" s="46">
        <v>100</v>
      </c>
      <c r="R29" s="47">
        <f t="shared" si="5"/>
        <v>400</v>
      </c>
      <c r="S29" s="46">
        <v>9</v>
      </c>
    </row>
    <row r="30" spans="1:19" x14ac:dyDescent="0.25">
      <c r="A30" s="43" t="str">
        <f>IFERROR(INDEX(Products!A:A, MATCH(B30, Products!B:B, 0)), "Not Found")</f>
        <v>P027</v>
      </c>
      <c r="B30" s="43" t="str">
        <f>PROPER(TRIM('Raw_Data'!A30))</f>
        <v>Green Coffee</v>
      </c>
      <c r="C30" s="43" t="s">
        <v>201</v>
      </c>
      <c r="D30" s="43" t="s">
        <v>239</v>
      </c>
      <c r="E30" s="43" t="s">
        <v>240</v>
      </c>
      <c r="F30" s="43" t="s">
        <v>68</v>
      </c>
      <c r="G30" s="43" t="s">
        <v>241</v>
      </c>
      <c r="H30" s="43" t="s">
        <v>242</v>
      </c>
      <c r="I30" s="32">
        <v>45326</v>
      </c>
      <c r="J30" s="34" t="s">
        <v>243</v>
      </c>
      <c r="K30" s="43">
        <f>ABS('Raw_Data'!K30)</f>
        <v>90</v>
      </c>
      <c r="L30" s="43">
        <f>K30 + SUMIF(Stock_In!A:A, A30, Stock_In!D:D) - SUMIF(Stock_Out!A:A, A30, Stock_Out!D:D)</f>
        <v>90</v>
      </c>
      <c r="M30" s="43">
        <v>68</v>
      </c>
      <c r="N30" s="43">
        <f t="shared" si="3"/>
        <v>0</v>
      </c>
      <c r="O30" s="43" t="str">
        <f t="shared" si="4"/>
        <v>No</v>
      </c>
      <c r="P30" s="45">
        <v>12</v>
      </c>
      <c r="Q30" s="43">
        <v>81</v>
      </c>
      <c r="R30" s="45">
        <f t="shared" si="5"/>
        <v>972</v>
      </c>
      <c r="S30" s="43">
        <v>26</v>
      </c>
    </row>
    <row r="31" spans="1:19" x14ac:dyDescent="0.25">
      <c r="A31" s="46" t="str">
        <f>IFERROR(INDEX(Products!A:A, MATCH(B31, Products!B:B, 0)), "Not Found")</f>
        <v>P021</v>
      </c>
      <c r="B31" s="46" t="str">
        <f>PROPER(TRIM('Raw_Data'!A31))</f>
        <v>Arabica Coffee</v>
      </c>
      <c r="C31" s="46" t="s">
        <v>201</v>
      </c>
      <c r="D31" s="46" t="s">
        <v>245</v>
      </c>
      <c r="E31" s="46" t="s">
        <v>203</v>
      </c>
      <c r="F31" s="46" t="s">
        <v>68</v>
      </c>
      <c r="G31" s="46" t="s">
        <v>247</v>
      </c>
      <c r="H31" s="46" t="s">
        <v>248</v>
      </c>
      <c r="I31" s="29">
        <v>45326</v>
      </c>
      <c r="J31" s="35">
        <v>45839</v>
      </c>
      <c r="K31" s="46">
        <f>ABS('Raw_Data'!K31)</f>
        <v>65</v>
      </c>
      <c r="L31" s="46">
        <f>K31 + SUMIF(Stock_In!A:A, A31, Stock_In!D:D) - SUMIF(Stock_Out!A:A, A31, Stock_Out!D:D)</f>
        <v>65</v>
      </c>
      <c r="M31" s="46">
        <v>63</v>
      </c>
      <c r="N31" s="46">
        <f t="shared" si="3"/>
        <v>0</v>
      </c>
      <c r="O31" s="46" t="str">
        <f t="shared" si="4"/>
        <v>No</v>
      </c>
      <c r="P31" s="47">
        <v>20</v>
      </c>
      <c r="Q31" s="46">
        <v>28</v>
      </c>
      <c r="R31" s="47">
        <f t="shared" si="5"/>
        <v>560</v>
      </c>
      <c r="S31" s="46">
        <v>26</v>
      </c>
    </row>
    <row r="32" spans="1:19" x14ac:dyDescent="0.25">
      <c r="A32" s="43" t="str">
        <f>IFERROR(INDEX(Products!A:A, MATCH(B32, Products!B:B, 0)), "Not Found")</f>
        <v>P028</v>
      </c>
      <c r="B32" s="43" t="str">
        <f>PROPER(TRIM('Raw_Data'!A32))</f>
        <v>Tilapia</v>
      </c>
      <c r="C32" s="43" t="s">
        <v>113</v>
      </c>
      <c r="D32" s="43" t="s">
        <v>251</v>
      </c>
      <c r="E32" s="43" t="s">
        <v>252</v>
      </c>
      <c r="F32" s="43" t="s">
        <v>106</v>
      </c>
      <c r="G32" s="43" t="s">
        <v>253</v>
      </c>
      <c r="H32" s="43" t="s">
        <v>254</v>
      </c>
      <c r="I32" s="32">
        <v>45327</v>
      </c>
      <c r="J32" s="32">
        <v>45809</v>
      </c>
      <c r="K32" s="43">
        <f>ABS('Raw_Data'!K32)</f>
        <v>30</v>
      </c>
      <c r="L32" s="43">
        <f>K32 + SUMIF(Stock_In!A:A, A32, Stock_In!D:D) - SUMIF(Stock_Out!A:A, A32, Stock_Out!D:D)</f>
        <v>30</v>
      </c>
      <c r="M32" s="43">
        <v>42</v>
      </c>
      <c r="N32" s="43">
        <f t="shared" si="3"/>
        <v>12</v>
      </c>
      <c r="O32" s="43" t="str">
        <f t="shared" si="4"/>
        <v>Yes</v>
      </c>
      <c r="P32" s="45">
        <v>7</v>
      </c>
      <c r="Q32" s="43">
        <v>48</v>
      </c>
      <c r="R32" s="45">
        <f t="shared" si="5"/>
        <v>336</v>
      </c>
      <c r="S32" s="43">
        <v>23</v>
      </c>
    </row>
    <row r="33" spans="1:19" x14ac:dyDescent="0.25">
      <c r="A33" s="46" t="str">
        <f>IFERROR(INDEX(Products!A:A, MATCH(B33, Products!B:B, 0)), "Not Found")</f>
        <v>P029</v>
      </c>
      <c r="B33" s="46" t="str">
        <f>PROPER(TRIM('Raw_Data'!A33))</f>
        <v>Arborio Rice</v>
      </c>
      <c r="C33" s="46" t="s">
        <v>103</v>
      </c>
      <c r="D33" s="46" t="s">
        <v>256</v>
      </c>
      <c r="E33" s="46" t="s">
        <v>257</v>
      </c>
      <c r="F33" s="46" t="s">
        <v>106</v>
      </c>
      <c r="G33" s="46" t="s">
        <v>258</v>
      </c>
      <c r="H33" s="46" t="s">
        <v>259</v>
      </c>
      <c r="I33" s="29">
        <v>45327</v>
      </c>
      <c r="J33" s="29">
        <v>45333</v>
      </c>
      <c r="K33" s="46">
        <f>ABS('Raw_Data'!K33)</f>
        <v>34</v>
      </c>
      <c r="L33" s="46">
        <f>K33 + SUMIF(Stock_In!A:A, A33, Stock_In!D:D) - SUMIF(Stock_Out!A:A, A33, Stock_Out!D:D)</f>
        <v>34</v>
      </c>
      <c r="M33" s="46">
        <v>32</v>
      </c>
      <c r="N33" s="46">
        <f t="shared" si="3"/>
        <v>0</v>
      </c>
      <c r="O33" s="46" t="str">
        <f t="shared" si="4"/>
        <v>No</v>
      </c>
      <c r="P33" s="47">
        <v>4.5</v>
      </c>
      <c r="Q33" s="46">
        <v>42</v>
      </c>
      <c r="R33" s="47">
        <f t="shared" si="5"/>
        <v>189</v>
      </c>
      <c r="S33" s="46">
        <v>27</v>
      </c>
    </row>
    <row r="34" spans="1:19" x14ac:dyDescent="0.25">
      <c r="A34" s="43" t="str">
        <f>IFERROR(INDEX(Products!A:A, MATCH(B34, Products!B:B, 0)), "Not Found")</f>
        <v>P030</v>
      </c>
      <c r="B34" s="43" t="str">
        <f>PROPER(TRIM('Raw_Data'!A34))</f>
        <v>Bread Flour</v>
      </c>
      <c r="C34" s="43" t="s">
        <v>103</v>
      </c>
      <c r="D34" s="43" t="s">
        <v>261</v>
      </c>
      <c r="E34" s="43" t="s">
        <v>262</v>
      </c>
      <c r="F34" s="43" t="s">
        <v>68</v>
      </c>
      <c r="G34" s="43" t="s">
        <v>263</v>
      </c>
      <c r="H34" s="43" t="s">
        <v>264</v>
      </c>
      <c r="I34" s="32">
        <v>45327</v>
      </c>
      <c r="J34" s="32" t="s">
        <v>265</v>
      </c>
      <c r="K34" s="43">
        <f>ABS('Raw_Data'!K34)</f>
        <v>54</v>
      </c>
      <c r="L34" s="43">
        <f>K34 + SUMIF(Stock_In!A:A, A34, Stock_In!D:D) - SUMIF(Stock_Out!A:A, A34, Stock_Out!D:D)</f>
        <v>54</v>
      </c>
      <c r="M34" s="43">
        <v>78</v>
      </c>
      <c r="N34" s="43">
        <f t="shared" si="3"/>
        <v>24</v>
      </c>
      <c r="O34" s="43" t="str">
        <f t="shared" si="4"/>
        <v>Yes</v>
      </c>
      <c r="P34" s="45">
        <v>1.5</v>
      </c>
      <c r="Q34" s="43">
        <v>41</v>
      </c>
      <c r="R34" s="45">
        <f t="shared" si="5"/>
        <v>61.5</v>
      </c>
      <c r="S34" s="43">
        <v>63</v>
      </c>
    </row>
    <row r="35" spans="1:19" x14ac:dyDescent="0.25">
      <c r="A35" s="46" t="str">
        <f>IFERROR(INDEX(Products!A:A, MATCH(B35, Products!B:B, 0)), "Not Found")</f>
        <v>P031</v>
      </c>
      <c r="B35" s="46" t="str">
        <f>PROPER(TRIM('Raw_Data'!A35))</f>
        <v>Cucumber</v>
      </c>
      <c r="C35" s="46" t="s">
        <v>56</v>
      </c>
      <c r="D35" s="46" t="s">
        <v>267</v>
      </c>
      <c r="E35" s="46" t="s">
        <v>268</v>
      </c>
      <c r="F35" s="46" t="s">
        <v>106</v>
      </c>
      <c r="G35" s="46" t="s">
        <v>269</v>
      </c>
      <c r="H35" s="46" t="s">
        <v>270</v>
      </c>
      <c r="I35" s="29">
        <v>45327</v>
      </c>
      <c r="J35" s="29">
        <v>45524</v>
      </c>
      <c r="K35" s="46">
        <f>ABS('Raw_Data'!K35)</f>
        <v>67</v>
      </c>
      <c r="L35" s="46">
        <f>K35 + SUMIF(Stock_In!A:A, A35, Stock_In!D:D) - SUMIF(Stock_Out!A:A, A35, Stock_Out!D:D)</f>
        <v>67</v>
      </c>
      <c r="M35" s="46">
        <v>14</v>
      </c>
      <c r="N35" s="46">
        <f t="shared" si="3"/>
        <v>0</v>
      </c>
      <c r="O35" s="46" t="str">
        <f t="shared" si="4"/>
        <v>No</v>
      </c>
      <c r="P35" s="47">
        <v>1.8</v>
      </c>
      <c r="Q35" s="46">
        <v>81</v>
      </c>
      <c r="R35" s="47">
        <f t="shared" si="5"/>
        <v>145.80000000000001</v>
      </c>
      <c r="S35" s="46">
        <v>77</v>
      </c>
    </row>
    <row r="36" spans="1:19" x14ac:dyDescent="0.25">
      <c r="A36" s="43" t="str">
        <f>IFERROR(INDEX(Products!A:A, MATCH(B36, Products!B:B, 0)), "Not Found")</f>
        <v>P009</v>
      </c>
      <c r="B36" s="43" t="str">
        <f>PROPER(TRIM('Raw_Data'!A36))</f>
        <v>Cheese</v>
      </c>
      <c r="C36" s="43" t="s">
        <v>74</v>
      </c>
      <c r="D36" s="43" t="s">
        <v>57</v>
      </c>
      <c r="E36" s="43" t="s">
        <v>123</v>
      </c>
      <c r="F36" s="43" t="s">
        <v>68</v>
      </c>
      <c r="G36" s="43" t="s">
        <v>275</v>
      </c>
      <c r="H36" s="43" t="s">
        <v>276</v>
      </c>
      <c r="I36" s="32">
        <v>45328</v>
      </c>
      <c r="J36" s="32" t="s">
        <v>149</v>
      </c>
      <c r="K36" s="43">
        <f>ABS('Raw_Data'!K36)</f>
        <v>50</v>
      </c>
      <c r="L36" s="43">
        <f>K36 + SUMIF(Stock_In!A:A, A36, Stock_In!D:D) - SUMIF(Stock_Out!A:A, A36, Stock_Out!D:D)</f>
        <v>50</v>
      </c>
      <c r="M36" s="43">
        <v>14</v>
      </c>
      <c r="N36" s="43">
        <f t="shared" si="3"/>
        <v>0</v>
      </c>
      <c r="O36" s="43" t="str">
        <f t="shared" si="4"/>
        <v>No</v>
      </c>
      <c r="P36" s="45">
        <v>9.1999999999999993</v>
      </c>
      <c r="Q36" s="43">
        <v>60</v>
      </c>
      <c r="R36" s="45">
        <f t="shared" si="5"/>
        <v>552</v>
      </c>
      <c r="S36" s="43">
        <v>72</v>
      </c>
    </row>
    <row r="37" spans="1:19" x14ac:dyDescent="0.25">
      <c r="A37" s="46" t="str">
        <f>IFERROR(INDEX(Products!A:A, MATCH(B37, Products!B:B, 0)), "Not Found")</f>
        <v>P032</v>
      </c>
      <c r="B37" s="46" t="str">
        <f>PROPER(TRIM('Raw_Data'!A37))</f>
        <v>Milk</v>
      </c>
      <c r="C37" s="46" t="s">
        <v>74</v>
      </c>
      <c r="D37" s="46" t="s">
        <v>279</v>
      </c>
      <c r="E37" s="46" t="s">
        <v>280</v>
      </c>
      <c r="F37" s="46" t="s">
        <v>68</v>
      </c>
      <c r="G37" s="46" t="s">
        <v>281</v>
      </c>
      <c r="H37" s="46" t="s">
        <v>282</v>
      </c>
      <c r="I37" s="29">
        <v>45328</v>
      </c>
      <c r="J37" s="29">
        <v>45423</v>
      </c>
      <c r="K37" s="46">
        <f>ABS('Raw_Data'!K37)</f>
        <v>13</v>
      </c>
      <c r="L37" s="46">
        <f>K37 + SUMIF(Stock_In!A:A, A37, Stock_In!D:D) - SUMIF(Stock_Out!A:A, A37, Stock_Out!D:D)</f>
        <v>13</v>
      </c>
      <c r="M37" s="46">
        <v>39</v>
      </c>
      <c r="N37" s="46">
        <f t="shared" si="3"/>
        <v>26</v>
      </c>
      <c r="O37" s="46" t="str">
        <f t="shared" si="4"/>
        <v>Yes</v>
      </c>
      <c r="P37" s="47">
        <v>0.9</v>
      </c>
      <c r="Q37" s="46">
        <v>46</v>
      </c>
      <c r="R37" s="47">
        <f t="shared" si="5"/>
        <v>41.4</v>
      </c>
      <c r="S37" s="46">
        <v>46</v>
      </c>
    </row>
    <row r="38" spans="1:19" x14ac:dyDescent="0.25">
      <c r="A38" s="43" t="str">
        <f>IFERROR(INDEX(Products!A:A, MATCH(B38, Products!B:B, 0)), "Not Found")</f>
        <v>P033</v>
      </c>
      <c r="B38" s="43" t="str">
        <f>PROPER(TRIM('Raw_Data'!A38))</f>
        <v>Lime</v>
      </c>
      <c r="C38" s="43" t="s">
        <v>56</v>
      </c>
      <c r="D38" s="43" t="s">
        <v>286</v>
      </c>
      <c r="E38" s="43" t="s">
        <v>287</v>
      </c>
      <c r="F38" s="43" t="s">
        <v>68</v>
      </c>
      <c r="G38" s="43" t="s">
        <v>288</v>
      </c>
      <c r="H38" s="43" t="s">
        <v>289</v>
      </c>
      <c r="I38" s="32">
        <v>45328</v>
      </c>
      <c r="J38" s="32">
        <v>45361</v>
      </c>
      <c r="K38" s="43">
        <f>ABS('Raw_Data'!K38)</f>
        <v>18</v>
      </c>
      <c r="L38" s="43">
        <f>K38 + SUMIF(Stock_In!A:A, A38, Stock_In!D:D) - SUMIF(Stock_Out!A:A, A38, Stock_Out!D:D)</f>
        <v>18</v>
      </c>
      <c r="M38" s="43">
        <v>8</v>
      </c>
      <c r="N38" s="43">
        <f t="shared" si="3"/>
        <v>0</v>
      </c>
      <c r="O38" s="43" t="str">
        <f t="shared" si="4"/>
        <v>No</v>
      </c>
      <c r="P38" s="45">
        <v>2</v>
      </c>
      <c r="Q38" s="43">
        <v>54</v>
      </c>
      <c r="R38" s="45">
        <f t="shared" si="5"/>
        <v>108</v>
      </c>
      <c r="S38" s="43">
        <v>45</v>
      </c>
    </row>
    <row r="39" spans="1:19" x14ac:dyDescent="0.25">
      <c r="A39" s="46" t="str">
        <f>IFERROR(INDEX(Products!A:A, MATCH(B39, Products!B:B, 0)), "Not Found")</f>
        <v>P034</v>
      </c>
      <c r="B39" s="46" t="str">
        <f>PROPER(TRIM('Raw_Data'!A39))</f>
        <v>Rice Flour</v>
      </c>
      <c r="C39" s="46" t="s">
        <v>103</v>
      </c>
      <c r="D39" s="46" t="s">
        <v>292</v>
      </c>
      <c r="E39" s="46" t="s">
        <v>293</v>
      </c>
      <c r="F39" s="46" t="s">
        <v>106</v>
      </c>
      <c r="G39" s="46" t="s">
        <v>294</v>
      </c>
      <c r="H39" s="46" t="s">
        <v>295</v>
      </c>
      <c r="I39" s="29">
        <v>45328</v>
      </c>
      <c r="J39" s="29" t="s">
        <v>296</v>
      </c>
      <c r="K39" s="46">
        <f>ABS('Raw_Data'!K39)</f>
        <v>24</v>
      </c>
      <c r="L39" s="46">
        <f>K39 + SUMIF(Stock_In!A:A, A39, Stock_In!D:D) - SUMIF(Stock_Out!A:A, A39, Stock_Out!D:D)</f>
        <v>24</v>
      </c>
      <c r="M39" s="46">
        <v>2</v>
      </c>
      <c r="N39" s="46">
        <f t="shared" si="3"/>
        <v>0</v>
      </c>
      <c r="O39" s="46" t="str">
        <f t="shared" si="4"/>
        <v>No</v>
      </c>
      <c r="P39" s="47">
        <v>2</v>
      </c>
      <c r="Q39" s="46">
        <v>98</v>
      </c>
      <c r="R39" s="47">
        <f t="shared" si="5"/>
        <v>196</v>
      </c>
      <c r="S39" s="46">
        <v>82</v>
      </c>
    </row>
    <row r="40" spans="1:19" x14ac:dyDescent="0.25">
      <c r="A40" s="43" t="str">
        <f>IFERROR(INDEX(Products!A:A, MATCH(B40, Products!B:B, 0)), "Not Found")</f>
        <v>P026</v>
      </c>
      <c r="B40" s="43" t="str">
        <f>PROPER(TRIM('Raw_Data'!A40))</f>
        <v>Sourdough Bread</v>
      </c>
      <c r="C40" s="43" t="s">
        <v>152</v>
      </c>
      <c r="D40" s="43" t="s">
        <v>297</v>
      </c>
      <c r="E40" s="43" t="s">
        <v>234</v>
      </c>
      <c r="F40" s="43" t="s">
        <v>106</v>
      </c>
      <c r="G40" s="43" t="s">
        <v>299</v>
      </c>
      <c r="H40" s="43" t="s">
        <v>300</v>
      </c>
      <c r="I40" s="32">
        <v>45329</v>
      </c>
      <c r="J40" s="32" t="s">
        <v>301</v>
      </c>
      <c r="K40" s="43">
        <f>ABS('Raw_Data'!K40)</f>
        <v>40</v>
      </c>
      <c r="L40" s="43">
        <f>K40 + SUMIF(Stock_In!A:A, A40, Stock_In!D:D) - SUMIF(Stock_Out!A:A, A40, Stock_Out!D:D)</f>
        <v>40</v>
      </c>
      <c r="M40" s="43">
        <v>30</v>
      </c>
      <c r="N40" s="43">
        <f t="shared" si="3"/>
        <v>0</v>
      </c>
      <c r="O40" s="43" t="str">
        <f t="shared" si="4"/>
        <v>No</v>
      </c>
      <c r="P40" s="45">
        <v>4.5</v>
      </c>
      <c r="Q40" s="43">
        <v>54</v>
      </c>
      <c r="R40" s="45">
        <f t="shared" si="5"/>
        <v>243</v>
      </c>
      <c r="S40" s="43">
        <v>29</v>
      </c>
    </row>
    <row r="41" spans="1:19" x14ac:dyDescent="0.25">
      <c r="A41" s="46" t="str">
        <f>IFERROR(INDEX(Products!A:A, MATCH(B41, Products!B:B, 0)), "Not Found")</f>
        <v>P009</v>
      </c>
      <c r="B41" s="46" t="str">
        <f>PROPER(TRIM('Raw_Data'!A41))</f>
        <v>Cheese</v>
      </c>
      <c r="C41" s="46" t="s">
        <v>74</v>
      </c>
      <c r="D41" s="46" t="s">
        <v>303</v>
      </c>
      <c r="E41" s="46" t="s">
        <v>123</v>
      </c>
      <c r="F41" s="46" t="s">
        <v>106</v>
      </c>
      <c r="G41" s="46" t="s">
        <v>305</v>
      </c>
      <c r="H41" s="46" t="s">
        <v>306</v>
      </c>
      <c r="I41" s="29">
        <v>45330</v>
      </c>
      <c r="J41" s="29">
        <v>45636</v>
      </c>
      <c r="K41" s="46">
        <f>ABS('Raw_Data'!K41)</f>
        <v>53</v>
      </c>
      <c r="L41" s="46">
        <f>K41 + SUMIF(Stock_In!A:A, A41, Stock_In!D:D) - SUMIF(Stock_Out!A:A, A41, Stock_Out!D:D)</f>
        <v>53</v>
      </c>
      <c r="M41" s="46">
        <v>63</v>
      </c>
      <c r="N41" s="46">
        <f t="shared" si="3"/>
        <v>10</v>
      </c>
      <c r="O41" s="46" t="str">
        <f t="shared" si="4"/>
        <v>Yes</v>
      </c>
      <c r="P41" s="47">
        <v>9</v>
      </c>
      <c r="Q41" s="46">
        <v>56</v>
      </c>
      <c r="R41" s="47">
        <f t="shared" si="5"/>
        <v>504</v>
      </c>
      <c r="S41" s="46">
        <v>95</v>
      </c>
    </row>
    <row r="42" spans="1:19" x14ac:dyDescent="0.25">
      <c r="A42" s="43" t="str">
        <f>IFERROR(INDEX(Products!A:A, MATCH(B42, Products!B:B, 0)), "Not Found")</f>
        <v>P035</v>
      </c>
      <c r="B42" s="43" t="str">
        <f>PROPER(TRIM('Raw_Data'!A42))</f>
        <v>Sour Cream</v>
      </c>
      <c r="C42" s="43" t="s">
        <v>74</v>
      </c>
      <c r="D42" s="43" t="s">
        <v>309</v>
      </c>
      <c r="E42" s="43" t="s">
        <v>310</v>
      </c>
      <c r="F42" s="43" t="s">
        <v>106</v>
      </c>
      <c r="G42" s="43" t="s">
        <v>311</v>
      </c>
      <c r="H42" s="43" t="s">
        <v>312</v>
      </c>
      <c r="I42" s="32">
        <v>45330</v>
      </c>
      <c r="J42" s="32" t="s">
        <v>313</v>
      </c>
      <c r="K42" s="43">
        <f>ABS('Raw_Data'!K42)</f>
        <v>11</v>
      </c>
      <c r="L42" s="43">
        <f>K42 + SUMIF(Stock_In!A:A, A42, Stock_In!D:D) - SUMIF(Stock_Out!A:A, A42, Stock_Out!D:D)</f>
        <v>11</v>
      </c>
      <c r="M42" s="43">
        <v>30</v>
      </c>
      <c r="N42" s="43">
        <f t="shared" si="3"/>
        <v>19</v>
      </c>
      <c r="O42" s="43" t="str">
        <f t="shared" si="4"/>
        <v>Yes</v>
      </c>
      <c r="P42" s="45">
        <v>4</v>
      </c>
      <c r="Q42" s="43">
        <v>84</v>
      </c>
      <c r="R42" s="45">
        <f t="shared" si="5"/>
        <v>336</v>
      </c>
      <c r="S42" s="43">
        <v>4</v>
      </c>
    </row>
    <row r="43" spans="1:19" x14ac:dyDescent="0.25">
      <c r="A43" s="46" t="str">
        <f>IFERROR(INDEX(Products!A:A, MATCH(B43, Products!B:B, 0)), "Not Found")</f>
        <v>P036</v>
      </c>
      <c r="B43" s="46" t="str">
        <f>PROPER(TRIM('Raw_Data'!A43))</f>
        <v>Whole Wheat Bread</v>
      </c>
      <c r="C43" s="46" t="s">
        <v>152</v>
      </c>
      <c r="D43" s="46" t="s">
        <v>104</v>
      </c>
      <c r="E43" s="46" t="s">
        <v>316</v>
      </c>
      <c r="F43" s="46" t="s">
        <v>68</v>
      </c>
      <c r="G43" s="46" t="s">
        <v>317</v>
      </c>
      <c r="H43" s="46" t="s">
        <v>318</v>
      </c>
      <c r="I43" s="29">
        <v>45330</v>
      </c>
      <c r="J43" s="29" t="s">
        <v>319</v>
      </c>
      <c r="K43" s="46">
        <f>ABS('Raw_Data'!K43)</f>
        <v>17</v>
      </c>
      <c r="L43" s="46">
        <f>K43 + SUMIF(Stock_In!A:A, A43, Stock_In!D:D) - SUMIF(Stock_Out!A:A, A43, Stock_Out!D:D)</f>
        <v>17</v>
      </c>
      <c r="M43" s="46">
        <v>63</v>
      </c>
      <c r="N43" s="46">
        <f t="shared" si="3"/>
        <v>46</v>
      </c>
      <c r="O43" s="46" t="str">
        <f t="shared" si="4"/>
        <v>Yes</v>
      </c>
      <c r="P43" s="47">
        <v>3.5</v>
      </c>
      <c r="Q43" s="46">
        <v>93</v>
      </c>
      <c r="R43" s="47">
        <f t="shared" si="5"/>
        <v>325.5</v>
      </c>
      <c r="S43" s="46">
        <v>26</v>
      </c>
    </row>
    <row r="44" spans="1:19" x14ac:dyDescent="0.25">
      <c r="A44" s="43" t="str">
        <f>IFERROR(INDEX(Products!A:A, MATCH(B44, Products!B:B, 0)), "Not Found")</f>
        <v>P037</v>
      </c>
      <c r="B44" s="43" t="str">
        <f>PROPER(TRIM('Raw_Data'!A44))</f>
        <v>Robusta Coffee</v>
      </c>
      <c r="C44" s="43" t="s">
        <v>201</v>
      </c>
      <c r="D44" s="43" t="s">
        <v>322</v>
      </c>
      <c r="E44" s="43" t="s">
        <v>323</v>
      </c>
      <c r="F44" s="43" t="s">
        <v>59</v>
      </c>
      <c r="G44" s="43" t="s">
        <v>324</v>
      </c>
      <c r="H44" s="43" t="s">
        <v>325</v>
      </c>
      <c r="I44" s="32">
        <v>45330</v>
      </c>
      <c r="J44" s="32" t="s">
        <v>326</v>
      </c>
      <c r="K44" s="43">
        <f>ABS('Raw_Data'!K44)</f>
        <v>14</v>
      </c>
      <c r="L44" s="43">
        <f>K44 + SUMIF(Stock_In!A:A, A44, Stock_In!D:D) - SUMIF(Stock_Out!A:A, A44, Stock_Out!D:D)</f>
        <v>14</v>
      </c>
      <c r="M44" s="43">
        <v>77</v>
      </c>
      <c r="N44" s="43">
        <f t="shared" si="3"/>
        <v>63</v>
      </c>
      <c r="O44" s="43" t="str">
        <f t="shared" si="4"/>
        <v>Yes</v>
      </c>
      <c r="P44" s="45">
        <v>10</v>
      </c>
      <c r="Q44" s="43">
        <v>32</v>
      </c>
      <c r="R44" s="45">
        <f t="shared" si="5"/>
        <v>320</v>
      </c>
      <c r="S44" s="43">
        <v>24</v>
      </c>
    </row>
    <row r="45" spans="1:19" x14ac:dyDescent="0.25">
      <c r="A45" s="46" t="str">
        <f>IFERROR(INDEX(Products!A:A, MATCH(B45, Products!B:B, 0)), "Not Found")</f>
        <v>P038</v>
      </c>
      <c r="B45" s="46" t="str">
        <f>PROPER(TRIM('Raw_Data'!A45))</f>
        <v>Chocolate Biscuit</v>
      </c>
      <c r="C45" s="46" t="s">
        <v>152</v>
      </c>
      <c r="D45" s="46" t="s">
        <v>328</v>
      </c>
      <c r="E45" s="46" t="s">
        <v>329</v>
      </c>
      <c r="F45" s="46" t="s">
        <v>106</v>
      </c>
      <c r="G45" s="46" t="s">
        <v>330</v>
      </c>
      <c r="H45" s="46" t="s">
        <v>331</v>
      </c>
      <c r="I45" s="29">
        <v>45330</v>
      </c>
      <c r="J45" s="29" t="s">
        <v>332</v>
      </c>
      <c r="K45" s="46">
        <f>ABS('Raw_Data'!K45)</f>
        <v>100</v>
      </c>
      <c r="L45" s="46">
        <f>K45 + SUMIF(Stock_In!A:A, A45, Stock_In!D:D) - SUMIF(Stock_Out!A:A, A45, Stock_Out!D:D)</f>
        <v>100</v>
      </c>
      <c r="M45" s="46">
        <v>1</v>
      </c>
      <c r="N45" s="46">
        <f t="shared" si="3"/>
        <v>0</v>
      </c>
      <c r="O45" s="46" t="str">
        <f t="shared" si="4"/>
        <v>No</v>
      </c>
      <c r="P45" s="47">
        <v>5</v>
      </c>
      <c r="Q45" s="46">
        <v>47</v>
      </c>
      <c r="R45" s="47">
        <f t="shared" si="5"/>
        <v>235</v>
      </c>
      <c r="S45" s="46">
        <v>79</v>
      </c>
    </row>
    <row r="46" spans="1:19" x14ac:dyDescent="0.25">
      <c r="A46" s="43" t="str">
        <f>IFERROR(INDEX(Products!A:A, MATCH(B46, Products!B:B, 0)), "Not Found")</f>
        <v>P039</v>
      </c>
      <c r="B46" s="43" t="str">
        <f>PROPER(TRIM('Raw_Data'!A46))</f>
        <v>Palm Oil</v>
      </c>
      <c r="C46" s="43" t="s">
        <v>65</v>
      </c>
      <c r="D46" s="43" t="s">
        <v>335</v>
      </c>
      <c r="E46" s="43" t="s">
        <v>336</v>
      </c>
      <c r="F46" s="43" t="s">
        <v>106</v>
      </c>
      <c r="G46" s="43" t="s">
        <v>337</v>
      </c>
      <c r="H46" s="43" t="s">
        <v>338</v>
      </c>
      <c r="I46" s="32">
        <v>45330</v>
      </c>
      <c r="J46" s="32">
        <v>45569</v>
      </c>
      <c r="K46" s="43">
        <f>ABS('Raw_Data'!K46)</f>
        <v>67</v>
      </c>
      <c r="L46" s="43">
        <f>K46 + SUMIF(Stock_In!A:A, A46, Stock_In!D:D) - SUMIF(Stock_Out!A:A, A46, Stock_Out!D:D)</f>
        <v>67</v>
      </c>
      <c r="M46" s="43">
        <v>57</v>
      </c>
      <c r="N46" s="43">
        <f t="shared" si="3"/>
        <v>0</v>
      </c>
      <c r="O46" s="43" t="str">
        <f t="shared" si="4"/>
        <v>No</v>
      </c>
      <c r="P46" s="45">
        <v>1.8</v>
      </c>
      <c r="Q46" s="43">
        <v>78</v>
      </c>
      <c r="R46" s="45">
        <f t="shared" si="5"/>
        <v>140.4</v>
      </c>
      <c r="S46" s="43">
        <v>60</v>
      </c>
    </row>
    <row r="47" spans="1:19" x14ac:dyDescent="0.25">
      <c r="A47" s="46" t="str">
        <f>IFERROR(INDEX(Products!A:A, MATCH(B47, Products!B:B, 0)), "Not Found")</f>
        <v>P008</v>
      </c>
      <c r="B47" s="46" t="str">
        <f>PROPER(TRIM('Raw_Data'!A47))</f>
        <v>Anchovies</v>
      </c>
      <c r="C47" s="46" t="s">
        <v>113</v>
      </c>
      <c r="D47" s="46" t="s">
        <v>340</v>
      </c>
      <c r="E47" s="46" t="s">
        <v>115</v>
      </c>
      <c r="F47" s="46" t="s">
        <v>59</v>
      </c>
      <c r="G47" s="46" t="s">
        <v>342</v>
      </c>
      <c r="H47" s="46" t="s">
        <v>343</v>
      </c>
      <c r="I47" s="29">
        <v>45331</v>
      </c>
      <c r="J47" s="29" t="s">
        <v>344</v>
      </c>
      <c r="K47" s="46">
        <f>ABS('Raw_Data'!K47)</f>
        <v>60</v>
      </c>
      <c r="L47" s="46">
        <f>K47 + SUMIF(Stock_In!A:A, A47, Stock_In!D:D) - SUMIF(Stock_Out!A:A, A47, Stock_Out!D:D)</f>
        <v>60</v>
      </c>
      <c r="M47" s="46">
        <v>64</v>
      </c>
      <c r="N47" s="46">
        <f t="shared" si="3"/>
        <v>4</v>
      </c>
      <c r="O47" s="46" t="str">
        <f t="shared" si="4"/>
        <v>Yes</v>
      </c>
      <c r="P47" s="47">
        <v>10</v>
      </c>
      <c r="Q47" s="46">
        <v>34</v>
      </c>
      <c r="R47" s="47">
        <f t="shared" si="5"/>
        <v>340</v>
      </c>
      <c r="S47" s="46">
        <v>48</v>
      </c>
    </row>
    <row r="48" spans="1:19" x14ac:dyDescent="0.25">
      <c r="A48" s="43" t="str">
        <f>IFERROR(INDEX(Products!A:A, MATCH(B48, Products!B:B, 0)), "Not Found")</f>
        <v>P012</v>
      </c>
      <c r="B48" s="43" t="str">
        <f>PROPER(TRIM('Raw_Data'!A48))</f>
        <v>Avocado Oil</v>
      </c>
      <c r="C48" s="43" t="s">
        <v>65</v>
      </c>
      <c r="D48" s="43" t="s">
        <v>140</v>
      </c>
      <c r="E48" s="43" t="s">
        <v>141</v>
      </c>
      <c r="F48" s="43" t="s">
        <v>68</v>
      </c>
      <c r="G48" s="43" t="s">
        <v>142</v>
      </c>
      <c r="H48" s="43" t="s">
        <v>143</v>
      </c>
      <c r="I48" s="32">
        <v>45298</v>
      </c>
      <c r="J48" s="32">
        <v>45447</v>
      </c>
      <c r="K48" s="43">
        <f>ABS('Raw_Data'!K48)</f>
        <v>53</v>
      </c>
      <c r="L48" s="43">
        <f>K48 + SUMIF(Stock_In!A:A, A48, Stock_In!D:D) - SUMIF(Stock_Out!A:A, A48, Stock_Out!D:D)</f>
        <v>53</v>
      </c>
      <c r="M48" s="43">
        <v>89</v>
      </c>
      <c r="N48" s="43">
        <f t="shared" si="3"/>
        <v>36</v>
      </c>
      <c r="O48" s="43" t="str">
        <f t="shared" si="4"/>
        <v>Yes</v>
      </c>
      <c r="P48" s="45">
        <v>10</v>
      </c>
      <c r="Q48" s="43">
        <v>22</v>
      </c>
      <c r="R48" s="45">
        <f t="shared" si="5"/>
        <v>220</v>
      </c>
      <c r="S48" s="43">
        <v>83</v>
      </c>
    </row>
    <row r="49" spans="1:19" x14ac:dyDescent="0.25">
      <c r="A49" s="46" t="str">
        <f>IFERROR(INDEX(Products!A:A, MATCH(B49, Products!B:B, 0)), "Not Found")</f>
        <v>P040</v>
      </c>
      <c r="B49" s="46" t="str">
        <f>PROPER(TRIM('Raw_Data'!A49))</f>
        <v>Sesame Oil</v>
      </c>
      <c r="C49" s="46" t="s">
        <v>65</v>
      </c>
      <c r="D49" s="46" t="s">
        <v>140</v>
      </c>
      <c r="E49" s="46" t="s">
        <v>348</v>
      </c>
      <c r="F49" s="46" t="s">
        <v>59</v>
      </c>
      <c r="G49" s="46" t="s">
        <v>349</v>
      </c>
      <c r="H49" s="46" t="s">
        <v>350</v>
      </c>
      <c r="I49" s="29">
        <v>45331</v>
      </c>
      <c r="J49" s="29">
        <v>45416</v>
      </c>
      <c r="K49" s="46">
        <f>ABS('Raw_Data'!K49)</f>
        <v>45</v>
      </c>
      <c r="L49" s="46">
        <f>K49 + SUMIF(Stock_In!A:A, A49, Stock_In!D:D) - SUMIF(Stock_Out!A:A, A49, Stock_Out!D:D)</f>
        <v>45</v>
      </c>
      <c r="M49" s="46">
        <v>7</v>
      </c>
      <c r="N49" s="46">
        <f t="shared" si="3"/>
        <v>0</v>
      </c>
      <c r="O49" s="46" t="str">
        <f t="shared" si="4"/>
        <v>No</v>
      </c>
      <c r="P49" s="47">
        <v>6.5</v>
      </c>
      <c r="Q49" s="46">
        <v>86</v>
      </c>
      <c r="R49" s="47">
        <f t="shared" si="5"/>
        <v>559</v>
      </c>
      <c r="S49" s="46">
        <v>77</v>
      </c>
    </row>
    <row r="50" spans="1:19" x14ac:dyDescent="0.25">
      <c r="A50" s="43" t="str">
        <f>IFERROR(INDEX(Products!A:A, MATCH(B50, Products!B:B, 0)), "Not Found")</f>
        <v>P041</v>
      </c>
      <c r="B50" s="43" t="str">
        <f>PROPER(TRIM('Raw_Data'!A50))</f>
        <v>Lettuce</v>
      </c>
      <c r="C50" s="43" t="s">
        <v>56</v>
      </c>
      <c r="D50" s="43" t="s">
        <v>354</v>
      </c>
      <c r="E50" s="43" t="s">
        <v>355</v>
      </c>
      <c r="F50" s="43" t="s">
        <v>106</v>
      </c>
      <c r="G50" s="43" t="s">
        <v>356</v>
      </c>
      <c r="H50" s="43" t="s">
        <v>357</v>
      </c>
      <c r="I50" s="32">
        <v>45332</v>
      </c>
      <c r="J50" s="32" t="s">
        <v>358</v>
      </c>
      <c r="K50" s="43">
        <f>ABS('Raw_Data'!K50)</f>
        <v>58</v>
      </c>
      <c r="L50" s="43">
        <f>K50 + SUMIF(Stock_In!A:A, A50, Stock_In!D:D) - SUMIF(Stock_Out!A:A, A50, Stock_Out!D:D)</f>
        <v>58</v>
      </c>
      <c r="M50" s="43">
        <v>5</v>
      </c>
      <c r="N50" s="43">
        <f t="shared" si="3"/>
        <v>0</v>
      </c>
      <c r="O50" s="43" t="str">
        <f t="shared" si="4"/>
        <v>No</v>
      </c>
      <c r="P50" s="45">
        <v>2</v>
      </c>
      <c r="Q50" s="43">
        <v>53</v>
      </c>
      <c r="R50" s="45">
        <f t="shared" si="5"/>
        <v>106</v>
      </c>
      <c r="S50" s="43">
        <v>80</v>
      </c>
    </row>
    <row r="51" spans="1:19" x14ac:dyDescent="0.25">
      <c r="A51" s="46" t="str">
        <f>IFERROR(INDEX(Products!A:A, MATCH(B51, Products!B:B, 0)), "Not Found")</f>
        <v>P042</v>
      </c>
      <c r="B51" s="46" t="str">
        <f>PROPER(TRIM('Raw_Data'!A51))</f>
        <v>Feta Cheese</v>
      </c>
      <c r="C51" s="46" t="s">
        <v>74</v>
      </c>
      <c r="D51" s="46" t="s">
        <v>360</v>
      </c>
      <c r="E51" s="46" t="s">
        <v>361</v>
      </c>
      <c r="F51" s="46" t="s">
        <v>59</v>
      </c>
      <c r="G51" s="46" t="s">
        <v>362</v>
      </c>
      <c r="H51" s="46" t="s">
        <v>363</v>
      </c>
      <c r="I51" s="29">
        <v>45332</v>
      </c>
      <c r="J51" s="29" t="s">
        <v>364</v>
      </c>
      <c r="K51" s="46">
        <f>ABS('Raw_Data'!K51)</f>
        <v>98</v>
      </c>
      <c r="L51" s="46">
        <f>K51 + SUMIF(Stock_In!A:A, A51, Stock_In!D:D) - SUMIF(Stock_Out!A:A, A51, Stock_Out!D:D)</f>
        <v>98</v>
      </c>
      <c r="M51" s="46">
        <v>77</v>
      </c>
      <c r="N51" s="46">
        <f t="shared" si="3"/>
        <v>0</v>
      </c>
      <c r="O51" s="46" t="str">
        <f t="shared" si="4"/>
        <v>No</v>
      </c>
      <c r="P51" s="47">
        <v>7</v>
      </c>
      <c r="Q51" s="46">
        <v>92</v>
      </c>
      <c r="R51" s="47">
        <f t="shared" si="5"/>
        <v>644</v>
      </c>
      <c r="S51" s="46">
        <v>29</v>
      </c>
    </row>
    <row r="52" spans="1:19" x14ac:dyDescent="0.25">
      <c r="A52" s="43" t="str">
        <f>IFERROR(INDEX(Products!A:A, MATCH(B52, Products!B:B, 0)), "Not Found")</f>
        <v>P043</v>
      </c>
      <c r="B52" s="43" t="str">
        <f>PROPER(TRIM('Raw_Data'!A52))</f>
        <v>Apricot</v>
      </c>
      <c r="C52" s="43" t="s">
        <v>56</v>
      </c>
      <c r="D52" s="43" t="s">
        <v>366</v>
      </c>
      <c r="E52" s="43" t="s">
        <v>367</v>
      </c>
      <c r="F52" s="43" t="s">
        <v>68</v>
      </c>
      <c r="G52" s="43" t="s">
        <v>368</v>
      </c>
      <c r="H52" s="43" t="s">
        <v>369</v>
      </c>
      <c r="I52" s="32">
        <v>45334</v>
      </c>
      <c r="J52" s="32" t="s">
        <v>62</v>
      </c>
      <c r="K52" s="43">
        <f>ABS('Raw_Data'!K52)</f>
        <v>42</v>
      </c>
      <c r="L52" s="43">
        <f>K52 + SUMIF(Stock_In!A:A, A52, Stock_In!D:D) - SUMIF(Stock_Out!A:A, A52, Stock_Out!D:D)</f>
        <v>42</v>
      </c>
      <c r="M52" s="43">
        <v>61</v>
      </c>
      <c r="N52" s="43">
        <f t="shared" si="3"/>
        <v>19</v>
      </c>
      <c r="O52" s="43" t="str">
        <f t="shared" si="4"/>
        <v>Yes</v>
      </c>
      <c r="P52" s="45">
        <v>5</v>
      </c>
      <c r="Q52" s="43">
        <v>86</v>
      </c>
      <c r="R52" s="45">
        <f t="shared" si="5"/>
        <v>430</v>
      </c>
      <c r="S52" s="43">
        <v>99</v>
      </c>
    </row>
    <row r="53" spans="1:19" x14ac:dyDescent="0.25">
      <c r="A53" s="46" t="str">
        <f>IFERROR(INDEX(Products!A:A, MATCH(B53, Products!B:B, 0)), "Not Found")</f>
        <v>P044</v>
      </c>
      <c r="B53" s="46" t="str">
        <f>PROPER(TRIM('Raw_Data'!A53))</f>
        <v>Peanut Oil</v>
      </c>
      <c r="C53" s="46" t="s">
        <v>65</v>
      </c>
      <c r="D53" s="46" t="s">
        <v>371</v>
      </c>
      <c r="E53" s="46" t="s">
        <v>372</v>
      </c>
      <c r="F53" s="46" t="s">
        <v>59</v>
      </c>
      <c r="G53" s="46" t="s">
        <v>373</v>
      </c>
      <c r="H53" s="46" t="s">
        <v>374</v>
      </c>
      <c r="I53" s="29">
        <v>45334</v>
      </c>
      <c r="J53" s="29">
        <v>45638</v>
      </c>
      <c r="K53" s="46">
        <f>ABS('Raw_Data'!K53)</f>
        <v>38</v>
      </c>
      <c r="L53" s="46">
        <f>K53 + SUMIF(Stock_In!A:A, A53, Stock_In!D:D) - SUMIF(Stock_Out!A:A, A53, Stock_Out!D:D)</f>
        <v>38</v>
      </c>
      <c r="M53" s="46">
        <v>62</v>
      </c>
      <c r="N53" s="46">
        <f t="shared" si="3"/>
        <v>24</v>
      </c>
      <c r="O53" s="46" t="str">
        <f t="shared" si="4"/>
        <v>Yes</v>
      </c>
      <c r="P53" s="47">
        <v>4</v>
      </c>
      <c r="Q53" s="46">
        <v>41</v>
      </c>
      <c r="R53" s="47">
        <f t="shared" si="5"/>
        <v>164</v>
      </c>
      <c r="S53" s="46">
        <v>34</v>
      </c>
    </row>
    <row r="54" spans="1:19" x14ac:dyDescent="0.25">
      <c r="A54" s="43" t="str">
        <f>IFERROR(INDEX(Products!A:A, MATCH(B54, Products!B:B, 0)), "Not Found")</f>
        <v>P045</v>
      </c>
      <c r="B54" s="43" t="str">
        <f>PROPER(TRIM('Raw_Data'!A54))</f>
        <v>Olive Oil</v>
      </c>
      <c r="C54" s="43" t="s">
        <v>65</v>
      </c>
      <c r="D54" s="43" t="s">
        <v>377</v>
      </c>
      <c r="E54" s="43" t="s">
        <v>378</v>
      </c>
      <c r="F54" s="43" t="s">
        <v>59</v>
      </c>
      <c r="G54" s="43" t="s">
        <v>379</v>
      </c>
      <c r="H54" s="43" t="s">
        <v>380</v>
      </c>
      <c r="I54" s="32">
        <v>45354</v>
      </c>
      <c r="J54" s="32" t="s">
        <v>381</v>
      </c>
      <c r="K54" s="43">
        <f>ABS('Raw_Data'!K54)</f>
        <v>36</v>
      </c>
      <c r="L54" s="43">
        <f>K54 + SUMIF(Stock_In!A:A, A54, Stock_In!D:D) - SUMIF(Stock_Out!A:A, A54, Stock_Out!D:D)</f>
        <v>36</v>
      </c>
      <c r="M54" s="43">
        <v>3</v>
      </c>
      <c r="N54" s="43">
        <f t="shared" si="3"/>
        <v>0</v>
      </c>
      <c r="O54" s="43" t="str">
        <f t="shared" si="4"/>
        <v>No</v>
      </c>
      <c r="P54" s="45">
        <v>6</v>
      </c>
      <c r="Q54" s="43">
        <v>74</v>
      </c>
      <c r="R54" s="45">
        <f t="shared" si="5"/>
        <v>444</v>
      </c>
      <c r="S54" s="43">
        <v>8</v>
      </c>
    </row>
    <row r="55" spans="1:19" x14ac:dyDescent="0.25">
      <c r="A55" s="46" t="str">
        <f>IFERROR(INDEX(Products!A:A, MATCH(B55, Products!B:B, 0)), "Not Found")</f>
        <v>P020</v>
      </c>
      <c r="B55" s="46" t="str">
        <f>PROPER(TRIM('Raw_Data'!A55))</f>
        <v>Whole Wheat Flour</v>
      </c>
      <c r="C55" s="46" t="s">
        <v>103</v>
      </c>
      <c r="D55" s="46" t="s">
        <v>384</v>
      </c>
      <c r="E55" s="46" t="s">
        <v>194</v>
      </c>
      <c r="F55" s="46" t="s">
        <v>106</v>
      </c>
      <c r="G55" s="46" t="s">
        <v>386</v>
      </c>
      <c r="H55" s="46" t="s">
        <v>387</v>
      </c>
      <c r="I55" s="29">
        <v>45355</v>
      </c>
      <c r="J55" s="29" t="s">
        <v>94</v>
      </c>
      <c r="K55" s="46">
        <f>ABS('Raw_Data'!K55)</f>
        <v>67</v>
      </c>
      <c r="L55" s="46">
        <f>K55 + SUMIF(Stock_In!A:A, A55, Stock_In!D:D) - SUMIF(Stock_Out!A:A, A55, Stock_Out!D:D)</f>
        <v>67</v>
      </c>
      <c r="M55" s="46">
        <v>60</v>
      </c>
      <c r="N55" s="46">
        <f t="shared" si="3"/>
        <v>0</v>
      </c>
      <c r="O55" s="46" t="str">
        <f t="shared" si="4"/>
        <v>No</v>
      </c>
      <c r="P55" s="47">
        <v>2.75</v>
      </c>
      <c r="Q55" s="46">
        <v>30</v>
      </c>
      <c r="R55" s="47">
        <f t="shared" si="5"/>
        <v>82.5</v>
      </c>
      <c r="S55" s="46">
        <v>6</v>
      </c>
    </row>
    <row r="56" spans="1:19" x14ac:dyDescent="0.25">
      <c r="A56" s="43" t="str">
        <f>IFERROR(INDEX(Products!A:A, MATCH(B56, Products!B:B, 0)), "Not Found")</f>
        <v>P046</v>
      </c>
      <c r="B56" s="43" t="str">
        <f>PROPER(TRIM('Raw_Data'!A56))</f>
        <v>Egg (Duck)</v>
      </c>
      <c r="C56" s="43" t="s">
        <v>74</v>
      </c>
      <c r="D56" s="43" t="s">
        <v>89</v>
      </c>
      <c r="E56" s="43" t="s">
        <v>390</v>
      </c>
      <c r="F56" s="43" t="s">
        <v>68</v>
      </c>
      <c r="G56" s="43" t="s">
        <v>391</v>
      </c>
      <c r="H56" s="43" t="s">
        <v>392</v>
      </c>
      <c r="I56" s="32">
        <v>45355</v>
      </c>
      <c r="J56" s="32" t="s">
        <v>393</v>
      </c>
      <c r="K56" s="43">
        <f>ABS('Raw_Data'!K56)</f>
        <v>37</v>
      </c>
      <c r="L56" s="43">
        <f>K56 + SUMIF(Stock_In!A:A, A56, Stock_In!D:D) - SUMIF(Stock_Out!A:A, A56, Stock_Out!D:D)</f>
        <v>37</v>
      </c>
      <c r="M56" s="43">
        <v>53</v>
      </c>
      <c r="N56" s="43">
        <f t="shared" si="3"/>
        <v>16</v>
      </c>
      <c r="O56" s="43" t="str">
        <f t="shared" si="4"/>
        <v>Yes</v>
      </c>
      <c r="P56" s="45">
        <v>1</v>
      </c>
      <c r="Q56" s="43">
        <v>90</v>
      </c>
      <c r="R56" s="45">
        <f t="shared" si="5"/>
        <v>90</v>
      </c>
      <c r="S56" s="43">
        <v>89</v>
      </c>
    </row>
    <row r="57" spans="1:19" x14ac:dyDescent="0.25">
      <c r="A57" s="46" t="str">
        <f>IFERROR(INDEX(Products!A:A, MATCH(B57, Products!B:B, 0)), "Not Found")</f>
        <v>P047</v>
      </c>
      <c r="B57" s="46" t="str">
        <f>PROPER(TRIM('Raw_Data'!A57))</f>
        <v>Pineapple</v>
      </c>
      <c r="C57" s="46" t="s">
        <v>56</v>
      </c>
      <c r="D57" s="46" t="s">
        <v>396</v>
      </c>
      <c r="E57" s="46" t="s">
        <v>397</v>
      </c>
      <c r="F57" s="46" t="s">
        <v>106</v>
      </c>
      <c r="G57" s="46" t="s">
        <v>398</v>
      </c>
      <c r="H57" s="46" t="s">
        <v>399</v>
      </c>
      <c r="I57" s="29">
        <v>45355</v>
      </c>
      <c r="J57" s="29" t="s">
        <v>400</v>
      </c>
      <c r="K57" s="46">
        <f>ABS('Raw_Data'!K57)</f>
        <v>20</v>
      </c>
      <c r="L57" s="46">
        <f>K57 + SUMIF(Stock_In!A:A, A57, Stock_In!D:D) - SUMIF(Stock_Out!A:A, A57, Stock_Out!D:D)</f>
        <v>20</v>
      </c>
      <c r="M57" s="46">
        <v>51</v>
      </c>
      <c r="N57" s="46">
        <f t="shared" si="3"/>
        <v>31</v>
      </c>
      <c r="O57" s="46" t="str">
        <f t="shared" si="4"/>
        <v>Yes</v>
      </c>
      <c r="P57" s="47">
        <v>3.5</v>
      </c>
      <c r="Q57" s="46">
        <v>80</v>
      </c>
      <c r="R57" s="47">
        <f t="shared" si="5"/>
        <v>280</v>
      </c>
      <c r="S57" s="46">
        <v>41</v>
      </c>
    </row>
    <row r="58" spans="1:19" x14ac:dyDescent="0.25">
      <c r="A58" s="43" t="str">
        <f>IFERROR(INDEX(Products!A:A, MATCH(B58, Products!B:B, 0)), "Not Found")</f>
        <v>P025</v>
      </c>
      <c r="B58" s="43" t="str">
        <f>PROPER(TRIM('Raw_Data'!A58))</f>
        <v>Jasmine Rice</v>
      </c>
      <c r="C58" s="43" t="s">
        <v>103</v>
      </c>
      <c r="D58" s="43" t="s">
        <v>401</v>
      </c>
      <c r="E58" s="43" t="s">
        <v>228</v>
      </c>
      <c r="F58" s="43" t="s">
        <v>59</v>
      </c>
      <c r="G58" s="43" t="s">
        <v>403</v>
      </c>
      <c r="H58" s="43" t="s">
        <v>404</v>
      </c>
      <c r="I58" s="32">
        <v>45355</v>
      </c>
      <c r="J58" s="32">
        <v>45569</v>
      </c>
      <c r="K58" s="43">
        <f>ABS('Raw_Data'!K58)</f>
        <v>62</v>
      </c>
      <c r="L58" s="43">
        <f>K58 + SUMIF(Stock_In!A:A, A58, Stock_In!D:D) - SUMIF(Stock_Out!A:A, A58, Stock_Out!D:D)</f>
        <v>62</v>
      </c>
      <c r="M58" s="43">
        <v>36</v>
      </c>
      <c r="N58" s="43">
        <f t="shared" si="3"/>
        <v>0</v>
      </c>
      <c r="O58" s="43" t="str">
        <f t="shared" si="4"/>
        <v>No</v>
      </c>
      <c r="P58" s="45">
        <v>4.75</v>
      </c>
      <c r="Q58" s="43">
        <v>31</v>
      </c>
      <c r="R58" s="45">
        <f t="shared" si="5"/>
        <v>147.25</v>
      </c>
      <c r="S58" s="43">
        <v>25</v>
      </c>
    </row>
    <row r="59" spans="1:19" x14ac:dyDescent="0.25">
      <c r="A59" s="46" t="str">
        <f>IFERROR(INDEX(Products!A:A, MATCH(B59, Products!B:B, 0)), "Not Found")</f>
        <v>P031</v>
      </c>
      <c r="B59" s="46" t="str">
        <f>PROPER(TRIM('Raw_Data'!A59))</f>
        <v>Cucumber</v>
      </c>
      <c r="C59" s="46" t="s">
        <v>56</v>
      </c>
      <c r="D59" s="46" t="s">
        <v>396</v>
      </c>
      <c r="E59" s="46" t="s">
        <v>268</v>
      </c>
      <c r="F59" s="46" t="s">
        <v>68</v>
      </c>
      <c r="G59" s="46" t="s">
        <v>406</v>
      </c>
      <c r="H59" s="46" t="s">
        <v>407</v>
      </c>
      <c r="I59" s="29">
        <v>45356</v>
      </c>
      <c r="J59" s="29" t="s">
        <v>408</v>
      </c>
      <c r="K59" s="46">
        <f>ABS('Raw_Data'!K59)</f>
        <v>19</v>
      </c>
      <c r="L59" s="46">
        <f>K59 + SUMIF(Stock_In!A:A, A59, Stock_In!D:D) - SUMIF(Stock_Out!A:A, A59, Stock_Out!D:D)</f>
        <v>19</v>
      </c>
      <c r="M59" s="46">
        <v>36</v>
      </c>
      <c r="N59" s="46">
        <f t="shared" si="3"/>
        <v>17</v>
      </c>
      <c r="O59" s="46" t="str">
        <f t="shared" si="4"/>
        <v>Yes</v>
      </c>
      <c r="P59" s="47">
        <v>1.75</v>
      </c>
      <c r="Q59" s="46">
        <v>31</v>
      </c>
      <c r="R59" s="47">
        <f t="shared" si="5"/>
        <v>54.25</v>
      </c>
      <c r="S59" s="46">
        <v>81</v>
      </c>
    </row>
    <row r="60" spans="1:19" x14ac:dyDescent="0.25">
      <c r="A60" s="43" t="str">
        <f>IFERROR(INDEX(Products!A:A, MATCH(B60, Products!B:B, 0)), "Not Found")</f>
        <v>P048</v>
      </c>
      <c r="B60" s="43" t="str">
        <f>PROPER(TRIM('Raw_Data'!A60))</f>
        <v>Trout</v>
      </c>
      <c r="C60" s="43" t="s">
        <v>113</v>
      </c>
      <c r="D60" s="43" t="s">
        <v>411</v>
      </c>
      <c r="E60" s="43" t="s">
        <v>412</v>
      </c>
      <c r="F60" s="43" t="s">
        <v>106</v>
      </c>
      <c r="G60" s="43" t="s">
        <v>413</v>
      </c>
      <c r="H60" s="43" t="s">
        <v>414</v>
      </c>
      <c r="I60" s="32">
        <v>45356</v>
      </c>
      <c r="J60" s="32" t="s">
        <v>243</v>
      </c>
      <c r="K60" s="43">
        <f>ABS('Raw_Data'!K60)</f>
        <v>29</v>
      </c>
      <c r="L60" s="43">
        <f>K60 + SUMIF(Stock_In!A:A, A60, Stock_In!D:D) - SUMIF(Stock_Out!A:A, A60, Stock_Out!D:D)</f>
        <v>29</v>
      </c>
      <c r="M60" s="43">
        <v>72</v>
      </c>
      <c r="N60" s="43">
        <f t="shared" si="3"/>
        <v>43</v>
      </c>
      <c r="O60" s="43" t="str">
        <f t="shared" si="4"/>
        <v>Yes</v>
      </c>
      <c r="P60" s="45">
        <v>12</v>
      </c>
      <c r="Q60" s="43">
        <v>85</v>
      </c>
      <c r="R60" s="45">
        <f t="shared" si="5"/>
        <v>1020</v>
      </c>
      <c r="S60" s="43">
        <v>52</v>
      </c>
    </row>
    <row r="61" spans="1:19" x14ac:dyDescent="0.25">
      <c r="A61" s="46" t="str">
        <f>IFERROR(INDEX(Products!A:A, MATCH(B61, Products!B:B, 0)), "Not Found")</f>
        <v>P049</v>
      </c>
      <c r="B61" s="46" t="str">
        <f>PROPER(TRIM('Raw_Data'!A61))</f>
        <v>Onion</v>
      </c>
      <c r="C61" s="46" t="s">
        <v>56</v>
      </c>
      <c r="D61" s="46" t="s">
        <v>416</v>
      </c>
      <c r="E61" s="46" t="s">
        <v>417</v>
      </c>
      <c r="F61" s="46" t="s">
        <v>59</v>
      </c>
      <c r="G61" s="46" t="s">
        <v>418</v>
      </c>
      <c r="H61" s="46" t="s">
        <v>419</v>
      </c>
      <c r="I61" s="29">
        <v>45356</v>
      </c>
      <c r="J61" s="29">
        <v>45392</v>
      </c>
      <c r="K61" s="46">
        <f>ABS('Raw_Data'!K61)</f>
        <v>34</v>
      </c>
      <c r="L61" s="46">
        <f>K61 + SUMIF(Stock_In!A:A, A61, Stock_In!D:D) - SUMIF(Stock_Out!A:A, A61, Stock_Out!D:D)</f>
        <v>34</v>
      </c>
      <c r="M61" s="46">
        <v>29</v>
      </c>
      <c r="N61" s="46">
        <f t="shared" si="3"/>
        <v>0</v>
      </c>
      <c r="O61" s="46" t="str">
        <f t="shared" si="4"/>
        <v>No</v>
      </c>
      <c r="P61" s="47">
        <v>2</v>
      </c>
      <c r="Q61" s="46">
        <v>90</v>
      </c>
      <c r="R61" s="47">
        <f t="shared" si="5"/>
        <v>180</v>
      </c>
      <c r="S61" s="46">
        <v>23</v>
      </c>
    </row>
    <row r="62" spans="1:19" x14ac:dyDescent="0.25">
      <c r="A62" s="43" t="str">
        <f>IFERROR(INDEX(Products!A:A, MATCH(B62, Products!B:B, 0)), "Not Found")</f>
        <v>P050</v>
      </c>
      <c r="B62" s="43" t="str">
        <f>PROPER(TRIM('Raw_Data'!A62))</f>
        <v>Cream</v>
      </c>
      <c r="C62" s="43" t="s">
        <v>74</v>
      </c>
      <c r="D62" s="43" t="s">
        <v>422</v>
      </c>
      <c r="E62" s="43" t="s">
        <v>423</v>
      </c>
      <c r="F62" s="43" t="s">
        <v>59</v>
      </c>
      <c r="G62" s="43" t="s">
        <v>424</v>
      </c>
      <c r="H62" s="43" t="s">
        <v>425</v>
      </c>
      <c r="I62" s="32">
        <v>45357</v>
      </c>
      <c r="J62" s="32" t="s">
        <v>426</v>
      </c>
      <c r="K62" s="43">
        <f>ABS('Raw_Data'!K62)</f>
        <v>92</v>
      </c>
      <c r="L62" s="43">
        <f>K62 + SUMIF(Stock_In!A:A, A62, Stock_In!D:D) - SUMIF(Stock_Out!A:A, A62, Stock_Out!D:D)</f>
        <v>92</v>
      </c>
      <c r="M62" s="43">
        <v>52</v>
      </c>
      <c r="N62" s="43">
        <f t="shared" si="3"/>
        <v>0</v>
      </c>
      <c r="O62" s="43" t="str">
        <f t="shared" si="4"/>
        <v>No</v>
      </c>
      <c r="P62" s="45">
        <v>2.5</v>
      </c>
      <c r="Q62" s="43">
        <v>72</v>
      </c>
      <c r="R62" s="45">
        <f t="shared" si="5"/>
        <v>180</v>
      </c>
      <c r="S62" s="43">
        <v>96</v>
      </c>
    </row>
    <row r="63" spans="1:19" x14ac:dyDescent="0.25">
      <c r="A63" s="46" t="str">
        <f>IFERROR(INDEX(Products!A:A, MATCH(B63, Products!B:B, 0)), "Not Found")</f>
        <v>P051</v>
      </c>
      <c r="B63" s="46" t="str">
        <f>PROPER(TRIM('Raw_Data'!A63))</f>
        <v>Sardines</v>
      </c>
      <c r="C63" s="46" t="s">
        <v>113</v>
      </c>
      <c r="D63" s="46" t="s">
        <v>428</v>
      </c>
      <c r="E63" s="46" t="s">
        <v>429</v>
      </c>
      <c r="F63" s="46" t="s">
        <v>59</v>
      </c>
      <c r="G63" s="46" t="s">
        <v>430</v>
      </c>
      <c r="H63" s="46" t="s">
        <v>431</v>
      </c>
      <c r="I63" s="29">
        <v>45357</v>
      </c>
      <c r="J63" s="29" t="s">
        <v>86</v>
      </c>
      <c r="K63" s="46">
        <f>ABS('Raw_Data'!K63)</f>
        <v>33</v>
      </c>
      <c r="L63" s="46">
        <f>K63 + SUMIF(Stock_In!A:A, A63, Stock_In!D:D) - SUMIF(Stock_Out!A:A, A63, Stock_Out!D:D)</f>
        <v>33</v>
      </c>
      <c r="M63" s="46">
        <v>18</v>
      </c>
      <c r="N63" s="46">
        <f t="shared" si="3"/>
        <v>0</v>
      </c>
      <c r="O63" s="46" t="str">
        <f t="shared" si="4"/>
        <v>No</v>
      </c>
      <c r="P63" s="47">
        <v>6</v>
      </c>
      <c r="Q63" s="46">
        <v>98</v>
      </c>
      <c r="R63" s="47">
        <f t="shared" si="5"/>
        <v>588</v>
      </c>
      <c r="S63" s="46">
        <v>56</v>
      </c>
    </row>
    <row r="64" spans="1:19" x14ac:dyDescent="0.25">
      <c r="A64" s="43" t="str">
        <f>IFERROR(INDEX(Products!A:A, MATCH(B64, Products!B:B, 0)), "Not Found")</f>
        <v>P026</v>
      </c>
      <c r="B64" s="43" t="str">
        <f>PROPER(TRIM('Raw_Data'!A64))</f>
        <v>Sourdough Bread</v>
      </c>
      <c r="C64" s="43" t="s">
        <v>152</v>
      </c>
      <c r="D64" s="43" t="s">
        <v>433</v>
      </c>
      <c r="E64" s="43" t="s">
        <v>234</v>
      </c>
      <c r="F64" s="43" t="s">
        <v>68</v>
      </c>
      <c r="G64" s="43" t="s">
        <v>435</v>
      </c>
      <c r="H64" s="43" t="s">
        <v>436</v>
      </c>
      <c r="I64" s="32">
        <v>45357</v>
      </c>
      <c r="J64" s="32" t="s">
        <v>437</v>
      </c>
      <c r="K64" s="43">
        <f>ABS('Raw_Data'!K64)</f>
        <v>12</v>
      </c>
      <c r="L64" s="43">
        <f>K64 + SUMIF(Stock_In!A:A, A64, Stock_In!D:D) - SUMIF(Stock_Out!A:A, A64, Stock_Out!D:D)</f>
        <v>12</v>
      </c>
      <c r="M64" s="43">
        <v>59</v>
      </c>
      <c r="N64" s="43">
        <f t="shared" si="3"/>
        <v>47</v>
      </c>
      <c r="O64" s="43" t="str">
        <f t="shared" si="4"/>
        <v>Yes</v>
      </c>
      <c r="P64" s="45">
        <v>4.5</v>
      </c>
      <c r="Q64" s="43">
        <v>75</v>
      </c>
      <c r="R64" s="45">
        <f t="shared" si="5"/>
        <v>337.5</v>
      </c>
      <c r="S64" s="43">
        <v>92</v>
      </c>
    </row>
    <row r="65" spans="1:19" x14ac:dyDescent="0.25">
      <c r="A65" s="46" t="str">
        <f>IFERROR(INDEX(Products!A:A, MATCH(B65, Products!B:B, 0)), "Not Found")</f>
        <v>P008</v>
      </c>
      <c r="B65" s="46" t="str">
        <f>PROPER(TRIM('Raw_Data'!A65))</f>
        <v>Anchovies</v>
      </c>
      <c r="C65" s="46" t="s">
        <v>113</v>
      </c>
      <c r="D65" s="46" t="s">
        <v>438</v>
      </c>
      <c r="E65" s="46" t="s">
        <v>115</v>
      </c>
      <c r="F65" s="46" t="s">
        <v>106</v>
      </c>
      <c r="G65" s="46" t="s">
        <v>440</v>
      </c>
      <c r="H65" s="46" t="s">
        <v>441</v>
      </c>
      <c r="I65" s="29">
        <v>45357</v>
      </c>
      <c r="J65" s="29">
        <v>45603</v>
      </c>
      <c r="K65" s="46">
        <f>ABS('Raw_Data'!K65)</f>
        <v>83</v>
      </c>
      <c r="L65" s="46">
        <f>K65 + SUMIF(Stock_In!A:A, A65, Stock_In!D:D) - SUMIF(Stock_Out!A:A, A65, Stock_Out!D:D)</f>
        <v>83</v>
      </c>
      <c r="M65" s="46">
        <v>17</v>
      </c>
      <c r="N65" s="46">
        <f t="shared" si="3"/>
        <v>0</v>
      </c>
      <c r="O65" s="46" t="str">
        <f t="shared" si="4"/>
        <v>No</v>
      </c>
      <c r="P65" s="47">
        <v>10</v>
      </c>
      <c r="Q65" s="46">
        <v>33</v>
      </c>
      <c r="R65" s="47">
        <f t="shared" si="5"/>
        <v>330</v>
      </c>
      <c r="S65" s="46">
        <v>20</v>
      </c>
    </row>
    <row r="66" spans="1:19" x14ac:dyDescent="0.25">
      <c r="A66" s="43" t="str">
        <f>IFERROR(INDEX(Products!A:A, MATCH(B66, Products!B:B, 0)), "Not Found")</f>
        <v>P044</v>
      </c>
      <c r="B66" s="43" t="str">
        <f>PROPER(TRIM('Raw_Data'!A66))</f>
        <v>Peanut Oil</v>
      </c>
      <c r="C66" s="43" t="s">
        <v>65</v>
      </c>
      <c r="D66" s="43" t="s">
        <v>443</v>
      </c>
      <c r="E66" s="43" t="s">
        <v>372</v>
      </c>
      <c r="F66" s="43" t="s">
        <v>68</v>
      </c>
      <c r="G66" s="43" t="s">
        <v>445</v>
      </c>
      <c r="H66" s="43" t="s">
        <v>446</v>
      </c>
      <c r="I66" s="32">
        <v>45357</v>
      </c>
      <c r="J66" s="32">
        <v>45393</v>
      </c>
      <c r="K66" s="43">
        <f>ABS('Raw_Data'!K66)</f>
        <v>21</v>
      </c>
      <c r="L66" s="43">
        <f>K66 + SUMIF(Stock_In!A:A, A66, Stock_In!D:D) - SUMIF(Stock_Out!A:A, A66, Stock_Out!D:D)</f>
        <v>21</v>
      </c>
      <c r="M66" s="43">
        <v>52</v>
      </c>
      <c r="N66" s="43">
        <f t="shared" si="3"/>
        <v>31</v>
      </c>
      <c r="O66" s="43" t="str">
        <f t="shared" si="4"/>
        <v>Yes</v>
      </c>
      <c r="P66" s="45">
        <v>4</v>
      </c>
      <c r="Q66" s="43">
        <v>49</v>
      </c>
      <c r="R66" s="45">
        <f t="shared" si="5"/>
        <v>196</v>
      </c>
      <c r="S66" s="43">
        <v>37</v>
      </c>
    </row>
    <row r="67" spans="1:19" x14ac:dyDescent="0.25">
      <c r="A67" s="46" t="str">
        <f>IFERROR(INDEX(Products!A:A, MATCH(B67, Products!B:B, 0)), "Not Found")</f>
        <v>P052</v>
      </c>
      <c r="B67" s="46" t="str">
        <f>PROPER(TRIM('Raw_Data'!A67))</f>
        <v>Plum</v>
      </c>
      <c r="C67" s="46" t="s">
        <v>56</v>
      </c>
      <c r="D67" s="46" t="s">
        <v>448</v>
      </c>
      <c r="E67" s="46" t="s">
        <v>449</v>
      </c>
      <c r="F67" s="46" t="s">
        <v>68</v>
      </c>
      <c r="G67" s="46" t="s">
        <v>450</v>
      </c>
      <c r="H67" s="46" t="s">
        <v>451</v>
      </c>
      <c r="I67" s="29">
        <v>45358</v>
      </c>
      <c r="J67" s="29">
        <v>45606</v>
      </c>
      <c r="K67" s="46">
        <f>ABS('Raw_Data'!K67)</f>
        <v>37</v>
      </c>
      <c r="L67" s="46">
        <f>K67 + SUMIF(Stock_In!A:A, A67, Stock_In!D:D) - SUMIF(Stock_Out!A:A, A67, Stock_Out!D:D)</f>
        <v>37</v>
      </c>
      <c r="M67" s="46">
        <v>30</v>
      </c>
      <c r="N67" s="46">
        <f t="shared" si="3"/>
        <v>0</v>
      </c>
      <c r="O67" s="46" t="str">
        <f t="shared" si="4"/>
        <v>No</v>
      </c>
      <c r="P67" s="47">
        <v>4</v>
      </c>
      <c r="Q67" s="46">
        <v>62</v>
      </c>
      <c r="R67" s="47">
        <f t="shared" si="5"/>
        <v>248</v>
      </c>
      <c r="S67" s="46">
        <v>25</v>
      </c>
    </row>
    <row r="68" spans="1:19" x14ac:dyDescent="0.25">
      <c r="A68" s="43" t="str">
        <f>IFERROR(INDEX(Products!A:A, MATCH(B68, Products!B:B, 0)), "Not Found")</f>
        <v>P053</v>
      </c>
      <c r="B68" s="43" t="str">
        <f>PROPER(TRIM('Raw_Data'!A68))</f>
        <v>Sushi Rice</v>
      </c>
      <c r="C68" s="43" t="s">
        <v>103</v>
      </c>
      <c r="D68" s="43" t="s">
        <v>89</v>
      </c>
      <c r="E68" s="43" t="s">
        <v>453</v>
      </c>
      <c r="F68" s="43" t="s">
        <v>68</v>
      </c>
      <c r="G68" s="43" t="s">
        <v>454</v>
      </c>
      <c r="H68" s="43" t="s">
        <v>455</v>
      </c>
      <c r="I68" s="32">
        <v>45358</v>
      </c>
      <c r="J68" s="32">
        <v>45446</v>
      </c>
      <c r="K68" s="43">
        <f>ABS('Raw_Data'!K68)</f>
        <v>77</v>
      </c>
      <c r="L68" s="43">
        <f>K68 + SUMIF(Stock_In!A:A, A68, Stock_In!D:D) - SUMIF(Stock_Out!A:A, A68, Stock_Out!D:D)</f>
        <v>77</v>
      </c>
      <c r="M68" s="43">
        <v>20</v>
      </c>
      <c r="N68" s="43">
        <f t="shared" si="3"/>
        <v>0</v>
      </c>
      <c r="O68" s="43" t="str">
        <f t="shared" si="4"/>
        <v>No</v>
      </c>
      <c r="P68" s="45">
        <v>4.25</v>
      </c>
      <c r="Q68" s="43">
        <v>42</v>
      </c>
      <c r="R68" s="45">
        <f t="shared" si="5"/>
        <v>178.5</v>
      </c>
      <c r="S68" s="43">
        <v>19</v>
      </c>
    </row>
    <row r="69" spans="1:19" x14ac:dyDescent="0.25">
      <c r="A69" s="46" t="str">
        <f>IFERROR(INDEX(Products!A:A, MATCH(B69, Products!B:B, 0)), "Not Found")</f>
        <v>P054</v>
      </c>
      <c r="B69" s="46" t="str">
        <f>PROPER(TRIM('Raw_Data'!A69))</f>
        <v>Black Rice</v>
      </c>
      <c r="C69" s="46" t="s">
        <v>103</v>
      </c>
      <c r="D69" s="46" t="s">
        <v>251</v>
      </c>
      <c r="E69" s="46" t="s">
        <v>458</v>
      </c>
      <c r="F69" s="46" t="s">
        <v>68</v>
      </c>
      <c r="G69" s="46" t="s">
        <v>459</v>
      </c>
      <c r="H69" s="46" t="s">
        <v>460</v>
      </c>
      <c r="I69" s="29">
        <v>45359</v>
      </c>
      <c r="J69" s="29">
        <v>45571</v>
      </c>
      <c r="K69" s="46">
        <f>ABS('Raw_Data'!K69)</f>
        <v>30</v>
      </c>
      <c r="L69" s="46">
        <f>K69 + SUMIF(Stock_In!A:A, A69, Stock_In!D:D) - SUMIF(Stock_Out!A:A, A69, Stock_Out!D:D)</f>
        <v>30</v>
      </c>
      <c r="M69" s="46">
        <v>38</v>
      </c>
      <c r="N69" s="46">
        <f t="shared" si="3"/>
        <v>8</v>
      </c>
      <c r="O69" s="46" t="str">
        <f t="shared" si="4"/>
        <v>Yes</v>
      </c>
      <c r="P69" s="47">
        <v>6</v>
      </c>
      <c r="Q69" s="46">
        <v>31</v>
      </c>
      <c r="R69" s="47">
        <f t="shared" si="5"/>
        <v>186</v>
      </c>
      <c r="S69" s="46">
        <v>34</v>
      </c>
    </row>
    <row r="70" spans="1:19" x14ac:dyDescent="0.25">
      <c r="A70" s="43" t="str">
        <f>IFERROR(INDEX(Products!A:A, MATCH(B70, Products!B:B, 0)), "Not Found")</f>
        <v>P055</v>
      </c>
      <c r="B70" s="43" t="str">
        <f>PROPER(TRIM('Raw_Data'!A70))</f>
        <v>Wild Rice</v>
      </c>
      <c r="C70" s="43" t="s">
        <v>103</v>
      </c>
      <c r="D70" s="43" t="s">
        <v>463</v>
      </c>
      <c r="E70" s="43" t="s">
        <v>464</v>
      </c>
      <c r="F70" s="43" t="s">
        <v>59</v>
      </c>
      <c r="G70" s="43" t="s">
        <v>465</v>
      </c>
      <c r="H70" s="43" t="s">
        <v>466</v>
      </c>
      <c r="I70" s="32">
        <v>45359</v>
      </c>
      <c r="J70" s="32" t="s">
        <v>467</v>
      </c>
      <c r="K70" s="43">
        <f>ABS('Raw_Data'!K70)</f>
        <v>26</v>
      </c>
      <c r="L70" s="43">
        <f>K70 + SUMIF(Stock_In!A:A, A70, Stock_In!D:D) - SUMIF(Stock_Out!A:A, A70, Stock_Out!D:D)</f>
        <v>26</v>
      </c>
      <c r="M70" s="43">
        <v>21</v>
      </c>
      <c r="N70" s="43">
        <f t="shared" si="3"/>
        <v>0</v>
      </c>
      <c r="O70" s="43" t="str">
        <f t="shared" si="4"/>
        <v>No</v>
      </c>
      <c r="P70" s="45">
        <v>10</v>
      </c>
      <c r="Q70" s="43">
        <v>40</v>
      </c>
      <c r="R70" s="45">
        <f t="shared" si="5"/>
        <v>400</v>
      </c>
      <c r="S70" s="43">
        <v>59</v>
      </c>
    </row>
    <row r="71" spans="1:19" x14ac:dyDescent="0.25">
      <c r="A71" s="46" t="str">
        <f>IFERROR(INDEX(Products!A:A, MATCH(B71, Products!B:B, 0)), "Not Found")</f>
        <v>P055</v>
      </c>
      <c r="B71" s="46" t="str">
        <f>PROPER(TRIM('Raw_Data'!A71))</f>
        <v>Wild Rice</v>
      </c>
      <c r="C71" s="46" t="s">
        <v>103</v>
      </c>
      <c r="D71" s="46" t="s">
        <v>468</v>
      </c>
      <c r="E71" s="46" t="s">
        <v>464</v>
      </c>
      <c r="F71" s="46" t="s">
        <v>68</v>
      </c>
      <c r="G71" s="46" t="s">
        <v>470</v>
      </c>
      <c r="H71" s="46" t="s">
        <v>471</v>
      </c>
      <c r="I71" s="29">
        <v>45359</v>
      </c>
      <c r="J71" s="29">
        <v>45542</v>
      </c>
      <c r="K71" s="46">
        <f>ABS('Raw_Data'!K71)</f>
        <v>72</v>
      </c>
      <c r="L71" s="46">
        <f>K71 + SUMIF(Stock_In!A:A, A71, Stock_In!D:D) - SUMIF(Stock_Out!A:A, A71, Stock_Out!D:D)</f>
        <v>72</v>
      </c>
      <c r="M71" s="46">
        <v>82</v>
      </c>
      <c r="N71" s="46">
        <f t="shared" si="3"/>
        <v>10</v>
      </c>
      <c r="O71" s="46" t="str">
        <f t="shared" si="4"/>
        <v>Yes</v>
      </c>
      <c r="P71" s="47">
        <v>9.75</v>
      </c>
      <c r="Q71" s="46">
        <v>51</v>
      </c>
      <c r="R71" s="47">
        <f t="shared" si="5"/>
        <v>497.25</v>
      </c>
      <c r="S71" s="46">
        <v>95</v>
      </c>
    </row>
    <row r="72" spans="1:19" x14ac:dyDescent="0.25">
      <c r="A72" s="43" t="str">
        <f>IFERROR(INDEX(Products!A:A, MATCH(B72, Products!B:B, 0)), "Not Found")</f>
        <v>P056</v>
      </c>
      <c r="B72" s="43" t="str">
        <f>PROPER(TRIM('Raw_Data'!A72))</f>
        <v>Pomegranate</v>
      </c>
      <c r="C72" s="43" t="s">
        <v>56</v>
      </c>
      <c r="D72" s="43" t="s">
        <v>475</v>
      </c>
      <c r="E72" s="43" t="s">
        <v>476</v>
      </c>
      <c r="F72" s="43" t="s">
        <v>106</v>
      </c>
      <c r="G72" s="43" t="s">
        <v>477</v>
      </c>
      <c r="H72" s="43" t="s">
        <v>478</v>
      </c>
      <c r="I72" s="32">
        <v>45360</v>
      </c>
      <c r="J72" s="32">
        <v>45361</v>
      </c>
      <c r="K72" s="43">
        <f>ABS('Raw_Data'!K72)</f>
        <v>59</v>
      </c>
      <c r="L72" s="43">
        <f>K72 + SUMIF(Stock_In!A:A, A72, Stock_In!D:D) - SUMIF(Stock_Out!A:A, A72, Stock_Out!D:D)</f>
        <v>59</v>
      </c>
      <c r="M72" s="43">
        <v>79</v>
      </c>
      <c r="N72" s="43">
        <f t="shared" si="3"/>
        <v>20</v>
      </c>
      <c r="O72" s="43" t="str">
        <f t="shared" si="4"/>
        <v>Yes</v>
      </c>
      <c r="P72" s="45">
        <v>6</v>
      </c>
      <c r="Q72" s="43">
        <v>47</v>
      </c>
      <c r="R72" s="45">
        <f t="shared" si="5"/>
        <v>282</v>
      </c>
      <c r="S72" s="43">
        <v>18</v>
      </c>
    </row>
    <row r="73" spans="1:19" x14ac:dyDescent="0.25">
      <c r="A73" s="46" t="str">
        <f>IFERROR(INDEX(Products!A:A, MATCH(B73, Products!B:B, 0)), "Not Found")</f>
        <v>P054</v>
      </c>
      <c r="B73" s="46" t="str">
        <f>PROPER(TRIM('Raw_Data'!A73))</f>
        <v>Black Rice</v>
      </c>
      <c r="C73" s="46" t="s">
        <v>103</v>
      </c>
      <c r="D73" s="46" t="s">
        <v>479</v>
      </c>
      <c r="E73" s="46" t="s">
        <v>458</v>
      </c>
      <c r="F73" s="46" t="s">
        <v>59</v>
      </c>
      <c r="G73" s="46" t="s">
        <v>481</v>
      </c>
      <c r="H73" s="46" t="s">
        <v>482</v>
      </c>
      <c r="I73" s="29">
        <v>45361</v>
      </c>
      <c r="J73" s="29">
        <v>45455</v>
      </c>
      <c r="K73" s="46">
        <f>ABS('Raw_Data'!K73)</f>
        <v>34</v>
      </c>
      <c r="L73" s="46">
        <f>K73 + SUMIF(Stock_In!A:A, A73, Stock_In!D:D) - SUMIF(Stock_Out!A:A, A73, Stock_Out!D:D)</f>
        <v>34</v>
      </c>
      <c r="M73" s="46">
        <v>96</v>
      </c>
      <c r="N73" s="46">
        <f t="shared" si="3"/>
        <v>62</v>
      </c>
      <c r="O73" s="46" t="str">
        <f t="shared" si="4"/>
        <v>Yes</v>
      </c>
      <c r="P73" s="47">
        <v>6.15</v>
      </c>
      <c r="Q73" s="46">
        <v>90</v>
      </c>
      <c r="R73" s="47">
        <f t="shared" si="5"/>
        <v>553.5</v>
      </c>
      <c r="S73" s="46">
        <v>34</v>
      </c>
    </row>
    <row r="74" spans="1:19" x14ac:dyDescent="0.25">
      <c r="A74" s="43" t="str">
        <f>IFERROR(INDEX(Products!A:A, MATCH(B74, Products!B:B, 0)), "Not Found")</f>
        <v>P050</v>
      </c>
      <c r="B74" s="43" t="str">
        <f>PROPER(TRIM('Raw_Data'!A74))</f>
        <v>Cream</v>
      </c>
      <c r="C74" s="43" t="s">
        <v>74</v>
      </c>
      <c r="D74" s="43" t="s">
        <v>485</v>
      </c>
      <c r="E74" s="43" t="s">
        <v>423</v>
      </c>
      <c r="F74" s="43" t="s">
        <v>106</v>
      </c>
      <c r="G74" s="43" t="s">
        <v>487</v>
      </c>
      <c r="H74" s="43" t="s">
        <v>488</v>
      </c>
      <c r="I74" s="32">
        <v>45361</v>
      </c>
      <c r="J74" s="32">
        <v>45577</v>
      </c>
      <c r="K74" s="43">
        <f>ABS('Raw_Data'!K74)</f>
        <v>82</v>
      </c>
      <c r="L74" s="43">
        <f>K74 + SUMIF(Stock_In!A:A, A74, Stock_In!D:D) - SUMIF(Stock_Out!A:A, A74, Stock_Out!D:D)</f>
        <v>82</v>
      </c>
      <c r="M74" s="43">
        <v>3</v>
      </c>
      <c r="N74" s="43">
        <f t="shared" si="3"/>
        <v>0</v>
      </c>
      <c r="O74" s="43" t="str">
        <f t="shared" si="4"/>
        <v>No</v>
      </c>
      <c r="P74" s="45">
        <v>2.4</v>
      </c>
      <c r="Q74" s="43">
        <v>48</v>
      </c>
      <c r="R74" s="45">
        <f t="shared" si="5"/>
        <v>115.19999999999999</v>
      </c>
      <c r="S74" s="43">
        <v>31</v>
      </c>
    </row>
    <row r="75" spans="1:19" x14ac:dyDescent="0.25">
      <c r="A75" s="46" t="str">
        <f>IFERROR(INDEX(Products!A:A, MATCH(B75, Products!B:B, 0)), "Not Found")</f>
        <v>P057</v>
      </c>
      <c r="B75" s="46" t="str">
        <f>PROPER(TRIM('Raw_Data'!A75))</f>
        <v>Cabbage</v>
      </c>
      <c r="C75" s="46" t="s">
        <v>56</v>
      </c>
      <c r="D75" s="46" t="s">
        <v>490</v>
      </c>
      <c r="E75" s="46" t="s">
        <v>491</v>
      </c>
      <c r="F75" s="46" t="s">
        <v>106</v>
      </c>
      <c r="G75" s="46" t="s">
        <v>492</v>
      </c>
      <c r="H75" s="46" t="s">
        <v>493</v>
      </c>
      <c r="I75" s="29">
        <v>45361</v>
      </c>
      <c r="J75" s="29" t="s">
        <v>494</v>
      </c>
      <c r="K75" s="46">
        <f>ABS('Raw_Data'!K75)</f>
        <v>94</v>
      </c>
      <c r="L75" s="46">
        <f>K75 + SUMIF(Stock_In!A:A, A75, Stock_In!D:D) - SUMIF(Stock_Out!A:A, A75, Stock_Out!D:D)</f>
        <v>94</v>
      </c>
      <c r="M75" s="46">
        <v>90</v>
      </c>
      <c r="N75" s="46">
        <f t="shared" si="3"/>
        <v>0</v>
      </c>
      <c r="O75" s="46" t="str">
        <f t="shared" si="4"/>
        <v>No</v>
      </c>
      <c r="P75" s="47">
        <v>0.9</v>
      </c>
      <c r="Q75" s="46">
        <v>98</v>
      </c>
      <c r="R75" s="47">
        <f t="shared" si="5"/>
        <v>88.2</v>
      </c>
      <c r="S75" s="46">
        <v>71</v>
      </c>
    </row>
    <row r="76" spans="1:19" x14ac:dyDescent="0.25">
      <c r="A76" s="43" t="str">
        <f>IFERROR(INDEX(Products!A:A, MATCH(B76, Products!B:B, 0)), "Not Found")</f>
        <v>P026</v>
      </c>
      <c r="B76" s="43" t="str">
        <f>PROPER(TRIM('Raw_Data'!A76))</f>
        <v>Sourdough Bread</v>
      </c>
      <c r="C76" s="43" t="s">
        <v>152</v>
      </c>
      <c r="D76" s="43" t="s">
        <v>495</v>
      </c>
      <c r="E76" s="43" t="s">
        <v>234</v>
      </c>
      <c r="F76" s="43" t="s">
        <v>106</v>
      </c>
      <c r="G76" s="43" t="s">
        <v>497</v>
      </c>
      <c r="H76" s="43" t="s">
        <v>498</v>
      </c>
      <c r="I76" s="32">
        <v>45362</v>
      </c>
      <c r="J76" s="32">
        <v>45571</v>
      </c>
      <c r="K76" s="43">
        <f>ABS('Raw_Data'!K76)</f>
        <v>59</v>
      </c>
      <c r="L76" s="43">
        <f>K76 + SUMIF(Stock_In!A:A, A76, Stock_In!D:D) - SUMIF(Stock_Out!A:A, A76, Stock_Out!D:D)</f>
        <v>59</v>
      </c>
      <c r="M76" s="43">
        <v>78</v>
      </c>
      <c r="N76" s="43">
        <f t="shared" si="3"/>
        <v>19</v>
      </c>
      <c r="O76" s="43" t="str">
        <f t="shared" si="4"/>
        <v>Yes</v>
      </c>
      <c r="P76" s="45">
        <v>4.5</v>
      </c>
      <c r="Q76" s="43">
        <v>32</v>
      </c>
      <c r="R76" s="45">
        <f t="shared" si="5"/>
        <v>144</v>
      </c>
      <c r="S76" s="43">
        <v>3</v>
      </c>
    </row>
    <row r="77" spans="1:19" x14ac:dyDescent="0.25">
      <c r="A77" s="46" t="str">
        <f>IFERROR(INDEX(Products!A:A, MATCH(B77, Products!B:B, 0)), "Not Found")</f>
        <v>P004</v>
      </c>
      <c r="B77" s="46" t="str">
        <f>PROPER(TRIM('Raw_Data'!A77))</f>
        <v>Carrot</v>
      </c>
      <c r="C77" s="46" t="s">
        <v>56</v>
      </c>
      <c r="D77" s="46" t="s">
        <v>499</v>
      </c>
      <c r="E77" s="46" t="s">
        <v>83</v>
      </c>
      <c r="F77" s="46" t="s">
        <v>106</v>
      </c>
      <c r="G77" s="46" t="s">
        <v>501</v>
      </c>
      <c r="H77" s="46" t="s">
        <v>502</v>
      </c>
      <c r="I77" s="29">
        <v>45362</v>
      </c>
      <c r="J77" s="29" t="s">
        <v>503</v>
      </c>
      <c r="K77" s="46">
        <f>ABS('Raw_Data'!K77)</f>
        <v>18</v>
      </c>
      <c r="L77" s="46">
        <f>K77 + SUMIF(Stock_In!A:A, A77, Stock_In!D:D) - SUMIF(Stock_Out!A:A, A77, Stock_Out!D:D)</f>
        <v>18</v>
      </c>
      <c r="M77" s="46">
        <v>50</v>
      </c>
      <c r="N77" s="46">
        <f t="shared" si="3"/>
        <v>32</v>
      </c>
      <c r="O77" s="46" t="str">
        <f t="shared" si="4"/>
        <v>Yes</v>
      </c>
      <c r="P77" s="47">
        <v>1.45</v>
      </c>
      <c r="Q77" s="46">
        <v>44</v>
      </c>
      <c r="R77" s="47">
        <f t="shared" si="5"/>
        <v>63.8</v>
      </c>
      <c r="S77" s="46">
        <v>19</v>
      </c>
    </row>
    <row r="78" spans="1:19" x14ac:dyDescent="0.25">
      <c r="A78" s="43" t="str">
        <f>IFERROR(INDEX(Products!A:A, MATCH(B78, Products!B:B, 0)), "Not Found")</f>
        <v>P058</v>
      </c>
      <c r="B78" s="43" t="str">
        <f>PROPER(TRIM('Raw_Data'!A78))</f>
        <v>All-Purpose Flour</v>
      </c>
      <c r="C78" s="43" t="s">
        <v>103</v>
      </c>
      <c r="D78" s="43" t="s">
        <v>193</v>
      </c>
      <c r="E78" s="43" t="s">
        <v>507</v>
      </c>
      <c r="F78" s="43" t="s">
        <v>59</v>
      </c>
      <c r="G78" s="43" t="s">
        <v>508</v>
      </c>
      <c r="H78" s="43" t="s">
        <v>509</v>
      </c>
      <c r="I78" s="32">
        <v>45363</v>
      </c>
      <c r="J78" s="32" t="s">
        <v>179</v>
      </c>
      <c r="K78" s="43">
        <f>ABS('Raw_Data'!K78)</f>
        <v>55</v>
      </c>
      <c r="L78" s="43">
        <f>K78 + SUMIF(Stock_In!A:A, A78, Stock_In!D:D) - SUMIF(Stock_Out!A:A, A78, Stock_Out!D:D)</f>
        <v>55</v>
      </c>
      <c r="M78" s="43">
        <v>33</v>
      </c>
      <c r="N78" s="43">
        <f t="shared" si="3"/>
        <v>0</v>
      </c>
      <c r="O78" s="43" t="str">
        <f t="shared" si="4"/>
        <v>No</v>
      </c>
      <c r="P78" s="45">
        <v>1.75</v>
      </c>
      <c r="Q78" s="43">
        <v>34</v>
      </c>
      <c r="R78" s="45">
        <f t="shared" si="5"/>
        <v>59.5</v>
      </c>
      <c r="S78" s="43">
        <v>62</v>
      </c>
    </row>
    <row r="79" spans="1:19" x14ac:dyDescent="0.25">
      <c r="A79" s="46" t="str">
        <f>IFERROR(INDEX(Products!A:A, MATCH(B79, Products!B:B, 0)), "Not Found")</f>
        <v>P011</v>
      </c>
      <c r="B79" s="46" t="str">
        <f>PROPER(TRIM('Raw_Data'!A79))</f>
        <v>Cheddar Cheese</v>
      </c>
      <c r="C79" s="46" t="s">
        <v>74</v>
      </c>
      <c r="D79" s="46" t="s">
        <v>510</v>
      </c>
      <c r="E79" s="46" t="s">
        <v>136</v>
      </c>
      <c r="F79" s="46" t="s">
        <v>68</v>
      </c>
      <c r="G79" s="46" t="s">
        <v>512</v>
      </c>
      <c r="H79" s="46" t="s">
        <v>513</v>
      </c>
      <c r="I79" s="29">
        <v>45363</v>
      </c>
      <c r="J79" s="29" t="s">
        <v>237</v>
      </c>
      <c r="K79" s="46">
        <f>ABS('Raw_Data'!K79)</f>
        <v>31</v>
      </c>
      <c r="L79" s="46">
        <f>K79 + SUMIF(Stock_In!A:A, A79, Stock_In!D:D) - SUMIF(Stock_Out!A:A, A79, Stock_Out!D:D)</f>
        <v>31</v>
      </c>
      <c r="M79" s="46">
        <v>65</v>
      </c>
      <c r="N79" s="46">
        <f t="shared" si="3"/>
        <v>34</v>
      </c>
      <c r="O79" s="46" t="str">
        <f t="shared" si="4"/>
        <v>Yes</v>
      </c>
      <c r="P79" s="47">
        <v>9</v>
      </c>
      <c r="Q79" s="46">
        <v>63</v>
      </c>
      <c r="R79" s="47">
        <f t="shared" si="5"/>
        <v>567</v>
      </c>
      <c r="S79" s="46">
        <v>7</v>
      </c>
    </row>
    <row r="80" spans="1:19" x14ac:dyDescent="0.25">
      <c r="A80" s="43" t="str">
        <f>IFERROR(INDEX(Products!A:A, MATCH(B80, Products!B:B, 0)), "Not Found")</f>
        <v>P027</v>
      </c>
      <c r="B80" s="43" t="str">
        <f>PROPER(TRIM('Raw_Data'!A80))</f>
        <v>Green Coffee</v>
      </c>
      <c r="C80" s="43" t="s">
        <v>201</v>
      </c>
      <c r="D80" s="43" t="s">
        <v>514</v>
      </c>
      <c r="E80" s="43" t="s">
        <v>240</v>
      </c>
      <c r="F80" s="43" t="s">
        <v>59</v>
      </c>
      <c r="G80" s="43" t="s">
        <v>516</v>
      </c>
      <c r="H80" s="43" t="s">
        <v>517</v>
      </c>
      <c r="I80" s="32">
        <v>45385</v>
      </c>
      <c r="J80" s="32">
        <v>45633</v>
      </c>
      <c r="K80" s="43">
        <f>ABS('Raw_Data'!K80)</f>
        <v>27</v>
      </c>
      <c r="L80" s="43">
        <f>K80 + SUMIF(Stock_In!A:A, A80, Stock_In!D:D) - SUMIF(Stock_Out!A:A, A80, Stock_Out!D:D)</f>
        <v>27</v>
      </c>
      <c r="M80" s="43">
        <v>12</v>
      </c>
      <c r="N80" s="43">
        <f t="shared" si="3"/>
        <v>0</v>
      </c>
      <c r="O80" s="43" t="str">
        <f t="shared" si="4"/>
        <v>No</v>
      </c>
      <c r="P80" s="45">
        <v>12</v>
      </c>
      <c r="Q80" s="43">
        <v>88</v>
      </c>
      <c r="R80" s="45">
        <f t="shared" si="5"/>
        <v>1056</v>
      </c>
      <c r="S80" s="43">
        <v>83</v>
      </c>
    </row>
    <row r="81" spans="1:19" x14ac:dyDescent="0.25">
      <c r="A81" s="46" t="str">
        <f>IFERROR(INDEX(Products!A:A, MATCH(B81, Products!B:B, 0)), "Not Found")</f>
        <v>P059</v>
      </c>
      <c r="B81" s="46" t="str">
        <f>PROPER(TRIM('Raw_Data'!A81))</f>
        <v>Whipped Cream</v>
      </c>
      <c r="C81" s="46" t="s">
        <v>74</v>
      </c>
      <c r="D81" s="46" t="s">
        <v>520</v>
      </c>
      <c r="E81" s="46" t="s">
        <v>521</v>
      </c>
      <c r="F81" s="46" t="s">
        <v>106</v>
      </c>
      <c r="G81" s="46" t="s">
        <v>522</v>
      </c>
      <c r="H81" s="46" t="s">
        <v>523</v>
      </c>
      <c r="I81" s="29">
        <v>45385</v>
      </c>
      <c r="J81" s="29">
        <v>45577</v>
      </c>
      <c r="K81" s="46">
        <f>ABS('Raw_Data'!K81)</f>
        <v>76</v>
      </c>
      <c r="L81" s="46">
        <f>K81 + SUMIF(Stock_In!A:A, A81, Stock_In!D:D) - SUMIF(Stock_Out!A:A, A81, Stock_Out!D:D)</f>
        <v>76</v>
      </c>
      <c r="M81" s="46">
        <v>81</v>
      </c>
      <c r="N81" s="46">
        <f t="shared" si="3"/>
        <v>5</v>
      </c>
      <c r="O81" s="46" t="str">
        <f t="shared" si="4"/>
        <v>Yes</v>
      </c>
      <c r="P81" s="47">
        <v>4</v>
      </c>
      <c r="Q81" s="46">
        <v>65</v>
      </c>
      <c r="R81" s="47">
        <f t="shared" si="5"/>
        <v>260</v>
      </c>
      <c r="S81" s="46">
        <v>68</v>
      </c>
    </row>
    <row r="82" spans="1:19" x14ac:dyDescent="0.25">
      <c r="A82" s="43" t="str">
        <f>IFERROR(INDEX(Products!A:A, MATCH(B82, Products!B:B, 0)), "Not Found")</f>
        <v>P052</v>
      </c>
      <c r="B82" s="43" t="str">
        <f>PROPER(TRIM('Raw_Data'!A82))</f>
        <v>Plum</v>
      </c>
      <c r="C82" s="43" t="s">
        <v>56</v>
      </c>
      <c r="D82" s="43" t="s">
        <v>438</v>
      </c>
      <c r="E82" s="43" t="s">
        <v>449</v>
      </c>
      <c r="F82" s="43" t="s">
        <v>59</v>
      </c>
      <c r="G82" s="43" t="s">
        <v>525</v>
      </c>
      <c r="H82" s="43" t="s">
        <v>526</v>
      </c>
      <c r="I82" s="32">
        <v>45385</v>
      </c>
      <c r="J82" s="32" t="s">
        <v>527</v>
      </c>
      <c r="K82" s="43">
        <f>ABS('Raw_Data'!K82)</f>
        <v>40</v>
      </c>
      <c r="L82" s="43">
        <f>K82 + SUMIF(Stock_In!A:A, A82, Stock_In!D:D) - SUMIF(Stock_Out!A:A, A82, Stock_Out!D:D)</f>
        <v>40</v>
      </c>
      <c r="M82" s="43">
        <v>3</v>
      </c>
      <c r="N82" s="43">
        <f t="shared" si="3"/>
        <v>0</v>
      </c>
      <c r="O82" s="43" t="str">
        <f t="shared" si="4"/>
        <v>No</v>
      </c>
      <c r="P82" s="45">
        <v>4</v>
      </c>
      <c r="Q82" s="43">
        <v>45</v>
      </c>
      <c r="R82" s="45">
        <f t="shared" si="5"/>
        <v>180</v>
      </c>
      <c r="S82" s="43">
        <v>69</v>
      </c>
    </row>
    <row r="83" spans="1:19" x14ac:dyDescent="0.25">
      <c r="A83" s="46" t="str">
        <f>IFERROR(INDEX(Products!A:A, MATCH(B83, Products!B:B, 0)), "Not Found")</f>
        <v>P047</v>
      </c>
      <c r="B83" s="46" t="str">
        <f>PROPER(TRIM('Raw_Data'!A83))</f>
        <v>Pineapple</v>
      </c>
      <c r="C83" s="46" t="s">
        <v>56</v>
      </c>
      <c r="D83" s="46" t="s">
        <v>529</v>
      </c>
      <c r="E83" s="46" t="s">
        <v>397</v>
      </c>
      <c r="F83" s="46" t="s">
        <v>106</v>
      </c>
      <c r="G83" s="46" t="s">
        <v>531</v>
      </c>
      <c r="H83" s="46" t="s">
        <v>532</v>
      </c>
      <c r="I83" s="29">
        <v>45386</v>
      </c>
      <c r="J83" s="29" t="s">
        <v>533</v>
      </c>
      <c r="K83" s="46">
        <f>ABS('Raw_Data'!K83)</f>
        <v>68</v>
      </c>
      <c r="L83" s="46">
        <f>K83 + SUMIF(Stock_In!A:A, A83, Stock_In!D:D) - SUMIF(Stock_Out!A:A, A83, Stock_Out!D:D)</f>
        <v>68</v>
      </c>
      <c r="M83" s="46">
        <v>25</v>
      </c>
      <c r="N83" s="46">
        <f t="shared" si="3"/>
        <v>0</v>
      </c>
      <c r="O83" s="46" t="str">
        <f t="shared" si="4"/>
        <v>No</v>
      </c>
      <c r="P83" s="47">
        <v>3.5</v>
      </c>
      <c r="Q83" s="46">
        <v>25</v>
      </c>
      <c r="R83" s="47">
        <f t="shared" si="5"/>
        <v>87.5</v>
      </c>
      <c r="S83" s="46">
        <v>83</v>
      </c>
    </row>
    <row r="84" spans="1:19" x14ac:dyDescent="0.25">
      <c r="A84" s="43" t="str">
        <f>IFERROR(INDEX(Products!A:A, MATCH(B84, Products!B:B, 0)), "Not Found")</f>
        <v>P060</v>
      </c>
      <c r="B84" s="43" t="str">
        <f>PROPER(TRIM('Raw_Data'!A84))</f>
        <v>Grapes</v>
      </c>
      <c r="C84" s="43" t="s">
        <v>56</v>
      </c>
      <c r="D84" s="43" t="s">
        <v>536</v>
      </c>
      <c r="E84" s="43" t="s">
        <v>537</v>
      </c>
      <c r="F84" s="43" t="s">
        <v>59</v>
      </c>
      <c r="G84" s="43" t="s">
        <v>538</v>
      </c>
      <c r="H84" s="43" t="s">
        <v>539</v>
      </c>
      <c r="I84" s="32">
        <v>45386</v>
      </c>
      <c r="J84" s="32" t="s">
        <v>540</v>
      </c>
      <c r="K84" s="43">
        <f>ABS('Raw_Data'!K84)</f>
        <v>59</v>
      </c>
      <c r="L84" s="43">
        <f>K84 + SUMIF(Stock_In!A:A, A84, Stock_In!D:D) - SUMIF(Stock_Out!A:A, A84, Stock_Out!D:D)</f>
        <v>59</v>
      </c>
      <c r="M84" s="43">
        <v>29</v>
      </c>
      <c r="N84" s="43">
        <f t="shared" si="3"/>
        <v>0</v>
      </c>
      <c r="O84" s="43" t="str">
        <f t="shared" si="4"/>
        <v>No</v>
      </c>
      <c r="P84" s="45">
        <v>5.5</v>
      </c>
      <c r="Q84" s="43">
        <v>74</v>
      </c>
      <c r="R84" s="45">
        <f t="shared" si="5"/>
        <v>407</v>
      </c>
      <c r="S84" s="43">
        <v>16</v>
      </c>
    </row>
    <row r="85" spans="1:19" x14ac:dyDescent="0.25">
      <c r="A85" s="46" t="str">
        <f>IFERROR(INDEX(Products!A:A, MATCH(B85, Products!B:B, 0)), "Not Found")</f>
        <v>P061</v>
      </c>
      <c r="B85" s="46" t="str">
        <f>PROPER(TRIM('Raw_Data'!A85))</f>
        <v>Sunflower Oil</v>
      </c>
      <c r="C85" s="46" t="s">
        <v>65</v>
      </c>
      <c r="D85" s="46" t="s">
        <v>543</v>
      </c>
      <c r="E85" s="46" t="s">
        <v>544</v>
      </c>
      <c r="F85" s="46" t="s">
        <v>68</v>
      </c>
      <c r="G85" s="46" t="s">
        <v>545</v>
      </c>
      <c r="H85" s="46" t="s">
        <v>546</v>
      </c>
      <c r="I85" s="29">
        <v>45387</v>
      </c>
      <c r="J85" s="29" t="s">
        <v>528</v>
      </c>
      <c r="K85" s="46">
        <f>ABS('Raw_Data'!K85)</f>
        <v>24</v>
      </c>
      <c r="L85" s="46">
        <f>K85 + SUMIF(Stock_In!A:A, A85, Stock_In!D:D) - SUMIF(Stock_Out!A:A, A85, Stock_Out!D:D)</f>
        <v>24</v>
      </c>
      <c r="M85" s="46">
        <v>35</v>
      </c>
      <c r="N85" s="46">
        <f t="shared" si="3"/>
        <v>11</v>
      </c>
      <c r="O85" s="46" t="str">
        <f t="shared" si="4"/>
        <v>Yes</v>
      </c>
      <c r="P85" s="47">
        <v>2.5</v>
      </c>
      <c r="Q85" s="46">
        <v>91</v>
      </c>
      <c r="R85" s="47">
        <f t="shared" si="5"/>
        <v>227.5</v>
      </c>
      <c r="S85" s="46">
        <v>71</v>
      </c>
    </row>
    <row r="86" spans="1:19" x14ac:dyDescent="0.25">
      <c r="A86" s="43" t="str">
        <f>IFERROR(INDEX(Products!A:A, MATCH(B86, Products!B:B, 0)), "Not Found")</f>
        <v>P006</v>
      </c>
      <c r="B86" s="43" t="str">
        <f>PROPER(TRIM('Raw_Data'!A86))</f>
        <v>Lemon</v>
      </c>
      <c r="C86" s="43" t="s">
        <v>56</v>
      </c>
      <c r="D86" s="43" t="s">
        <v>279</v>
      </c>
      <c r="E86" s="43" t="s">
        <v>98</v>
      </c>
      <c r="F86" s="43" t="s">
        <v>59</v>
      </c>
      <c r="G86" s="43" t="s">
        <v>548</v>
      </c>
      <c r="H86" s="43" t="s">
        <v>549</v>
      </c>
      <c r="I86" s="32">
        <v>45387</v>
      </c>
      <c r="J86" s="32" t="s">
        <v>550</v>
      </c>
      <c r="K86" s="43">
        <f>ABS('Raw_Data'!K86)</f>
        <v>59</v>
      </c>
      <c r="L86" s="43">
        <f>K86 + SUMIF(Stock_In!A:A, A86, Stock_In!D:D) - SUMIF(Stock_Out!A:A, A86, Stock_Out!D:D)</f>
        <v>59</v>
      </c>
      <c r="M86" s="43">
        <v>82</v>
      </c>
      <c r="N86" s="43">
        <f t="shared" ref="N86:N149" si="6">IF(M86&gt;L86,M86-L86,0)</f>
        <v>23</v>
      </c>
      <c r="O86" s="43" t="str">
        <f t="shared" ref="O86:O149" si="7">IF(K86 &lt;= M86, "Yes", "No")</f>
        <v>Yes</v>
      </c>
      <c r="P86" s="45">
        <v>2.4500000000000002</v>
      </c>
      <c r="Q86" s="43">
        <v>30</v>
      </c>
      <c r="R86" s="45">
        <f t="shared" ref="R86:R149" si="8">P86*Q86</f>
        <v>73.5</v>
      </c>
      <c r="S86" s="43">
        <v>34</v>
      </c>
    </row>
    <row r="87" spans="1:19" x14ac:dyDescent="0.25">
      <c r="A87" s="46" t="str">
        <f>IFERROR(INDEX(Products!A:A, MATCH(B87, Products!B:B, 0)), "Not Found")</f>
        <v>P006</v>
      </c>
      <c r="B87" s="46" t="str">
        <f>PROPER(TRIM('Raw_Data'!A87))</f>
        <v>Lemon</v>
      </c>
      <c r="C87" s="46" t="s">
        <v>56</v>
      </c>
      <c r="D87" s="46" t="s">
        <v>552</v>
      </c>
      <c r="E87" s="46" t="s">
        <v>98</v>
      </c>
      <c r="F87" s="46" t="s">
        <v>106</v>
      </c>
      <c r="G87" s="46" t="s">
        <v>554</v>
      </c>
      <c r="H87" s="46" t="s">
        <v>555</v>
      </c>
      <c r="I87" s="29">
        <v>45388</v>
      </c>
      <c r="J87" s="29" t="s">
        <v>556</v>
      </c>
      <c r="K87" s="46">
        <f>ABS('Raw_Data'!K87)</f>
        <v>63</v>
      </c>
      <c r="L87" s="46">
        <f>K87 + SUMIF(Stock_In!A:A, A87, Stock_In!D:D) - SUMIF(Stock_Out!A:A, A87, Stock_Out!D:D)</f>
        <v>63</v>
      </c>
      <c r="M87" s="46">
        <v>81</v>
      </c>
      <c r="N87" s="46">
        <f t="shared" si="6"/>
        <v>18</v>
      </c>
      <c r="O87" s="46" t="str">
        <f t="shared" si="7"/>
        <v>Yes</v>
      </c>
      <c r="P87" s="47">
        <v>2.5</v>
      </c>
      <c r="Q87" s="46">
        <v>56</v>
      </c>
      <c r="R87" s="47">
        <f t="shared" si="8"/>
        <v>140</v>
      </c>
      <c r="S87" s="46">
        <v>2</v>
      </c>
    </row>
    <row r="88" spans="1:19" x14ac:dyDescent="0.25">
      <c r="A88" s="43" t="str">
        <f>IFERROR(INDEX(Products!A:A, MATCH(B88, Products!B:B, 0)), "Not Found")</f>
        <v>P044</v>
      </c>
      <c r="B88" s="43" t="str">
        <f>PROPER(TRIM('Raw_Data'!A88))</f>
        <v>Peanut Oil</v>
      </c>
      <c r="C88" s="43" t="s">
        <v>65</v>
      </c>
      <c r="D88" s="43" t="s">
        <v>557</v>
      </c>
      <c r="E88" s="43" t="s">
        <v>372</v>
      </c>
      <c r="F88" s="43" t="s">
        <v>68</v>
      </c>
      <c r="G88" s="43" t="s">
        <v>559</v>
      </c>
      <c r="H88" s="43" t="s">
        <v>560</v>
      </c>
      <c r="I88" s="32">
        <v>45388</v>
      </c>
      <c r="J88" s="32" t="s">
        <v>561</v>
      </c>
      <c r="K88" s="43">
        <f>ABS('Raw_Data'!K88)</f>
        <v>57</v>
      </c>
      <c r="L88" s="43">
        <f>K88 + SUMIF(Stock_In!A:A, A88, Stock_In!D:D) - SUMIF(Stock_Out!A:A, A88, Stock_Out!D:D)</f>
        <v>57</v>
      </c>
      <c r="M88" s="43">
        <v>36</v>
      </c>
      <c r="N88" s="43">
        <f t="shared" si="6"/>
        <v>0</v>
      </c>
      <c r="O88" s="43" t="str">
        <f t="shared" si="7"/>
        <v>No</v>
      </c>
      <c r="P88" s="45">
        <v>4</v>
      </c>
      <c r="Q88" s="43">
        <v>56</v>
      </c>
      <c r="R88" s="45">
        <f t="shared" si="8"/>
        <v>224</v>
      </c>
      <c r="S88" s="43">
        <v>32</v>
      </c>
    </row>
    <row r="89" spans="1:19" x14ac:dyDescent="0.25">
      <c r="A89" s="46" t="str">
        <f>IFERROR(INDEX(Products!A:A, MATCH(B89, Products!B:B, 0)), "Not Found")</f>
        <v>P017</v>
      </c>
      <c r="B89" s="46" t="str">
        <f>PROPER(TRIM('Raw_Data'!A89))</f>
        <v>Egg (Turkey)</v>
      </c>
      <c r="C89" s="46" t="s">
        <v>74</v>
      </c>
      <c r="D89" s="46" t="s">
        <v>529</v>
      </c>
      <c r="E89" s="46" t="s">
        <v>175</v>
      </c>
      <c r="F89" s="46" t="s">
        <v>68</v>
      </c>
      <c r="G89" s="46" t="s">
        <v>563</v>
      </c>
      <c r="H89" s="46" t="s">
        <v>564</v>
      </c>
      <c r="I89" s="29">
        <v>45388</v>
      </c>
      <c r="J89" s="29" t="s">
        <v>565</v>
      </c>
      <c r="K89" s="46">
        <f>ABS('Raw_Data'!K89)</f>
        <v>39</v>
      </c>
      <c r="L89" s="46">
        <f>K89 + SUMIF(Stock_In!A:A, A89, Stock_In!D:D) - SUMIF(Stock_Out!A:A, A89, Stock_Out!D:D)</f>
        <v>39</v>
      </c>
      <c r="M89" s="46">
        <v>93</v>
      </c>
      <c r="N89" s="46">
        <f t="shared" si="6"/>
        <v>54</v>
      </c>
      <c r="O89" s="46" t="str">
        <f t="shared" si="7"/>
        <v>Yes</v>
      </c>
      <c r="P89" s="47">
        <v>2.5</v>
      </c>
      <c r="Q89" s="46">
        <v>26</v>
      </c>
      <c r="R89" s="47">
        <f t="shared" si="8"/>
        <v>65</v>
      </c>
      <c r="S89" s="46">
        <v>44</v>
      </c>
    </row>
    <row r="90" spans="1:19" x14ac:dyDescent="0.25">
      <c r="A90" s="43" t="str">
        <f>IFERROR(INDEX(Products!A:A, MATCH(B90, Products!B:B, 0)), "Not Found")</f>
        <v>P062</v>
      </c>
      <c r="B90" s="43" t="str">
        <f>PROPER(TRIM('Raw_Data'!A90))</f>
        <v>Short Grain Rice</v>
      </c>
      <c r="C90" s="43" t="s">
        <v>103</v>
      </c>
      <c r="D90" s="43" t="s">
        <v>89</v>
      </c>
      <c r="E90" s="43" t="s">
        <v>567</v>
      </c>
      <c r="F90" s="43" t="s">
        <v>68</v>
      </c>
      <c r="G90" s="43" t="s">
        <v>568</v>
      </c>
      <c r="H90" s="43" t="s">
        <v>569</v>
      </c>
      <c r="I90" s="32">
        <v>45389</v>
      </c>
      <c r="J90" s="32">
        <v>45392</v>
      </c>
      <c r="K90" s="43">
        <f>ABS('Raw_Data'!K90)</f>
        <v>41</v>
      </c>
      <c r="L90" s="43">
        <f>K90 + SUMIF(Stock_In!A:A, A90, Stock_In!D:D) - SUMIF(Stock_Out!A:A, A90, Stock_Out!D:D)</f>
        <v>41</v>
      </c>
      <c r="M90" s="43">
        <v>36</v>
      </c>
      <c r="N90" s="43">
        <f t="shared" si="6"/>
        <v>0</v>
      </c>
      <c r="O90" s="43" t="str">
        <f t="shared" si="7"/>
        <v>No</v>
      </c>
      <c r="P90" s="45">
        <v>4.5</v>
      </c>
      <c r="Q90" s="43">
        <v>38</v>
      </c>
      <c r="R90" s="45">
        <f t="shared" si="8"/>
        <v>171</v>
      </c>
      <c r="S90" s="43">
        <v>75</v>
      </c>
    </row>
    <row r="91" spans="1:19" x14ac:dyDescent="0.25">
      <c r="A91" s="46" t="str">
        <f>IFERROR(INDEX(Products!A:A, MATCH(B91, Products!B:B, 0)), "Not Found")</f>
        <v>P063</v>
      </c>
      <c r="B91" s="46" t="str">
        <f>PROPER(TRIM('Raw_Data'!A91))</f>
        <v>Tuna</v>
      </c>
      <c r="C91" s="46" t="s">
        <v>113</v>
      </c>
      <c r="D91" s="46" t="s">
        <v>572</v>
      </c>
      <c r="E91" s="46" t="s">
        <v>573</v>
      </c>
      <c r="F91" s="46" t="s">
        <v>106</v>
      </c>
      <c r="G91" s="46" t="s">
        <v>574</v>
      </c>
      <c r="H91" s="46" t="s">
        <v>575</v>
      </c>
      <c r="I91" s="29">
        <v>45389</v>
      </c>
      <c r="J91" s="29">
        <v>45538</v>
      </c>
      <c r="K91" s="46">
        <f>ABS('Raw_Data'!K91)</f>
        <v>25</v>
      </c>
      <c r="L91" s="46">
        <f>K91 + SUMIF(Stock_In!A:A, A91, Stock_In!D:D) - SUMIF(Stock_Out!A:A, A91, Stock_Out!D:D)</f>
        <v>25</v>
      </c>
      <c r="M91" s="46">
        <v>44</v>
      </c>
      <c r="N91" s="46">
        <f t="shared" si="6"/>
        <v>19</v>
      </c>
      <c r="O91" s="46" t="str">
        <f t="shared" si="7"/>
        <v>Yes</v>
      </c>
      <c r="P91" s="47">
        <v>18</v>
      </c>
      <c r="Q91" s="46">
        <v>36</v>
      </c>
      <c r="R91" s="47">
        <f t="shared" si="8"/>
        <v>648</v>
      </c>
      <c r="S91" s="46">
        <v>16</v>
      </c>
    </row>
    <row r="92" spans="1:19" x14ac:dyDescent="0.25">
      <c r="A92" s="43" t="str">
        <f>IFERROR(INDEX(Products!A:A, MATCH(B92, Products!B:B, 0)), "Not Found")</f>
        <v>P015</v>
      </c>
      <c r="B92" s="43" t="str">
        <f>PROPER(TRIM('Raw_Data'!A92))</f>
        <v>Cauliflower</v>
      </c>
      <c r="C92" s="43" t="s">
        <v>56</v>
      </c>
      <c r="D92" s="43" t="s">
        <v>577</v>
      </c>
      <c r="E92" s="43" t="s">
        <v>162</v>
      </c>
      <c r="F92" s="43" t="s">
        <v>59</v>
      </c>
      <c r="G92" s="43" t="s">
        <v>579</v>
      </c>
      <c r="H92" s="43" t="s">
        <v>580</v>
      </c>
      <c r="I92" s="32">
        <v>45389</v>
      </c>
      <c r="J92" s="32" t="s">
        <v>581</v>
      </c>
      <c r="K92" s="43">
        <f>ABS('Raw_Data'!K92)</f>
        <v>87</v>
      </c>
      <c r="L92" s="43">
        <f>K92 + SUMIF(Stock_In!A:A, A92, Stock_In!D:D) - SUMIF(Stock_Out!A:A, A92, Stock_Out!D:D)</f>
        <v>87</v>
      </c>
      <c r="M92" s="43">
        <v>91</v>
      </c>
      <c r="N92" s="43">
        <f t="shared" si="6"/>
        <v>4</v>
      </c>
      <c r="O92" s="43" t="str">
        <f t="shared" si="7"/>
        <v>Yes</v>
      </c>
      <c r="P92" s="45">
        <v>2.5</v>
      </c>
      <c r="Q92" s="43">
        <v>47</v>
      </c>
      <c r="R92" s="45">
        <f t="shared" si="8"/>
        <v>117.5</v>
      </c>
      <c r="S92" s="43">
        <v>4</v>
      </c>
    </row>
    <row r="93" spans="1:19" x14ac:dyDescent="0.25">
      <c r="A93" s="46" t="str">
        <f>IFERROR(INDEX(Products!A:A, MATCH(B93, Products!B:B, 0)), "Not Found")</f>
        <v>P049</v>
      </c>
      <c r="B93" s="46" t="str">
        <f>PROPER(TRIM('Raw_Data'!A93))</f>
        <v>Onion</v>
      </c>
      <c r="C93" s="46" t="s">
        <v>56</v>
      </c>
      <c r="D93" s="46" t="s">
        <v>583</v>
      </c>
      <c r="E93" s="46" t="s">
        <v>417</v>
      </c>
      <c r="F93" s="46" t="s">
        <v>106</v>
      </c>
      <c r="G93" s="46" t="s">
        <v>585</v>
      </c>
      <c r="H93" s="46" t="s">
        <v>586</v>
      </c>
      <c r="I93" s="29">
        <v>45389</v>
      </c>
      <c r="J93" s="29">
        <v>45572</v>
      </c>
      <c r="K93" s="46">
        <f>ABS('Raw_Data'!K93)</f>
        <v>20</v>
      </c>
      <c r="L93" s="46">
        <f>K93 + SUMIF(Stock_In!A:A, A93, Stock_In!D:D) - SUMIF(Stock_Out!A:A, A93, Stock_Out!D:D)</f>
        <v>20</v>
      </c>
      <c r="M93" s="46">
        <v>65</v>
      </c>
      <c r="N93" s="46">
        <f t="shared" si="6"/>
        <v>45</v>
      </c>
      <c r="O93" s="46" t="str">
        <f t="shared" si="7"/>
        <v>Yes</v>
      </c>
      <c r="P93" s="47">
        <v>2</v>
      </c>
      <c r="Q93" s="46">
        <v>51</v>
      </c>
      <c r="R93" s="47">
        <f t="shared" si="8"/>
        <v>102</v>
      </c>
      <c r="S93" s="46">
        <v>78</v>
      </c>
    </row>
    <row r="94" spans="1:19" x14ac:dyDescent="0.25">
      <c r="A94" s="43" t="str">
        <f>IFERROR(INDEX(Products!A:A, MATCH(B94, Products!B:B, 0)), "Not Found")</f>
        <v>P064</v>
      </c>
      <c r="B94" s="43" t="str">
        <f>PROPER(TRIM('Raw_Data'!A94))</f>
        <v>Banana</v>
      </c>
      <c r="C94" s="43" t="s">
        <v>56</v>
      </c>
      <c r="D94" s="43" t="s">
        <v>589</v>
      </c>
      <c r="E94" s="43" t="s">
        <v>590</v>
      </c>
      <c r="F94" s="43" t="s">
        <v>59</v>
      </c>
      <c r="G94" s="43" t="s">
        <v>591</v>
      </c>
      <c r="H94" s="43" t="s">
        <v>592</v>
      </c>
      <c r="I94" s="32">
        <v>45391</v>
      </c>
      <c r="J94" s="32" t="s">
        <v>593</v>
      </c>
      <c r="K94" s="43">
        <f>ABS('Raw_Data'!K94)</f>
        <v>95</v>
      </c>
      <c r="L94" s="43">
        <f>K94 + SUMIF(Stock_In!A:A, A94, Stock_In!D:D) - SUMIF(Stock_Out!A:A, A94, Stock_Out!D:D)</f>
        <v>95</v>
      </c>
      <c r="M94" s="43">
        <v>25</v>
      </c>
      <c r="N94" s="43">
        <f t="shared" si="6"/>
        <v>0</v>
      </c>
      <c r="O94" s="43" t="str">
        <f t="shared" si="7"/>
        <v>No</v>
      </c>
      <c r="P94" s="45">
        <v>53.82</v>
      </c>
      <c r="Q94" s="43">
        <v>87</v>
      </c>
      <c r="R94" s="45">
        <f t="shared" si="8"/>
        <v>4682.34</v>
      </c>
      <c r="S94" s="43">
        <v>5</v>
      </c>
    </row>
    <row r="95" spans="1:19" x14ac:dyDescent="0.25">
      <c r="A95" s="46" t="str">
        <f>IFERROR(INDEX(Products!A:A, MATCH(B95, Products!B:B, 0)), "Not Found")</f>
        <v>P065</v>
      </c>
      <c r="B95" s="46" t="str">
        <f>PROPER(TRIM('Raw_Data'!A95))</f>
        <v>Coconut</v>
      </c>
      <c r="C95" s="46" t="s">
        <v>56</v>
      </c>
      <c r="D95" s="46" t="s">
        <v>89</v>
      </c>
      <c r="E95" s="46" t="s">
        <v>597</v>
      </c>
      <c r="F95" s="46" t="s">
        <v>68</v>
      </c>
      <c r="G95" s="46" t="s">
        <v>598</v>
      </c>
      <c r="H95" s="46" t="s">
        <v>599</v>
      </c>
      <c r="I95" s="29">
        <v>45391</v>
      </c>
      <c r="J95" s="29">
        <v>45386</v>
      </c>
      <c r="K95" s="46">
        <f>ABS('Raw_Data'!K95)</f>
        <v>56</v>
      </c>
      <c r="L95" s="46">
        <f>K95 + SUMIF(Stock_In!A:A, A95, Stock_In!D:D) - SUMIF(Stock_Out!A:A, A95, Stock_Out!D:D)</f>
        <v>56</v>
      </c>
      <c r="M95" s="46">
        <v>75</v>
      </c>
      <c r="N95" s="46">
        <f t="shared" si="6"/>
        <v>19</v>
      </c>
      <c r="O95" s="46" t="str">
        <f t="shared" si="7"/>
        <v>Yes</v>
      </c>
      <c r="P95" s="47">
        <v>5</v>
      </c>
      <c r="Q95" s="46">
        <v>42</v>
      </c>
      <c r="R95" s="47">
        <f t="shared" si="8"/>
        <v>210</v>
      </c>
      <c r="S95" s="46">
        <v>53</v>
      </c>
    </row>
    <row r="96" spans="1:19" x14ac:dyDescent="0.25">
      <c r="A96" s="43" t="str">
        <f>IFERROR(INDEX(Products!A:A, MATCH(B96, Products!B:B, 0)), "Not Found")</f>
        <v>P030</v>
      </c>
      <c r="B96" s="43" t="str">
        <f>PROPER(TRIM('Raw_Data'!A96))</f>
        <v>Bread Flour</v>
      </c>
      <c r="C96" s="43" t="s">
        <v>103</v>
      </c>
      <c r="D96" s="43" t="s">
        <v>601</v>
      </c>
      <c r="E96" s="43" t="s">
        <v>262</v>
      </c>
      <c r="F96" s="43" t="s">
        <v>59</v>
      </c>
      <c r="G96" s="43" t="s">
        <v>603</v>
      </c>
      <c r="H96" s="43" t="s">
        <v>604</v>
      </c>
      <c r="I96" s="32">
        <v>45392</v>
      </c>
      <c r="J96" s="32" t="s">
        <v>110</v>
      </c>
      <c r="K96" s="43">
        <f>ABS('Raw_Data'!K96)</f>
        <v>96</v>
      </c>
      <c r="L96" s="43">
        <f>K96 + SUMIF(Stock_In!A:A, A96, Stock_In!D:D) - SUMIF(Stock_Out!A:A, A96, Stock_Out!D:D)</f>
        <v>96</v>
      </c>
      <c r="M96" s="43">
        <v>83</v>
      </c>
      <c r="N96" s="43">
        <f t="shared" si="6"/>
        <v>0</v>
      </c>
      <c r="O96" s="43" t="str">
        <f t="shared" si="7"/>
        <v>No</v>
      </c>
      <c r="P96" s="45">
        <v>1.5</v>
      </c>
      <c r="Q96" s="43">
        <v>81</v>
      </c>
      <c r="R96" s="45">
        <f t="shared" si="8"/>
        <v>121.5</v>
      </c>
      <c r="S96" s="43">
        <v>89</v>
      </c>
    </row>
    <row r="97" spans="1:19" x14ac:dyDescent="0.25">
      <c r="A97" s="46" t="str">
        <f>IFERROR(INDEX(Products!A:A, MATCH(B97, Products!B:B, 0)), "Not Found")</f>
        <v>P066</v>
      </c>
      <c r="B97" s="46" t="str">
        <f>PROPER(TRIM('Raw_Data'!A97))</f>
        <v>Almond Flour</v>
      </c>
      <c r="C97" s="46" t="s">
        <v>103</v>
      </c>
      <c r="D97" s="46" t="s">
        <v>607</v>
      </c>
      <c r="E97" s="46" t="s">
        <v>608</v>
      </c>
      <c r="F97" s="46" t="s">
        <v>106</v>
      </c>
      <c r="G97" s="46" t="s">
        <v>609</v>
      </c>
      <c r="H97" s="46" t="s">
        <v>610</v>
      </c>
      <c r="I97" s="29">
        <v>45392</v>
      </c>
      <c r="J97" s="29">
        <v>45515</v>
      </c>
      <c r="K97" s="46">
        <f>ABS('Raw_Data'!K97)</f>
        <v>76</v>
      </c>
      <c r="L97" s="46">
        <f>K97 + SUMIF(Stock_In!A:A, A97, Stock_In!D:D) - SUMIF(Stock_Out!A:A, A97, Stock_Out!D:D)</f>
        <v>76</v>
      </c>
      <c r="M97" s="46">
        <v>8</v>
      </c>
      <c r="N97" s="46">
        <f t="shared" si="6"/>
        <v>0</v>
      </c>
      <c r="O97" s="46" t="str">
        <f t="shared" si="7"/>
        <v>No</v>
      </c>
      <c r="P97" s="47">
        <v>9.5</v>
      </c>
      <c r="Q97" s="46">
        <v>24</v>
      </c>
      <c r="R97" s="47">
        <f t="shared" si="8"/>
        <v>228</v>
      </c>
      <c r="S97" s="46">
        <v>53</v>
      </c>
    </row>
    <row r="98" spans="1:19" x14ac:dyDescent="0.25">
      <c r="A98" s="43" t="str">
        <f>IFERROR(INDEX(Products!A:A, MATCH(B98, Products!B:B, 0)), "Not Found")</f>
        <v>P025</v>
      </c>
      <c r="B98" s="43" t="str">
        <f>PROPER(TRIM('Raw_Data'!A98))</f>
        <v>Jasmine Rice</v>
      </c>
      <c r="C98" s="43" t="s">
        <v>103</v>
      </c>
      <c r="D98" s="43" t="s">
        <v>612</v>
      </c>
      <c r="E98" s="43" t="s">
        <v>228</v>
      </c>
      <c r="F98" s="43" t="s">
        <v>59</v>
      </c>
      <c r="G98" s="43" t="s">
        <v>614</v>
      </c>
      <c r="H98" s="43" t="s">
        <v>615</v>
      </c>
      <c r="I98" s="32">
        <v>45392</v>
      </c>
      <c r="J98" s="32">
        <v>45516</v>
      </c>
      <c r="K98" s="43">
        <f>ABS('Raw_Data'!K98)</f>
        <v>17</v>
      </c>
      <c r="L98" s="43">
        <f>K98 + SUMIF(Stock_In!A:A, A98, Stock_In!D:D) - SUMIF(Stock_Out!A:A, A98, Stock_Out!D:D)</f>
        <v>17</v>
      </c>
      <c r="M98" s="43">
        <v>19</v>
      </c>
      <c r="N98" s="43">
        <f t="shared" si="6"/>
        <v>2</v>
      </c>
      <c r="O98" s="43" t="str">
        <f t="shared" si="7"/>
        <v>Yes</v>
      </c>
      <c r="P98" s="45">
        <v>4.75</v>
      </c>
      <c r="Q98" s="43">
        <v>58</v>
      </c>
      <c r="R98" s="45">
        <f t="shared" si="8"/>
        <v>275.5</v>
      </c>
      <c r="S98" s="43">
        <v>27</v>
      </c>
    </row>
    <row r="99" spans="1:19" x14ac:dyDescent="0.25">
      <c r="A99" s="46" t="str">
        <f>IFERROR(INDEX(Products!A:A, MATCH(B99, Products!B:B, 0)), "Not Found")</f>
        <v>P012</v>
      </c>
      <c r="B99" s="46" t="str">
        <f>PROPER(TRIM('Raw_Data'!A99))</f>
        <v>Avocado Oil</v>
      </c>
      <c r="C99" s="46" t="s">
        <v>65</v>
      </c>
      <c r="D99" s="46" t="s">
        <v>193</v>
      </c>
      <c r="E99" s="46" t="s">
        <v>141</v>
      </c>
      <c r="F99" s="46" t="s">
        <v>106</v>
      </c>
      <c r="G99" s="46" t="s">
        <v>618</v>
      </c>
      <c r="H99" s="46" t="s">
        <v>619</v>
      </c>
      <c r="I99" s="29">
        <v>45392</v>
      </c>
      <c r="J99" s="29" t="s">
        <v>296</v>
      </c>
      <c r="K99" s="46">
        <f>ABS('Raw_Data'!K99)</f>
        <v>14</v>
      </c>
      <c r="L99" s="46">
        <f>K99 + SUMIF(Stock_In!A:A, A99, Stock_In!D:D) - SUMIF(Stock_Out!A:A, A99, Stock_Out!D:D)</f>
        <v>14</v>
      </c>
      <c r="M99" s="46">
        <v>75</v>
      </c>
      <c r="N99" s="46">
        <f t="shared" si="6"/>
        <v>61</v>
      </c>
      <c r="O99" s="46" t="str">
        <f t="shared" si="7"/>
        <v>Yes</v>
      </c>
      <c r="P99" s="47">
        <v>10</v>
      </c>
      <c r="Q99" s="46">
        <v>65</v>
      </c>
      <c r="R99" s="47">
        <f t="shared" si="8"/>
        <v>650</v>
      </c>
      <c r="S99" s="46">
        <v>62</v>
      </c>
    </row>
    <row r="100" spans="1:19" x14ac:dyDescent="0.25">
      <c r="A100" s="43" t="str">
        <f>IFERROR(INDEX(Products!A:A, MATCH(B100, Products!B:B, 0)), "Not Found")</f>
        <v>P038</v>
      </c>
      <c r="B100" s="43" t="str">
        <f>PROPER(TRIM('Raw_Data'!A100))</f>
        <v>Chocolate Biscuit</v>
      </c>
      <c r="C100" s="43" t="s">
        <v>152</v>
      </c>
      <c r="D100" s="43" t="s">
        <v>620</v>
      </c>
      <c r="E100" s="43" t="s">
        <v>329</v>
      </c>
      <c r="F100" s="43" t="s">
        <v>106</v>
      </c>
      <c r="G100" s="43" t="s">
        <v>622</v>
      </c>
      <c r="H100" s="43" t="s">
        <v>623</v>
      </c>
      <c r="I100" s="32">
        <v>45393</v>
      </c>
      <c r="J100" s="32">
        <v>45386</v>
      </c>
      <c r="K100" s="43">
        <f>ABS('Raw_Data'!K100)</f>
        <v>96</v>
      </c>
      <c r="L100" s="43">
        <f>K100 + SUMIF(Stock_In!A:A, A100, Stock_In!D:D) - SUMIF(Stock_Out!A:A, A100, Stock_Out!D:D)</f>
        <v>96</v>
      </c>
      <c r="M100" s="43">
        <v>16</v>
      </c>
      <c r="N100" s="43">
        <f t="shared" si="6"/>
        <v>0</v>
      </c>
      <c r="O100" s="43" t="str">
        <f t="shared" si="7"/>
        <v>No</v>
      </c>
      <c r="P100" s="45">
        <v>5</v>
      </c>
      <c r="Q100" s="43">
        <v>45</v>
      </c>
      <c r="R100" s="45">
        <f t="shared" si="8"/>
        <v>225</v>
      </c>
      <c r="S100" s="43">
        <v>68</v>
      </c>
    </row>
    <row r="101" spans="1:19" x14ac:dyDescent="0.25">
      <c r="A101" s="46" t="str">
        <f>IFERROR(INDEX(Products!A:A, MATCH(B101, Products!B:B, 0)), "Not Found")</f>
        <v>P054</v>
      </c>
      <c r="B101" s="46" t="str">
        <f>PROPER(TRIM('Raw_Data'!A101))</f>
        <v>Black Rice</v>
      </c>
      <c r="C101" s="46" t="s">
        <v>103</v>
      </c>
      <c r="D101" s="46" t="s">
        <v>75</v>
      </c>
      <c r="E101" s="46" t="s">
        <v>458</v>
      </c>
      <c r="F101" s="46" t="s">
        <v>68</v>
      </c>
      <c r="G101" s="46" t="s">
        <v>626</v>
      </c>
      <c r="H101" s="46" t="s">
        <v>627</v>
      </c>
      <c r="I101" s="29">
        <v>45393</v>
      </c>
      <c r="J101" s="29" t="s">
        <v>149</v>
      </c>
      <c r="K101" s="46">
        <f>ABS('Raw_Data'!K101)</f>
        <v>30</v>
      </c>
      <c r="L101" s="46">
        <f>K101 + SUMIF(Stock_In!A:A, A101, Stock_In!D:D) - SUMIF(Stock_Out!A:A, A101, Stock_Out!D:D)</f>
        <v>30</v>
      </c>
      <c r="M101" s="46">
        <v>34</v>
      </c>
      <c r="N101" s="46">
        <f t="shared" si="6"/>
        <v>4</v>
      </c>
      <c r="O101" s="46" t="str">
        <f t="shared" si="7"/>
        <v>Yes</v>
      </c>
      <c r="P101" s="47">
        <v>6.3</v>
      </c>
      <c r="Q101" s="46">
        <v>61</v>
      </c>
      <c r="R101" s="47">
        <f t="shared" si="8"/>
        <v>384.3</v>
      </c>
      <c r="S101" s="46">
        <v>13</v>
      </c>
    </row>
    <row r="102" spans="1:19" x14ac:dyDescent="0.25">
      <c r="A102" s="43" t="str">
        <f>IFERROR(INDEX(Products!A:A, MATCH(B102, Products!B:B, 0)), "Not Found")</f>
        <v>P067</v>
      </c>
      <c r="B102" s="43" t="str">
        <f>PROPER(TRIM('Raw_Data'!A102))</f>
        <v>Greek Yogurt</v>
      </c>
      <c r="C102" s="43" t="s">
        <v>74</v>
      </c>
      <c r="D102" s="43" t="s">
        <v>631</v>
      </c>
      <c r="E102" s="43" t="s">
        <v>632</v>
      </c>
      <c r="F102" s="43" t="s">
        <v>106</v>
      </c>
      <c r="G102" s="43" t="s">
        <v>633</v>
      </c>
      <c r="H102" s="43" t="s">
        <v>634</v>
      </c>
      <c r="I102" s="32">
        <v>45394</v>
      </c>
      <c r="J102" s="32">
        <v>45328</v>
      </c>
      <c r="K102" s="43">
        <f>ABS('Raw_Data'!K102)</f>
        <v>91</v>
      </c>
      <c r="L102" s="43">
        <f>K102 + SUMIF(Stock_In!A:A, A102, Stock_In!D:D) - SUMIF(Stock_Out!A:A, A102, Stock_Out!D:D)</f>
        <v>91</v>
      </c>
      <c r="M102" s="43">
        <v>84</v>
      </c>
      <c r="N102" s="43">
        <f t="shared" si="6"/>
        <v>0</v>
      </c>
      <c r="O102" s="43" t="str">
        <f t="shared" si="7"/>
        <v>No</v>
      </c>
      <c r="P102" s="45">
        <v>3</v>
      </c>
      <c r="Q102" s="43">
        <v>56</v>
      </c>
      <c r="R102" s="45">
        <f t="shared" si="8"/>
        <v>168</v>
      </c>
      <c r="S102" s="43">
        <v>90</v>
      </c>
    </row>
    <row r="103" spans="1:19" x14ac:dyDescent="0.25">
      <c r="A103" s="46" t="str">
        <f>IFERROR(INDEX(Products!A:A, MATCH(B103, Products!B:B, 0)), "Not Found")</f>
        <v>P068</v>
      </c>
      <c r="B103" s="46" t="str">
        <f>PROPER(TRIM('Raw_Data'!A103))</f>
        <v>Peach</v>
      </c>
      <c r="C103" s="46" t="s">
        <v>56</v>
      </c>
      <c r="D103" s="46" t="s">
        <v>589</v>
      </c>
      <c r="E103" s="46" t="s">
        <v>636</v>
      </c>
      <c r="F103" s="46" t="s">
        <v>68</v>
      </c>
      <c r="G103" s="46" t="s">
        <v>637</v>
      </c>
      <c r="H103" s="46" t="s">
        <v>638</v>
      </c>
      <c r="I103" s="29">
        <v>45394</v>
      </c>
      <c r="J103" s="29" t="s">
        <v>639</v>
      </c>
      <c r="K103" s="46">
        <f>ABS('Raw_Data'!K103)</f>
        <v>47</v>
      </c>
      <c r="L103" s="46">
        <f>K103 + SUMIF(Stock_In!A:A, A103, Stock_In!D:D) - SUMIF(Stock_Out!A:A, A103, Stock_Out!D:D)</f>
        <v>47</v>
      </c>
      <c r="M103" s="46">
        <v>67</v>
      </c>
      <c r="N103" s="46">
        <f t="shared" si="6"/>
        <v>20</v>
      </c>
      <c r="O103" s="46" t="str">
        <f t="shared" si="7"/>
        <v>Yes</v>
      </c>
      <c r="P103" s="47">
        <v>4</v>
      </c>
      <c r="Q103" s="46">
        <v>36</v>
      </c>
      <c r="R103" s="47">
        <f t="shared" si="8"/>
        <v>144</v>
      </c>
      <c r="S103" s="46">
        <v>48</v>
      </c>
    </row>
    <row r="104" spans="1:19" x14ac:dyDescent="0.25">
      <c r="A104" s="43" t="str">
        <f>IFERROR(INDEX(Products!A:A, MATCH(B104, Products!B:B, 0)), "Not Found")</f>
        <v>P038</v>
      </c>
      <c r="B104" s="43" t="str">
        <f>PROPER(TRIM('Raw_Data'!A104))</f>
        <v>Chocolate Biscuit</v>
      </c>
      <c r="C104" s="43" t="s">
        <v>152</v>
      </c>
      <c r="D104" s="43" t="s">
        <v>640</v>
      </c>
      <c r="E104" s="43" t="s">
        <v>329</v>
      </c>
      <c r="F104" s="43" t="s">
        <v>59</v>
      </c>
      <c r="G104" s="43" t="s">
        <v>642</v>
      </c>
      <c r="H104" s="43" t="s">
        <v>643</v>
      </c>
      <c r="I104" s="32">
        <v>45415</v>
      </c>
      <c r="J104" s="32" t="s">
        <v>644</v>
      </c>
      <c r="K104" s="43">
        <f>ABS('Raw_Data'!K104)</f>
        <v>11</v>
      </c>
      <c r="L104" s="43">
        <f>K104 + SUMIF(Stock_In!A:A, A104, Stock_In!D:D) - SUMIF(Stock_Out!A:A, A104, Stock_Out!D:D)</f>
        <v>11</v>
      </c>
      <c r="M104" s="43">
        <v>6</v>
      </c>
      <c r="N104" s="43">
        <f t="shared" si="6"/>
        <v>0</v>
      </c>
      <c r="O104" s="43" t="str">
        <f t="shared" si="7"/>
        <v>No</v>
      </c>
      <c r="P104" s="45">
        <v>5</v>
      </c>
      <c r="Q104" s="43">
        <v>88</v>
      </c>
      <c r="R104" s="45">
        <f t="shared" si="8"/>
        <v>440</v>
      </c>
      <c r="S104" s="43">
        <v>24</v>
      </c>
    </row>
    <row r="105" spans="1:19" x14ac:dyDescent="0.25">
      <c r="A105" s="46" t="str">
        <f>IFERROR(INDEX(Products!A:A, MATCH(B105, Products!B:B, 0)), "Not Found")</f>
        <v>P052</v>
      </c>
      <c r="B105" s="46" t="str">
        <f>PROPER(TRIM('Raw_Data'!A105))</f>
        <v>Plum</v>
      </c>
      <c r="C105" s="46" t="s">
        <v>56</v>
      </c>
      <c r="D105" s="46" t="s">
        <v>645</v>
      </c>
      <c r="E105" s="46" t="s">
        <v>449</v>
      </c>
      <c r="F105" s="46" t="s">
        <v>106</v>
      </c>
      <c r="G105" s="46" t="s">
        <v>647</v>
      </c>
      <c r="H105" s="46" t="s">
        <v>648</v>
      </c>
      <c r="I105" s="29">
        <v>45416</v>
      </c>
      <c r="J105" s="29" t="s">
        <v>649</v>
      </c>
      <c r="K105" s="46">
        <f>ABS('Raw_Data'!K105)</f>
        <v>95</v>
      </c>
      <c r="L105" s="46">
        <f>K105 + SUMIF(Stock_In!A:A, A105, Stock_In!D:D) - SUMIF(Stock_Out!A:A, A105, Stock_Out!D:D)</f>
        <v>95</v>
      </c>
      <c r="M105" s="46">
        <v>50</v>
      </c>
      <c r="N105" s="46">
        <f t="shared" si="6"/>
        <v>0</v>
      </c>
      <c r="O105" s="46" t="str">
        <f t="shared" si="7"/>
        <v>No</v>
      </c>
      <c r="P105" s="47">
        <v>4</v>
      </c>
      <c r="Q105" s="46">
        <v>69</v>
      </c>
      <c r="R105" s="47">
        <f t="shared" si="8"/>
        <v>276</v>
      </c>
      <c r="S105" s="46">
        <v>5</v>
      </c>
    </row>
    <row r="106" spans="1:19" x14ac:dyDescent="0.25">
      <c r="A106" s="43" t="str">
        <f>IFERROR(INDEX(Products!A:A, MATCH(B106, Products!B:B, 0)), "Not Found")</f>
        <v>P035</v>
      </c>
      <c r="B106" s="43" t="str">
        <f>PROPER(TRIM('Raw_Data'!A106))</f>
        <v>Sour Cream</v>
      </c>
      <c r="C106" s="43" t="s">
        <v>74</v>
      </c>
      <c r="D106" s="43" t="s">
        <v>651</v>
      </c>
      <c r="E106" s="43" t="s">
        <v>310</v>
      </c>
      <c r="F106" s="43" t="s">
        <v>59</v>
      </c>
      <c r="G106" s="43" t="s">
        <v>653</v>
      </c>
      <c r="H106" s="43" t="s">
        <v>654</v>
      </c>
      <c r="I106" s="32">
        <v>45416</v>
      </c>
      <c r="J106" s="32">
        <v>45547</v>
      </c>
      <c r="K106" s="43">
        <f>ABS('Raw_Data'!K106)</f>
        <v>92</v>
      </c>
      <c r="L106" s="43">
        <f>K106 + SUMIF(Stock_In!A:A, A106, Stock_In!D:D) - SUMIF(Stock_Out!A:A, A106, Stock_Out!D:D)</f>
        <v>92</v>
      </c>
      <c r="M106" s="43">
        <v>67</v>
      </c>
      <c r="N106" s="43">
        <f t="shared" si="6"/>
        <v>0</v>
      </c>
      <c r="O106" s="43" t="str">
        <f t="shared" si="7"/>
        <v>No</v>
      </c>
      <c r="P106" s="45">
        <v>4</v>
      </c>
      <c r="Q106" s="43">
        <v>23</v>
      </c>
      <c r="R106" s="45">
        <f t="shared" si="8"/>
        <v>92</v>
      </c>
      <c r="S106" s="43">
        <v>78</v>
      </c>
    </row>
    <row r="107" spans="1:19" x14ac:dyDescent="0.25">
      <c r="A107" s="46" t="str">
        <f>IFERROR(INDEX(Products!A:A, MATCH(B107, Products!B:B, 0)), "Not Found")</f>
        <v>P010</v>
      </c>
      <c r="B107" s="46" t="str">
        <f>PROPER(TRIM('Raw_Data'!A107))</f>
        <v>Yogurt</v>
      </c>
      <c r="C107" s="46" t="s">
        <v>74</v>
      </c>
      <c r="D107" s="46" t="s">
        <v>655</v>
      </c>
      <c r="E107" s="46" t="s">
        <v>129</v>
      </c>
      <c r="F107" s="46" t="s">
        <v>68</v>
      </c>
      <c r="G107" s="46" t="s">
        <v>657</v>
      </c>
      <c r="H107" s="46" t="s">
        <v>658</v>
      </c>
      <c r="I107" s="29">
        <v>45416</v>
      </c>
      <c r="J107" s="29" t="s">
        <v>157</v>
      </c>
      <c r="K107" s="46">
        <f>ABS('Raw_Data'!K107)</f>
        <v>85</v>
      </c>
      <c r="L107" s="46">
        <f>K107 + SUMIF(Stock_In!A:A, A107, Stock_In!D:D) - SUMIF(Stock_Out!A:A, A107, Stock_Out!D:D)</f>
        <v>85</v>
      </c>
      <c r="M107" s="46">
        <v>83</v>
      </c>
      <c r="N107" s="46">
        <f t="shared" si="6"/>
        <v>0</v>
      </c>
      <c r="O107" s="46" t="str">
        <f t="shared" si="7"/>
        <v>No</v>
      </c>
      <c r="P107" s="47">
        <v>1.75</v>
      </c>
      <c r="Q107" s="46">
        <v>49</v>
      </c>
      <c r="R107" s="47">
        <f t="shared" si="8"/>
        <v>85.75</v>
      </c>
      <c r="S107" s="46">
        <v>75</v>
      </c>
    </row>
    <row r="108" spans="1:19" x14ac:dyDescent="0.25">
      <c r="A108" s="43" t="str">
        <f>IFERROR(INDEX(Products!A:A, MATCH(B108, Products!B:B, 0)), "Not Found")</f>
        <v>P069</v>
      </c>
      <c r="B108" s="43" t="str">
        <f>PROPER(TRIM('Raw_Data'!A108))</f>
        <v>Asparagus</v>
      </c>
      <c r="C108" s="43" t="s">
        <v>56</v>
      </c>
      <c r="D108" s="43" t="s">
        <v>660</v>
      </c>
      <c r="E108" s="43" t="s">
        <v>661</v>
      </c>
      <c r="F108" s="43" t="s">
        <v>68</v>
      </c>
      <c r="G108" s="43" t="s">
        <v>662</v>
      </c>
      <c r="H108" s="43" t="s">
        <v>663</v>
      </c>
      <c r="I108" s="32">
        <v>45416</v>
      </c>
      <c r="J108" s="32" t="s">
        <v>344</v>
      </c>
      <c r="K108" s="43">
        <f>ABS('Raw_Data'!K108)</f>
        <v>92</v>
      </c>
      <c r="L108" s="43">
        <f>K108 + SUMIF(Stock_In!A:A, A108, Stock_In!D:D) - SUMIF(Stock_Out!A:A, A108, Stock_Out!D:D)</f>
        <v>92</v>
      </c>
      <c r="M108" s="43">
        <v>3</v>
      </c>
      <c r="N108" s="43">
        <f t="shared" si="6"/>
        <v>0</v>
      </c>
      <c r="O108" s="43" t="str">
        <f t="shared" si="7"/>
        <v>No</v>
      </c>
      <c r="P108" s="45">
        <v>5</v>
      </c>
      <c r="Q108" s="43">
        <v>62</v>
      </c>
      <c r="R108" s="45">
        <f t="shared" si="8"/>
        <v>310</v>
      </c>
      <c r="S108" s="43">
        <v>20</v>
      </c>
    </row>
    <row r="109" spans="1:19" x14ac:dyDescent="0.25">
      <c r="A109" s="46" t="str">
        <f>IFERROR(INDEX(Products!A:A, MATCH(B109, Products!B:B, 0)), "Not Found")</f>
        <v>P070</v>
      </c>
      <c r="B109" s="46" t="str">
        <f>PROPER(TRIM('Raw_Data'!A109))</f>
        <v>Mushrooms</v>
      </c>
      <c r="C109" s="46" t="s">
        <v>56</v>
      </c>
      <c r="D109" s="46" t="s">
        <v>665</v>
      </c>
      <c r="E109" s="46" t="s">
        <v>666</v>
      </c>
      <c r="F109" s="46" t="s">
        <v>68</v>
      </c>
      <c r="G109" s="46" t="s">
        <v>667</v>
      </c>
      <c r="H109" s="46" t="s">
        <v>668</v>
      </c>
      <c r="I109" s="29">
        <v>45416</v>
      </c>
      <c r="J109" s="29" t="s">
        <v>534</v>
      </c>
      <c r="K109" s="46">
        <f>ABS('Raw_Data'!K109)</f>
        <v>24</v>
      </c>
      <c r="L109" s="46">
        <f>K109 + SUMIF(Stock_In!A:A, A109, Stock_In!D:D) - SUMIF(Stock_Out!A:A, A109, Stock_Out!D:D)</f>
        <v>24</v>
      </c>
      <c r="M109" s="46">
        <v>21</v>
      </c>
      <c r="N109" s="46">
        <f t="shared" si="6"/>
        <v>0</v>
      </c>
      <c r="O109" s="46" t="str">
        <f t="shared" si="7"/>
        <v>No</v>
      </c>
      <c r="P109" s="47">
        <v>6</v>
      </c>
      <c r="Q109" s="46">
        <v>85</v>
      </c>
      <c r="R109" s="47">
        <f t="shared" si="8"/>
        <v>510</v>
      </c>
      <c r="S109" s="46">
        <v>17</v>
      </c>
    </row>
    <row r="110" spans="1:19" x14ac:dyDescent="0.25">
      <c r="A110" s="43" t="str">
        <f>IFERROR(INDEX(Products!A:A, MATCH(B110, Products!B:B, 0)), "Not Found")</f>
        <v>P050</v>
      </c>
      <c r="B110" s="43" t="str">
        <f>PROPER(TRIM('Raw_Data'!A110))</f>
        <v>Cream</v>
      </c>
      <c r="C110" s="43" t="s">
        <v>74</v>
      </c>
      <c r="D110" s="43" t="s">
        <v>670</v>
      </c>
      <c r="E110" s="43" t="s">
        <v>423</v>
      </c>
      <c r="F110" s="43" t="s">
        <v>68</v>
      </c>
      <c r="G110" s="43" t="s">
        <v>672</v>
      </c>
      <c r="H110" s="43" t="s">
        <v>673</v>
      </c>
      <c r="I110" s="32">
        <v>45416</v>
      </c>
      <c r="J110" s="32">
        <v>45605</v>
      </c>
      <c r="K110" s="43">
        <f>ABS('Raw_Data'!K110)</f>
        <v>21</v>
      </c>
      <c r="L110" s="43">
        <f>K110 + SUMIF(Stock_In!A:A, A110, Stock_In!D:D) - SUMIF(Stock_Out!A:A, A110, Stock_Out!D:D)</f>
        <v>21</v>
      </c>
      <c r="M110" s="43">
        <v>24</v>
      </c>
      <c r="N110" s="43">
        <f t="shared" si="6"/>
        <v>3</v>
      </c>
      <c r="O110" s="43" t="str">
        <f t="shared" si="7"/>
        <v>Yes</v>
      </c>
      <c r="P110" s="45">
        <v>2.35</v>
      </c>
      <c r="Q110" s="43">
        <v>87</v>
      </c>
      <c r="R110" s="45">
        <f t="shared" si="8"/>
        <v>204.45000000000002</v>
      </c>
      <c r="S110" s="43">
        <v>36</v>
      </c>
    </row>
    <row r="111" spans="1:19" x14ac:dyDescent="0.25">
      <c r="A111" s="46" t="str">
        <f>IFERROR(INDEX(Products!A:A, MATCH(B111, Products!B:B, 0)), "Not Found")</f>
        <v>P008</v>
      </c>
      <c r="B111" s="46" t="str">
        <f>PROPER(TRIM('Raw_Data'!A111))</f>
        <v>Anchovies</v>
      </c>
      <c r="C111" s="46" t="s">
        <v>113</v>
      </c>
      <c r="D111" s="46" t="s">
        <v>675</v>
      </c>
      <c r="E111" s="46" t="s">
        <v>115</v>
      </c>
      <c r="F111" s="46" t="s">
        <v>106</v>
      </c>
      <c r="G111" s="46" t="s">
        <v>677</v>
      </c>
      <c r="H111" s="46" t="s">
        <v>678</v>
      </c>
      <c r="I111" s="29">
        <v>45416</v>
      </c>
      <c r="J111" s="29" t="s">
        <v>679</v>
      </c>
      <c r="K111" s="46">
        <f>ABS('Raw_Data'!K111)</f>
        <v>64</v>
      </c>
      <c r="L111" s="46">
        <f>K111 + SUMIF(Stock_In!A:A, A111, Stock_In!D:D) - SUMIF(Stock_Out!A:A, A111, Stock_Out!D:D)</f>
        <v>64</v>
      </c>
      <c r="M111" s="46">
        <v>1</v>
      </c>
      <c r="N111" s="46">
        <f t="shared" si="6"/>
        <v>0</v>
      </c>
      <c r="O111" s="46" t="str">
        <f t="shared" si="7"/>
        <v>No</v>
      </c>
      <c r="P111" s="47">
        <v>10</v>
      </c>
      <c r="Q111" s="46">
        <v>49</v>
      </c>
      <c r="R111" s="47">
        <f t="shared" si="8"/>
        <v>490</v>
      </c>
      <c r="S111" s="46">
        <v>15</v>
      </c>
    </row>
    <row r="112" spans="1:19" x14ac:dyDescent="0.25">
      <c r="A112" s="43" t="str">
        <f>IFERROR(INDEX(Products!A:A, MATCH(B112, Products!B:B, 0)), "Not Found")</f>
        <v>P071</v>
      </c>
      <c r="B112" s="43" t="str">
        <f>PROPER(TRIM('Raw_Data'!A112))</f>
        <v>Black Tea</v>
      </c>
      <c r="C112" s="43" t="s">
        <v>201</v>
      </c>
      <c r="D112" s="43" t="s">
        <v>681</v>
      </c>
      <c r="E112" s="43" t="s">
        <v>682</v>
      </c>
      <c r="F112" s="43" t="s">
        <v>106</v>
      </c>
      <c r="G112" s="43" t="s">
        <v>683</v>
      </c>
      <c r="H112" s="43" t="s">
        <v>684</v>
      </c>
      <c r="I112" s="32">
        <v>45416</v>
      </c>
      <c r="J112" s="32">
        <v>45636</v>
      </c>
      <c r="K112" s="43">
        <f>ABS('Raw_Data'!K112)</f>
        <v>35</v>
      </c>
      <c r="L112" s="43">
        <f>K112 + SUMIF(Stock_In!A:A, A112, Stock_In!D:D) - SUMIF(Stock_Out!A:A, A112, Stock_Out!D:D)</f>
        <v>35</v>
      </c>
      <c r="M112" s="43">
        <v>88</v>
      </c>
      <c r="N112" s="43">
        <f t="shared" si="6"/>
        <v>53</v>
      </c>
      <c r="O112" s="43" t="str">
        <f t="shared" si="7"/>
        <v>Yes</v>
      </c>
      <c r="P112" s="45">
        <v>4.7</v>
      </c>
      <c r="Q112" s="43">
        <v>39</v>
      </c>
      <c r="R112" s="45">
        <f t="shared" si="8"/>
        <v>183.3</v>
      </c>
      <c r="S112" s="43">
        <v>62</v>
      </c>
    </row>
    <row r="113" spans="1:19" x14ac:dyDescent="0.25">
      <c r="A113" s="46" t="str">
        <f>IFERROR(INDEX(Products!A:A, MATCH(B113, Products!B:B, 0)), "Not Found")</f>
        <v>P045</v>
      </c>
      <c r="B113" s="46" t="str">
        <f>PROPER(TRIM('Raw_Data'!A113))</f>
        <v>Olive Oil</v>
      </c>
      <c r="C113" s="46" t="s">
        <v>65</v>
      </c>
      <c r="D113" s="46" t="s">
        <v>687</v>
      </c>
      <c r="E113" s="46" t="s">
        <v>378</v>
      </c>
      <c r="F113" s="46" t="s">
        <v>106</v>
      </c>
      <c r="G113" s="46" t="s">
        <v>689</v>
      </c>
      <c r="H113" s="46" t="s">
        <v>690</v>
      </c>
      <c r="I113" s="29">
        <v>45417</v>
      </c>
      <c r="J113" s="29" t="s">
        <v>691</v>
      </c>
      <c r="K113" s="46">
        <f>ABS('Raw_Data'!K113)</f>
        <v>100</v>
      </c>
      <c r="L113" s="46">
        <f>K113 + SUMIF(Stock_In!A:A, A113, Stock_In!D:D) - SUMIF(Stock_Out!A:A, A113, Stock_Out!D:D)</f>
        <v>100</v>
      </c>
      <c r="M113" s="46">
        <v>92</v>
      </c>
      <c r="N113" s="46">
        <f t="shared" si="6"/>
        <v>0</v>
      </c>
      <c r="O113" s="46" t="str">
        <f t="shared" si="7"/>
        <v>No</v>
      </c>
      <c r="P113" s="47">
        <v>6</v>
      </c>
      <c r="Q113" s="46">
        <v>84</v>
      </c>
      <c r="R113" s="47">
        <f t="shared" si="8"/>
        <v>504</v>
      </c>
      <c r="S113" s="46">
        <v>9</v>
      </c>
    </row>
    <row r="114" spans="1:19" x14ac:dyDescent="0.25">
      <c r="A114" s="43" t="str">
        <f>IFERROR(INDEX(Products!A:A, MATCH(B114, Products!B:B, 0)), "Not Found")</f>
        <v>P072</v>
      </c>
      <c r="B114" s="43" t="str">
        <f>PROPER(TRIM('Raw_Data'!A114))</f>
        <v>White Tea</v>
      </c>
      <c r="C114" s="43" t="s">
        <v>201</v>
      </c>
      <c r="D114" s="43" t="s">
        <v>694</v>
      </c>
      <c r="E114" s="43" t="s">
        <v>695</v>
      </c>
      <c r="F114" s="43" t="s">
        <v>68</v>
      </c>
      <c r="G114" s="43" t="s">
        <v>696</v>
      </c>
      <c r="H114" s="43" t="s">
        <v>697</v>
      </c>
      <c r="I114" s="32">
        <v>45417</v>
      </c>
      <c r="J114" s="32" t="s">
        <v>698</v>
      </c>
      <c r="K114" s="43">
        <f>ABS('Raw_Data'!K114)</f>
        <v>91</v>
      </c>
      <c r="L114" s="43">
        <f>K114 + SUMIF(Stock_In!A:A, A114, Stock_In!D:D) - SUMIF(Stock_Out!A:A, A114, Stock_Out!D:D)</f>
        <v>91</v>
      </c>
      <c r="M114" s="43">
        <v>78</v>
      </c>
      <c r="N114" s="43">
        <f t="shared" si="6"/>
        <v>0</v>
      </c>
      <c r="O114" s="43" t="str">
        <f t="shared" si="7"/>
        <v>No</v>
      </c>
      <c r="P114" s="45">
        <v>25</v>
      </c>
      <c r="Q114" s="43">
        <v>63</v>
      </c>
      <c r="R114" s="45">
        <f t="shared" si="8"/>
        <v>1575</v>
      </c>
      <c r="S114" s="43">
        <v>15</v>
      </c>
    </row>
    <row r="115" spans="1:19" x14ac:dyDescent="0.25">
      <c r="A115" s="46" t="str">
        <f>IFERROR(INDEX(Products!A:A, MATCH(B115, Products!B:B, 0)), "Not Found")</f>
        <v>P002</v>
      </c>
      <c r="B115" s="46" t="str">
        <f>PROPER(TRIM('Raw_Data'!A115))</f>
        <v>Vegetable Oil</v>
      </c>
      <c r="C115" s="46" t="s">
        <v>65</v>
      </c>
      <c r="D115" s="46" t="s">
        <v>701</v>
      </c>
      <c r="E115" s="46" t="s">
        <v>67</v>
      </c>
      <c r="F115" s="46" t="s">
        <v>106</v>
      </c>
      <c r="G115" s="46" t="s">
        <v>703</v>
      </c>
      <c r="H115" s="46" t="s">
        <v>704</v>
      </c>
      <c r="I115" s="29">
        <v>45417</v>
      </c>
      <c r="J115" s="29">
        <v>45634</v>
      </c>
      <c r="K115" s="46">
        <f>ABS('Raw_Data'!K115)</f>
        <v>18</v>
      </c>
      <c r="L115" s="46">
        <f>K115 + SUMIF(Stock_In!A:A, A115, Stock_In!D:D) - SUMIF(Stock_Out!A:A, A115, Stock_Out!D:D)</f>
        <v>18</v>
      </c>
      <c r="M115" s="46">
        <v>72</v>
      </c>
      <c r="N115" s="46">
        <f t="shared" si="6"/>
        <v>54</v>
      </c>
      <c r="O115" s="46" t="str">
        <f t="shared" si="7"/>
        <v>Yes</v>
      </c>
      <c r="P115" s="47">
        <v>2</v>
      </c>
      <c r="Q115" s="46">
        <v>25</v>
      </c>
      <c r="R115" s="47">
        <f t="shared" si="8"/>
        <v>50</v>
      </c>
      <c r="S115" s="46">
        <v>81</v>
      </c>
    </row>
    <row r="116" spans="1:19" x14ac:dyDescent="0.25">
      <c r="A116" s="43" t="str">
        <f>IFERROR(INDEX(Products!A:A, MATCH(B116, Products!B:B, 0)), "Not Found")</f>
        <v>P073</v>
      </c>
      <c r="B116" s="43" t="str">
        <f>PROPER(TRIM('Raw_Data'!A116))</f>
        <v>White Rice</v>
      </c>
      <c r="C116" s="43" t="s">
        <v>103</v>
      </c>
      <c r="D116" s="43" t="s">
        <v>707</v>
      </c>
      <c r="E116" s="43" t="s">
        <v>708</v>
      </c>
      <c r="F116" s="43" t="s">
        <v>59</v>
      </c>
      <c r="G116" s="43" t="s">
        <v>709</v>
      </c>
      <c r="H116" s="43" t="s">
        <v>710</v>
      </c>
      <c r="I116" s="32">
        <v>45417</v>
      </c>
      <c r="J116" s="32" t="s">
        <v>639</v>
      </c>
      <c r="K116" s="43">
        <f>ABS('Raw_Data'!K116)</f>
        <v>80</v>
      </c>
      <c r="L116" s="43">
        <f>K116 + SUMIF(Stock_In!A:A, A116, Stock_In!D:D) - SUMIF(Stock_Out!A:A, A116, Stock_Out!D:D)</f>
        <v>80</v>
      </c>
      <c r="M116" s="43">
        <v>86</v>
      </c>
      <c r="N116" s="43">
        <f t="shared" si="6"/>
        <v>6</v>
      </c>
      <c r="O116" s="43" t="str">
        <f t="shared" si="7"/>
        <v>Yes</v>
      </c>
      <c r="P116" s="45">
        <v>1.8</v>
      </c>
      <c r="Q116" s="43">
        <v>46</v>
      </c>
      <c r="R116" s="45">
        <f t="shared" si="8"/>
        <v>82.8</v>
      </c>
      <c r="S116" s="43">
        <v>69</v>
      </c>
    </row>
    <row r="117" spans="1:19" x14ac:dyDescent="0.25">
      <c r="A117" s="46" t="str">
        <f>IFERROR(INDEX(Products!A:A, MATCH(B117, Products!B:B, 0)), "Not Found")</f>
        <v>P074</v>
      </c>
      <c r="B117" s="46" t="str">
        <f>PROPER(TRIM('Raw_Data'!A117))</f>
        <v>Long Grain Rice</v>
      </c>
      <c r="C117" s="46" t="s">
        <v>103</v>
      </c>
      <c r="D117" s="46" t="s">
        <v>713</v>
      </c>
      <c r="E117" s="46" t="s">
        <v>714</v>
      </c>
      <c r="F117" s="46" t="s">
        <v>59</v>
      </c>
      <c r="G117" s="46" t="s">
        <v>715</v>
      </c>
      <c r="H117" s="46" t="s">
        <v>716</v>
      </c>
      <c r="I117" s="29">
        <v>45418</v>
      </c>
      <c r="J117" s="29" t="s">
        <v>717</v>
      </c>
      <c r="K117" s="46">
        <f>ABS('Raw_Data'!K117)</f>
        <v>11</v>
      </c>
      <c r="L117" s="46">
        <f>K117 + SUMIF(Stock_In!A:A, A117, Stock_In!D:D) - SUMIF(Stock_Out!A:A, A117, Stock_Out!D:D)</f>
        <v>11</v>
      </c>
      <c r="M117" s="46">
        <v>10</v>
      </c>
      <c r="N117" s="46">
        <f t="shared" si="6"/>
        <v>0</v>
      </c>
      <c r="O117" s="46" t="str">
        <f t="shared" si="7"/>
        <v>No</v>
      </c>
      <c r="P117" s="47">
        <v>1.5</v>
      </c>
      <c r="Q117" s="46">
        <v>48</v>
      </c>
      <c r="R117" s="47">
        <f t="shared" si="8"/>
        <v>72</v>
      </c>
      <c r="S117" s="46">
        <v>65</v>
      </c>
    </row>
    <row r="118" spans="1:19" x14ac:dyDescent="0.25">
      <c r="A118" s="43" t="str">
        <f>IFERROR(INDEX(Products!A:A, MATCH(B118, Products!B:B, 0)), "Not Found")</f>
        <v>P038</v>
      </c>
      <c r="B118" s="43" t="str">
        <f>PROPER(TRIM('Raw_Data'!A118))</f>
        <v>Chocolate Biscuit</v>
      </c>
      <c r="C118" s="43" t="s">
        <v>152</v>
      </c>
      <c r="D118" s="43" t="s">
        <v>718</v>
      </c>
      <c r="E118" s="43" t="s">
        <v>329</v>
      </c>
      <c r="F118" s="43" t="s">
        <v>68</v>
      </c>
      <c r="G118" s="43" t="s">
        <v>720</v>
      </c>
      <c r="H118" s="43" t="s">
        <v>721</v>
      </c>
      <c r="I118" s="32">
        <v>45418</v>
      </c>
      <c r="J118" s="32" t="s">
        <v>437</v>
      </c>
      <c r="K118" s="43">
        <f>ABS('Raw_Data'!K118)</f>
        <v>99</v>
      </c>
      <c r="L118" s="43">
        <f>K118 + SUMIF(Stock_In!A:A, A118, Stock_In!D:D) - SUMIF(Stock_Out!A:A, A118, Stock_Out!D:D)</f>
        <v>99</v>
      </c>
      <c r="M118" s="43">
        <v>3</v>
      </c>
      <c r="N118" s="43">
        <f t="shared" si="6"/>
        <v>0</v>
      </c>
      <c r="O118" s="43" t="str">
        <f t="shared" si="7"/>
        <v>No</v>
      </c>
      <c r="P118" s="45">
        <v>5</v>
      </c>
      <c r="Q118" s="43">
        <v>65</v>
      </c>
      <c r="R118" s="45">
        <f t="shared" si="8"/>
        <v>325</v>
      </c>
      <c r="S118" s="43">
        <v>16</v>
      </c>
    </row>
    <row r="119" spans="1:19" x14ac:dyDescent="0.25">
      <c r="A119" s="46" t="str">
        <f>IFERROR(INDEX(Products!A:A, MATCH(B119, Products!B:B, 0)), "Not Found")</f>
        <v>P068</v>
      </c>
      <c r="B119" s="46" t="str">
        <f>PROPER(TRIM('Raw_Data'!A119))</f>
        <v>Peach</v>
      </c>
      <c r="C119" s="46" t="s">
        <v>56</v>
      </c>
      <c r="D119" s="46" t="s">
        <v>722</v>
      </c>
      <c r="E119" s="46" t="s">
        <v>636</v>
      </c>
      <c r="F119" s="46" t="s">
        <v>106</v>
      </c>
      <c r="G119" s="46" t="s">
        <v>724</v>
      </c>
      <c r="H119" s="46" t="s">
        <v>725</v>
      </c>
      <c r="I119" s="29">
        <v>45418</v>
      </c>
      <c r="J119" s="29">
        <v>45360</v>
      </c>
      <c r="K119" s="46">
        <f>ABS('Raw_Data'!K119)</f>
        <v>40</v>
      </c>
      <c r="L119" s="46">
        <f>K119 + SUMIF(Stock_In!A:A, A119, Stock_In!D:D) - SUMIF(Stock_Out!A:A, A119, Stock_Out!D:D)</f>
        <v>40</v>
      </c>
      <c r="M119" s="46">
        <v>83</v>
      </c>
      <c r="N119" s="46">
        <f t="shared" si="6"/>
        <v>43</v>
      </c>
      <c r="O119" s="46" t="str">
        <f t="shared" si="7"/>
        <v>Yes</v>
      </c>
      <c r="P119" s="47">
        <v>4</v>
      </c>
      <c r="Q119" s="46">
        <v>92</v>
      </c>
      <c r="R119" s="47">
        <f t="shared" si="8"/>
        <v>368</v>
      </c>
      <c r="S119" s="46">
        <v>50</v>
      </c>
    </row>
    <row r="120" spans="1:19" x14ac:dyDescent="0.25">
      <c r="A120" s="43" t="str">
        <f>IFERROR(INDEX(Products!A:A, MATCH(B120, Products!B:B, 0)), "Not Found")</f>
        <v>P075</v>
      </c>
      <c r="B120" s="43" t="str">
        <f>PROPER(TRIM('Raw_Data'!A120))</f>
        <v>Rye Bread</v>
      </c>
      <c r="C120" s="43" t="s">
        <v>152</v>
      </c>
      <c r="D120" s="43" t="s">
        <v>727</v>
      </c>
      <c r="E120" s="43" t="s">
        <v>728</v>
      </c>
      <c r="F120" s="43" t="s">
        <v>68</v>
      </c>
      <c r="G120" s="43" t="s">
        <v>729</v>
      </c>
      <c r="H120" s="43" t="s">
        <v>730</v>
      </c>
      <c r="I120" s="32">
        <v>45419</v>
      </c>
      <c r="J120" s="32" t="s">
        <v>197</v>
      </c>
      <c r="K120" s="43">
        <f>ABS('Raw_Data'!K120)</f>
        <v>69</v>
      </c>
      <c r="L120" s="43">
        <f>K120 + SUMIF(Stock_In!A:A, A120, Stock_In!D:D) - SUMIF(Stock_Out!A:A, A120, Stock_Out!D:D)</f>
        <v>69</v>
      </c>
      <c r="M120" s="43">
        <v>65</v>
      </c>
      <c r="N120" s="43">
        <f t="shared" si="6"/>
        <v>0</v>
      </c>
      <c r="O120" s="43" t="str">
        <f t="shared" si="7"/>
        <v>No</v>
      </c>
      <c r="P120" s="45">
        <v>3</v>
      </c>
      <c r="Q120" s="43">
        <v>98</v>
      </c>
      <c r="R120" s="45">
        <f t="shared" si="8"/>
        <v>294</v>
      </c>
      <c r="S120" s="43">
        <v>50</v>
      </c>
    </row>
    <row r="121" spans="1:19" x14ac:dyDescent="0.25">
      <c r="A121" s="46" t="str">
        <f>IFERROR(INDEX(Products!A:A, MATCH(B121, Products!B:B, 0)), "Not Found")</f>
        <v>P076</v>
      </c>
      <c r="B121" s="46" t="str">
        <f>PROPER(TRIM('Raw_Data'!A121))</f>
        <v>Egg (Goose)</v>
      </c>
      <c r="C121" s="46" t="s">
        <v>74</v>
      </c>
      <c r="D121" s="46" t="s">
        <v>732</v>
      </c>
      <c r="E121" s="46" t="s">
        <v>733</v>
      </c>
      <c r="F121" s="46" t="s">
        <v>106</v>
      </c>
      <c r="G121" s="46" t="s">
        <v>734</v>
      </c>
      <c r="H121" s="46" t="s">
        <v>735</v>
      </c>
      <c r="I121" s="29">
        <v>45419</v>
      </c>
      <c r="J121" s="29">
        <v>45392</v>
      </c>
      <c r="K121" s="46">
        <f>ABS('Raw_Data'!K121)</f>
        <v>60</v>
      </c>
      <c r="L121" s="46">
        <f>K121 + SUMIF(Stock_In!A:A, A121, Stock_In!D:D) - SUMIF(Stock_Out!A:A, A121, Stock_Out!D:D)</f>
        <v>60</v>
      </c>
      <c r="M121" s="46">
        <v>43</v>
      </c>
      <c r="N121" s="46">
        <f t="shared" si="6"/>
        <v>0</v>
      </c>
      <c r="O121" s="46" t="str">
        <f t="shared" si="7"/>
        <v>No</v>
      </c>
      <c r="P121" s="47">
        <v>2.5</v>
      </c>
      <c r="Q121" s="46">
        <v>77</v>
      </c>
      <c r="R121" s="47">
        <f t="shared" si="8"/>
        <v>192.5</v>
      </c>
      <c r="S121" s="46">
        <v>60</v>
      </c>
    </row>
    <row r="122" spans="1:19" x14ac:dyDescent="0.25">
      <c r="A122" s="43" t="str">
        <f>IFERROR(INDEX(Products!A:A, MATCH(B122, Products!B:B, 0)), "Not Found")</f>
        <v>P077</v>
      </c>
      <c r="B122" s="43" t="str">
        <f>PROPER(TRIM('Raw_Data'!A122))</f>
        <v>Brown Rice</v>
      </c>
      <c r="C122" s="43" t="s">
        <v>103</v>
      </c>
      <c r="D122" s="43" t="s">
        <v>737</v>
      </c>
      <c r="E122" s="43" t="s">
        <v>738</v>
      </c>
      <c r="F122" s="43" t="s">
        <v>59</v>
      </c>
      <c r="G122" s="43" t="s">
        <v>739</v>
      </c>
      <c r="H122" s="43" t="s">
        <v>740</v>
      </c>
      <c r="I122" s="32">
        <v>45419</v>
      </c>
      <c r="J122" s="32">
        <v>45514</v>
      </c>
      <c r="K122" s="43">
        <f>ABS('Raw_Data'!K122)</f>
        <v>79</v>
      </c>
      <c r="L122" s="43">
        <f>K122 + SUMIF(Stock_In!A:A, A122, Stock_In!D:D) - SUMIF(Stock_Out!A:A, A122, Stock_Out!D:D)</f>
        <v>79</v>
      </c>
      <c r="M122" s="43">
        <v>38</v>
      </c>
      <c r="N122" s="43">
        <f t="shared" si="6"/>
        <v>0</v>
      </c>
      <c r="O122" s="43" t="str">
        <f t="shared" si="7"/>
        <v>No</v>
      </c>
      <c r="P122" s="45">
        <v>2.5</v>
      </c>
      <c r="Q122" s="43">
        <v>43</v>
      </c>
      <c r="R122" s="45">
        <f t="shared" si="8"/>
        <v>107.5</v>
      </c>
      <c r="S122" s="43">
        <v>93</v>
      </c>
    </row>
    <row r="123" spans="1:19" x14ac:dyDescent="0.25">
      <c r="A123" s="46" t="str">
        <f>IFERROR(INDEX(Products!A:A, MATCH(B123, Products!B:B, 0)), "Not Found")</f>
        <v>P069</v>
      </c>
      <c r="B123" s="46" t="str">
        <f>PROPER(TRIM('Raw_Data'!A123))</f>
        <v>Asparagus</v>
      </c>
      <c r="C123" s="46" t="s">
        <v>56</v>
      </c>
      <c r="D123" s="46" t="s">
        <v>377</v>
      </c>
      <c r="E123" s="46" t="s">
        <v>661</v>
      </c>
      <c r="F123" s="46" t="s">
        <v>68</v>
      </c>
      <c r="G123" s="46" t="s">
        <v>743</v>
      </c>
      <c r="H123" s="46" t="s">
        <v>744</v>
      </c>
      <c r="I123" s="29">
        <v>45420</v>
      </c>
      <c r="J123" s="29">
        <v>45962</v>
      </c>
      <c r="K123" s="46">
        <f>ABS('Raw_Data'!K123)</f>
        <v>68</v>
      </c>
      <c r="L123" s="46">
        <f>K123 + SUMIF(Stock_In!A:A, A123, Stock_In!D:D) - SUMIF(Stock_Out!A:A, A123, Stock_Out!D:D)</f>
        <v>68</v>
      </c>
      <c r="M123" s="46">
        <v>12</v>
      </c>
      <c r="N123" s="46">
        <f t="shared" si="6"/>
        <v>0</v>
      </c>
      <c r="O123" s="46" t="str">
        <f t="shared" si="7"/>
        <v>No</v>
      </c>
      <c r="P123" s="47">
        <v>5</v>
      </c>
      <c r="Q123" s="46">
        <v>84</v>
      </c>
      <c r="R123" s="47">
        <f t="shared" si="8"/>
        <v>420</v>
      </c>
      <c r="S123" s="46">
        <v>95</v>
      </c>
    </row>
    <row r="124" spans="1:19" x14ac:dyDescent="0.25">
      <c r="A124" s="43" t="str">
        <f>IFERROR(INDEX(Products!A:A, MATCH(B124, Products!B:B, 0)), "Not Found")</f>
        <v>P051</v>
      </c>
      <c r="B124" s="43" t="str">
        <f>PROPER(TRIM('Raw_Data'!A124))</f>
        <v>Sardines</v>
      </c>
      <c r="C124" s="43" t="s">
        <v>113</v>
      </c>
      <c r="D124" s="43" t="s">
        <v>745</v>
      </c>
      <c r="E124" s="43" t="s">
        <v>429</v>
      </c>
      <c r="F124" s="43" t="s">
        <v>106</v>
      </c>
      <c r="G124" s="43" t="s">
        <v>747</v>
      </c>
      <c r="H124" s="43" t="s">
        <v>748</v>
      </c>
      <c r="I124" s="32">
        <v>45421</v>
      </c>
      <c r="J124" s="32" t="s">
        <v>649</v>
      </c>
      <c r="K124" s="43">
        <f>ABS('Raw_Data'!K124)</f>
        <v>44</v>
      </c>
      <c r="L124" s="43">
        <f>K124 + SUMIF(Stock_In!A:A, A124, Stock_In!D:D) - SUMIF(Stock_Out!A:A, A124, Stock_Out!D:D)</f>
        <v>44</v>
      </c>
      <c r="M124" s="43">
        <v>67</v>
      </c>
      <c r="N124" s="43">
        <f t="shared" si="6"/>
        <v>23</v>
      </c>
      <c r="O124" s="43" t="str">
        <f t="shared" si="7"/>
        <v>Yes</v>
      </c>
      <c r="P124" s="45">
        <v>6</v>
      </c>
      <c r="Q124" s="43">
        <v>90</v>
      </c>
      <c r="R124" s="45">
        <f t="shared" si="8"/>
        <v>540</v>
      </c>
      <c r="S124" s="43">
        <v>11</v>
      </c>
    </row>
    <row r="125" spans="1:19" x14ac:dyDescent="0.25">
      <c r="A125" s="46" t="str">
        <f>IFERROR(INDEX(Products!A:A, MATCH(B125, Products!B:B, 0)), "Not Found")</f>
        <v>P078</v>
      </c>
      <c r="B125" s="46" t="str">
        <f>PROPER(TRIM('Raw_Data'!A125))</f>
        <v>Black Coffee</v>
      </c>
      <c r="C125" s="46" t="s">
        <v>201</v>
      </c>
      <c r="D125" s="46" t="s">
        <v>239</v>
      </c>
      <c r="E125" s="46" t="s">
        <v>751</v>
      </c>
      <c r="F125" s="46" t="s">
        <v>106</v>
      </c>
      <c r="G125" s="46" t="s">
        <v>752</v>
      </c>
      <c r="H125" s="46" t="s">
        <v>753</v>
      </c>
      <c r="I125" s="29">
        <v>45421</v>
      </c>
      <c r="J125" s="29" t="s">
        <v>754</v>
      </c>
      <c r="K125" s="46">
        <f>ABS('Raw_Data'!K125)</f>
        <v>40</v>
      </c>
      <c r="L125" s="46">
        <f>K125 + SUMIF(Stock_In!A:A, A125, Stock_In!D:D) - SUMIF(Stock_Out!A:A, A125, Stock_Out!D:D)</f>
        <v>40</v>
      </c>
      <c r="M125" s="46">
        <v>30</v>
      </c>
      <c r="N125" s="46">
        <f t="shared" si="6"/>
        <v>0</v>
      </c>
      <c r="O125" s="46" t="str">
        <f t="shared" si="7"/>
        <v>No</v>
      </c>
      <c r="P125" s="47">
        <v>15</v>
      </c>
      <c r="Q125" s="46">
        <v>33</v>
      </c>
      <c r="R125" s="47">
        <f t="shared" si="8"/>
        <v>495</v>
      </c>
      <c r="S125" s="46">
        <v>84</v>
      </c>
    </row>
    <row r="126" spans="1:19" x14ac:dyDescent="0.25">
      <c r="A126" s="43" t="str">
        <f>IFERROR(INDEX(Products!A:A, MATCH(B126, Products!B:B, 0)), "Not Found")</f>
        <v>P077</v>
      </c>
      <c r="B126" s="43" t="str">
        <f>PROPER(TRIM('Raw_Data'!A126))</f>
        <v>Brown Rice</v>
      </c>
      <c r="C126" s="43" t="s">
        <v>103</v>
      </c>
      <c r="D126" s="43" t="s">
        <v>756</v>
      </c>
      <c r="E126" s="43" t="s">
        <v>738</v>
      </c>
      <c r="F126" s="43" t="s">
        <v>106</v>
      </c>
      <c r="G126" s="43" t="s">
        <v>758</v>
      </c>
      <c r="H126" s="43" t="s">
        <v>759</v>
      </c>
      <c r="I126" s="32">
        <v>45421</v>
      </c>
      <c r="J126" s="32">
        <v>45605</v>
      </c>
      <c r="K126" s="43">
        <f>ABS('Raw_Data'!K126)</f>
        <v>46</v>
      </c>
      <c r="L126" s="43">
        <f>K126 + SUMIF(Stock_In!A:A, A126, Stock_In!D:D) - SUMIF(Stock_Out!A:A, A126, Stock_Out!D:D)</f>
        <v>46</v>
      </c>
      <c r="M126" s="43">
        <v>81</v>
      </c>
      <c r="N126" s="43">
        <f t="shared" si="6"/>
        <v>35</v>
      </c>
      <c r="O126" s="43" t="str">
        <f t="shared" si="7"/>
        <v>Yes</v>
      </c>
      <c r="P126" s="45">
        <v>2.5</v>
      </c>
      <c r="Q126" s="43">
        <v>48</v>
      </c>
      <c r="R126" s="45">
        <f t="shared" si="8"/>
        <v>120</v>
      </c>
      <c r="S126" s="43">
        <v>48</v>
      </c>
    </row>
    <row r="127" spans="1:19" x14ac:dyDescent="0.25">
      <c r="A127" s="46" t="str">
        <f>IFERROR(INDEX(Products!A:A, MATCH(B127, Products!B:B, 0)), "Not Found")</f>
        <v>P079</v>
      </c>
      <c r="B127" s="46" t="str">
        <f>PROPER(TRIM('Raw_Data'!A127))</f>
        <v>White Sugar</v>
      </c>
      <c r="C127" s="46" t="s">
        <v>103</v>
      </c>
      <c r="D127" s="46" t="s">
        <v>261</v>
      </c>
      <c r="E127" s="46" t="s">
        <v>761</v>
      </c>
      <c r="F127" s="46" t="s">
        <v>68</v>
      </c>
      <c r="G127" s="46" t="s">
        <v>762</v>
      </c>
      <c r="H127" s="46" t="s">
        <v>763</v>
      </c>
      <c r="I127" s="29">
        <v>45422</v>
      </c>
      <c r="J127" s="29" t="s">
        <v>764</v>
      </c>
      <c r="K127" s="46">
        <f>ABS('Raw_Data'!K127)</f>
        <v>24</v>
      </c>
      <c r="L127" s="46">
        <f>K127 + SUMIF(Stock_In!A:A, A127, Stock_In!D:D) - SUMIF(Stock_Out!A:A, A127, Stock_Out!D:D)</f>
        <v>24</v>
      </c>
      <c r="M127" s="46">
        <v>69</v>
      </c>
      <c r="N127" s="46">
        <f t="shared" si="6"/>
        <v>45</v>
      </c>
      <c r="O127" s="46" t="str">
        <f t="shared" si="7"/>
        <v>Yes</v>
      </c>
      <c r="P127" s="47">
        <v>2</v>
      </c>
      <c r="Q127" s="46">
        <v>20</v>
      </c>
      <c r="R127" s="47">
        <f t="shared" si="8"/>
        <v>40</v>
      </c>
      <c r="S127" s="46">
        <v>20</v>
      </c>
    </row>
    <row r="128" spans="1:19" x14ac:dyDescent="0.25">
      <c r="A128" s="43" t="str">
        <f>IFERROR(INDEX(Products!A:A, MATCH(B128, Products!B:B, 0)), "Not Found")</f>
        <v>P027</v>
      </c>
      <c r="B128" s="43" t="str">
        <f>PROPER(TRIM('Raw_Data'!A128))</f>
        <v>Green Coffee</v>
      </c>
      <c r="C128" s="43" t="s">
        <v>201</v>
      </c>
      <c r="D128" s="43" t="s">
        <v>765</v>
      </c>
      <c r="E128" s="43" t="s">
        <v>240</v>
      </c>
      <c r="F128" s="43" t="s">
        <v>106</v>
      </c>
      <c r="G128" s="43" t="s">
        <v>767</v>
      </c>
      <c r="H128" s="43" t="s">
        <v>768</v>
      </c>
      <c r="I128" s="32">
        <v>45422</v>
      </c>
      <c r="J128" s="32">
        <v>45572</v>
      </c>
      <c r="K128" s="43">
        <f>ABS('Raw_Data'!K128)</f>
        <v>29</v>
      </c>
      <c r="L128" s="43">
        <f>K128 + SUMIF(Stock_In!A:A, A128, Stock_In!D:D) - SUMIF(Stock_Out!A:A, A128, Stock_Out!D:D)</f>
        <v>29</v>
      </c>
      <c r="M128" s="43">
        <v>91</v>
      </c>
      <c r="N128" s="43">
        <f t="shared" si="6"/>
        <v>62</v>
      </c>
      <c r="O128" s="43" t="str">
        <f t="shared" si="7"/>
        <v>Yes</v>
      </c>
      <c r="P128" s="45">
        <v>12</v>
      </c>
      <c r="Q128" s="43">
        <v>28</v>
      </c>
      <c r="R128" s="45">
        <f t="shared" si="8"/>
        <v>336</v>
      </c>
      <c r="S128" s="43">
        <v>40</v>
      </c>
    </row>
    <row r="129" spans="1:19" x14ac:dyDescent="0.25">
      <c r="A129" s="46" t="str">
        <f>IFERROR(INDEX(Products!A:A, MATCH(B129, Products!B:B, 0)), "Not Found")</f>
        <v>P080</v>
      </c>
      <c r="B129" s="46" t="str">
        <f>PROPER(TRIM('Raw_Data'!A129))</f>
        <v>Egg (Quail)</v>
      </c>
      <c r="C129" s="46" t="s">
        <v>74</v>
      </c>
      <c r="D129" s="46" t="s">
        <v>770</v>
      </c>
      <c r="E129" s="46" t="s">
        <v>771</v>
      </c>
      <c r="F129" s="46" t="s">
        <v>59</v>
      </c>
      <c r="G129" s="46" t="s">
        <v>772</v>
      </c>
      <c r="H129" s="46" t="s">
        <v>773</v>
      </c>
      <c r="I129" s="29">
        <v>45423</v>
      </c>
      <c r="J129" s="29">
        <v>45480</v>
      </c>
      <c r="K129" s="46">
        <f>ABS('Raw_Data'!K129)</f>
        <v>97</v>
      </c>
      <c r="L129" s="46">
        <f>K129 + SUMIF(Stock_In!A:A, A129, Stock_In!D:D) - SUMIF(Stock_Out!A:A, A129, Stock_Out!D:D)</f>
        <v>97</v>
      </c>
      <c r="M129" s="46">
        <v>88</v>
      </c>
      <c r="N129" s="46">
        <f t="shared" si="6"/>
        <v>0</v>
      </c>
      <c r="O129" s="46" t="str">
        <f t="shared" si="7"/>
        <v>No</v>
      </c>
      <c r="P129" s="47">
        <v>0.8</v>
      </c>
      <c r="Q129" s="46">
        <v>97</v>
      </c>
      <c r="R129" s="47">
        <f t="shared" si="8"/>
        <v>77.600000000000009</v>
      </c>
      <c r="S129" s="46">
        <v>18</v>
      </c>
    </row>
    <row r="130" spans="1:19" x14ac:dyDescent="0.25">
      <c r="A130" s="43" t="str">
        <f>IFERROR(INDEX(Products!A:A, MATCH(B130, Products!B:B, 0)), "Not Found")</f>
        <v>P081</v>
      </c>
      <c r="B130" s="43" t="str">
        <f>PROPER(TRIM('Raw_Data'!A130))</f>
        <v>Herbal Tea</v>
      </c>
      <c r="C130" s="43" t="s">
        <v>201</v>
      </c>
      <c r="D130" s="43" t="s">
        <v>777</v>
      </c>
      <c r="E130" s="43" t="s">
        <v>778</v>
      </c>
      <c r="F130" s="43" t="s">
        <v>59</v>
      </c>
      <c r="G130" s="43" t="s">
        <v>779</v>
      </c>
      <c r="H130" s="43" t="s">
        <v>780</v>
      </c>
      <c r="I130" s="32">
        <v>45423</v>
      </c>
      <c r="J130" s="32" t="s">
        <v>533</v>
      </c>
      <c r="K130" s="43">
        <f>ABS('Raw_Data'!K130)</f>
        <v>77</v>
      </c>
      <c r="L130" s="43">
        <f>K130 + SUMIF(Stock_In!A:A, A130, Stock_In!D:D) - SUMIF(Stock_Out!A:A, A130, Stock_Out!D:D)</f>
        <v>77</v>
      </c>
      <c r="M130" s="43">
        <v>45</v>
      </c>
      <c r="N130" s="43">
        <f t="shared" si="6"/>
        <v>0</v>
      </c>
      <c r="O130" s="43" t="str">
        <f t="shared" si="7"/>
        <v>No</v>
      </c>
      <c r="P130" s="45">
        <v>30</v>
      </c>
      <c r="Q130" s="43">
        <v>25</v>
      </c>
      <c r="R130" s="45">
        <f t="shared" si="8"/>
        <v>750</v>
      </c>
      <c r="S130" s="43">
        <v>37</v>
      </c>
    </row>
    <row r="131" spans="1:19" x14ac:dyDescent="0.25">
      <c r="A131" s="46" t="str">
        <f>IFERROR(INDEX(Products!A:A, MATCH(B131, Products!B:B, 0)), "Not Found")</f>
        <v>P082</v>
      </c>
      <c r="B131" s="46" t="str">
        <f>PROPER(TRIM('Raw_Data'!A131))</f>
        <v>Coconut Oil</v>
      </c>
      <c r="C131" s="46" t="s">
        <v>65</v>
      </c>
      <c r="D131" s="46" t="s">
        <v>499</v>
      </c>
      <c r="E131" s="46" t="s">
        <v>784</v>
      </c>
      <c r="F131" s="46" t="s">
        <v>59</v>
      </c>
      <c r="G131" s="46" t="s">
        <v>785</v>
      </c>
      <c r="H131" s="46" t="s">
        <v>786</v>
      </c>
      <c r="I131" s="29">
        <v>45423</v>
      </c>
      <c r="J131" s="29">
        <v>45603</v>
      </c>
      <c r="K131" s="46">
        <f>ABS('Raw_Data'!K131)</f>
        <v>33</v>
      </c>
      <c r="L131" s="46">
        <f>K131 + SUMIF(Stock_In!A:A, A131, Stock_In!D:D) - SUMIF(Stock_Out!A:A, A131, Stock_Out!D:D)</f>
        <v>33</v>
      </c>
      <c r="M131" s="46">
        <v>78</v>
      </c>
      <c r="N131" s="46">
        <f t="shared" si="6"/>
        <v>45</v>
      </c>
      <c r="O131" s="46" t="str">
        <f t="shared" si="7"/>
        <v>Yes</v>
      </c>
      <c r="P131" s="47">
        <v>5</v>
      </c>
      <c r="Q131" s="46">
        <v>60</v>
      </c>
      <c r="R131" s="47">
        <f t="shared" si="8"/>
        <v>300</v>
      </c>
      <c r="S131" s="46">
        <v>25</v>
      </c>
    </row>
    <row r="132" spans="1:19" x14ac:dyDescent="0.25">
      <c r="A132" s="43" t="str">
        <f>IFERROR(INDEX(Products!A:A, MATCH(B132, Products!B:B, 0)), "Not Found")</f>
        <v>P046</v>
      </c>
      <c r="B132" s="43" t="str">
        <f>PROPER(TRIM('Raw_Data'!A132))</f>
        <v>Egg (Duck)</v>
      </c>
      <c r="C132" s="43" t="s">
        <v>74</v>
      </c>
      <c r="D132" s="43" t="s">
        <v>788</v>
      </c>
      <c r="E132" s="43" t="s">
        <v>390</v>
      </c>
      <c r="F132" s="43" t="s">
        <v>59</v>
      </c>
      <c r="G132" s="43" t="s">
        <v>790</v>
      </c>
      <c r="H132" s="43" t="s">
        <v>791</v>
      </c>
      <c r="I132" s="32">
        <v>45423</v>
      </c>
      <c r="J132" s="32">
        <v>45779</v>
      </c>
      <c r="K132" s="43">
        <f>ABS('Raw_Data'!K132)</f>
        <v>77</v>
      </c>
      <c r="L132" s="43">
        <f>K132 + SUMIF(Stock_In!A:A, A132, Stock_In!D:D) - SUMIF(Stock_Out!A:A, A132, Stock_Out!D:D)</f>
        <v>77</v>
      </c>
      <c r="M132" s="43">
        <v>1</v>
      </c>
      <c r="N132" s="43">
        <f t="shared" si="6"/>
        <v>0</v>
      </c>
      <c r="O132" s="43" t="str">
        <f t="shared" si="7"/>
        <v>No</v>
      </c>
      <c r="P132" s="45">
        <v>1</v>
      </c>
      <c r="Q132" s="43">
        <v>58</v>
      </c>
      <c r="R132" s="45">
        <f t="shared" si="8"/>
        <v>58</v>
      </c>
      <c r="S132" s="43">
        <v>55</v>
      </c>
    </row>
    <row r="133" spans="1:19" x14ac:dyDescent="0.25">
      <c r="A133" s="46" t="str">
        <f>IFERROR(INDEX(Products!A:A, MATCH(B133, Products!B:B, 0)), "Not Found")</f>
        <v>P083</v>
      </c>
      <c r="B133" s="46" t="str">
        <f>PROPER(TRIM('Raw_Data'!A133))</f>
        <v>Buttermilk</v>
      </c>
      <c r="C133" s="46" t="s">
        <v>74</v>
      </c>
      <c r="D133" s="46" t="s">
        <v>793</v>
      </c>
      <c r="E133" s="46" t="s">
        <v>794</v>
      </c>
      <c r="F133" s="46" t="s">
        <v>106</v>
      </c>
      <c r="G133" s="46" t="s">
        <v>795</v>
      </c>
      <c r="H133" s="46" t="s">
        <v>796</v>
      </c>
      <c r="I133" s="29">
        <v>45423</v>
      </c>
      <c r="J133" s="29" t="s">
        <v>797</v>
      </c>
      <c r="K133" s="46">
        <f>ABS('Raw_Data'!K133)</f>
        <v>28</v>
      </c>
      <c r="L133" s="46">
        <f>K133 + SUMIF(Stock_In!A:A, A133, Stock_In!D:D) - SUMIF(Stock_Out!A:A, A133, Stock_Out!D:D)</f>
        <v>28</v>
      </c>
      <c r="M133" s="46">
        <v>90</v>
      </c>
      <c r="N133" s="46">
        <f t="shared" si="6"/>
        <v>62</v>
      </c>
      <c r="O133" s="46" t="str">
        <f t="shared" si="7"/>
        <v>Yes</v>
      </c>
      <c r="P133" s="47">
        <v>2.4500000000000002</v>
      </c>
      <c r="Q133" s="46">
        <v>76</v>
      </c>
      <c r="R133" s="47">
        <f t="shared" si="8"/>
        <v>186.20000000000002</v>
      </c>
      <c r="S133" s="46">
        <v>78</v>
      </c>
    </row>
    <row r="134" spans="1:19" x14ac:dyDescent="0.25">
      <c r="A134" s="43" t="str">
        <f>IFERROR(INDEX(Products!A:A, MATCH(B134, Products!B:B, 0)), "Not Found")</f>
        <v>P063</v>
      </c>
      <c r="B134" s="43" t="str">
        <f>PROPER(TRIM('Raw_Data'!A134))</f>
        <v>Tuna</v>
      </c>
      <c r="C134" s="43" t="s">
        <v>113</v>
      </c>
      <c r="D134" s="43" t="s">
        <v>377</v>
      </c>
      <c r="E134" s="43" t="s">
        <v>573</v>
      </c>
      <c r="F134" s="43" t="s">
        <v>59</v>
      </c>
      <c r="G134" s="43" t="s">
        <v>800</v>
      </c>
      <c r="H134" s="43" t="s">
        <v>801</v>
      </c>
      <c r="I134" s="32">
        <v>45423</v>
      </c>
      <c r="J134" s="32">
        <v>45329</v>
      </c>
      <c r="K134" s="43">
        <f>ABS('Raw_Data'!K134)</f>
        <v>85</v>
      </c>
      <c r="L134" s="43">
        <f>K134 + SUMIF(Stock_In!A:A, A134, Stock_In!D:D) - SUMIF(Stock_Out!A:A, A134, Stock_Out!D:D)</f>
        <v>85</v>
      </c>
      <c r="M134" s="43">
        <v>17</v>
      </c>
      <c r="N134" s="43">
        <f t="shared" si="6"/>
        <v>0</v>
      </c>
      <c r="O134" s="43" t="str">
        <f t="shared" si="7"/>
        <v>No</v>
      </c>
      <c r="P134" s="45">
        <v>18</v>
      </c>
      <c r="Q134" s="43">
        <v>92</v>
      </c>
      <c r="R134" s="45">
        <f t="shared" si="8"/>
        <v>1656</v>
      </c>
      <c r="S134" s="43">
        <v>34</v>
      </c>
    </row>
    <row r="135" spans="1:19" x14ac:dyDescent="0.25">
      <c r="A135" s="46" t="str">
        <f>IFERROR(INDEX(Products!A:A, MATCH(B135, Products!B:B, 0)), "Not Found")</f>
        <v>P023</v>
      </c>
      <c r="B135" s="46" t="str">
        <f>PROPER(TRIM('Raw_Data'!A135))</f>
        <v>Mango</v>
      </c>
      <c r="C135" s="46" t="s">
        <v>56</v>
      </c>
      <c r="D135" s="46" t="s">
        <v>802</v>
      </c>
      <c r="E135" s="46" t="s">
        <v>217</v>
      </c>
      <c r="F135" s="46" t="s">
        <v>106</v>
      </c>
      <c r="G135" s="46" t="s">
        <v>804</v>
      </c>
      <c r="H135" s="46" t="s">
        <v>805</v>
      </c>
      <c r="I135" s="29">
        <v>45423</v>
      </c>
      <c r="J135" s="29" t="s">
        <v>302</v>
      </c>
      <c r="K135" s="46">
        <f>ABS('Raw_Data'!K135)</f>
        <v>73</v>
      </c>
      <c r="L135" s="46">
        <f>K135 + SUMIF(Stock_In!A:A, A135, Stock_In!D:D) - SUMIF(Stock_Out!A:A, A135, Stock_Out!D:D)</f>
        <v>73</v>
      </c>
      <c r="M135" s="46">
        <v>69</v>
      </c>
      <c r="N135" s="46">
        <f t="shared" si="6"/>
        <v>0</v>
      </c>
      <c r="O135" s="46" t="str">
        <f t="shared" si="7"/>
        <v>No</v>
      </c>
      <c r="P135" s="47">
        <v>5</v>
      </c>
      <c r="Q135" s="46">
        <v>50</v>
      </c>
      <c r="R135" s="47">
        <f t="shared" si="8"/>
        <v>250</v>
      </c>
      <c r="S135" s="46">
        <v>67</v>
      </c>
    </row>
    <row r="136" spans="1:19" x14ac:dyDescent="0.25">
      <c r="A136" s="43" t="str">
        <f>IFERROR(INDEX(Products!A:A, MATCH(B136, Products!B:B, 0)), "Not Found")</f>
        <v>P056</v>
      </c>
      <c r="B136" s="43" t="str">
        <f>PROPER(TRIM('Raw_Data'!A136))</f>
        <v>Pomegranate</v>
      </c>
      <c r="C136" s="43" t="s">
        <v>56</v>
      </c>
      <c r="D136" s="43" t="s">
        <v>443</v>
      </c>
      <c r="E136" s="43" t="s">
        <v>476</v>
      </c>
      <c r="F136" s="43" t="s">
        <v>68</v>
      </c>
      <c r="G136" s="43" t="s">
        <v>808</v>
      </c>
      <c r="H136" s="43" t="s">
        <v>809</v>
      </c>
      <c r="I136" s="32">
        <v>45423</v>
      </c>
      <c r="J136" s="32">
        <v>45515</v>
      </c>
      <c r="K136" s="43">
        <f>ABS('Raw_Data'!K136)</f>
        <v>88</v>
      </c>
      <c r="L136" s="43">
        <f>K136 + SUMIF(Stock_In!A:A, A136, Stock_In!D:D) - SUMIF(Stock_Out!A:A, A136, Stock_Out!D:D)</f>
        <v>88</v>
      </c>
      <c r="M136" s="43">
        <v>24</v>
      </c>
      <c r="N136" s="43">
        <f t="shared" si="6"/>
        <v>0</v>
      </c>
      <c r="O136" s="43" t="str">
        <f t="shared" si="7"/>
        <v>No</v>
      </c>
      <c r="P136" s="45">
        <v>6</v>
      </c>
      <c r="Q136" s="43">
        <v>72</v>
      </c>
      <c r="R136" s="45">
        <f t="shared" si="8"/>
        <v>432</v>
      </c>
      <c r="S136" s="43">
        <v>88</v>
      </c>
    </row>
    <row r="137" spans="1:19" x14ac:dyDescent="0.25">
      <c r="A137" s="46" t="str">
        <f>IFERROR(INDEX(Products!A:A, MATCH(B137, Products!B:B, 0)), "Not Found")</f>
        <v>P084</v>
      </c>
      <c r="B137" s="46" t="str">
        <f>PROPER(TRIM('Raw_Data'!A137))</f>
        <v>Evaporated Milk</v>
      </c>
      <c r="C137" s="46" t="s">
        <v>74</v>
      </c>
      <c r="D137" s="46" t="s">
        <v>812</v>
      </c>
      <c r="E137" s="46" t="s">
        <v>813</v>
      </c>
      <c r="F137" s="46" t="s">
        <v>106</v>
      </c>
      <c r="G137" s="46" t="s">
        <v>814</v>
      </c>
      <c r="H137" s="46" t="s">
        <v>815</v>
      </c>
      <c r="I137" s="29">
        <v>45423</v>
      </c>
      <c r="J137" s="29">
        <v>45484</v>
      </c>
      <c r="K137" s="46">
        <f>ABS('Raw_Data'!K137)</f>
        <v>64</v>
      </c>
      <c r="L137" s="46">
        <f>K137 + SUMIF(Stock_In!A:A, A137, Stock_In!D:D) - SUMIF(Stock_Out!A:A, A137, Stock_Out!D:D)</f>
        <v>64</v>
      </c>
      <c r="M137" s="46">
        <v>28</v>
      </c>
      <c r="N137" s="46">
        <f t="shared" si="6"/>
        <v>0</v>
      </c>
      <c r="O137" s="46" t="str">
        <f t="shared" si="7"/>
        <v>No</v>
      </c>
      <c r="P137" s="47">
        <v>2</v>
      </c>
      <c r="Q137" s="46">
        <v>74</v>
      </c>
      <c r="R137" s="47">
        <f t="shared" si="8"/>
        <v>148</v>
      </c>
      <c r="S137" s="46">
        <v>50</v>
      </c>
    </row>
    <row r="138" spans="1:19" x14ac:dyDescent="0.25">
      <c r="A138" s="43" t="str">
        <f>IFERROR(INDEX(Products!A:A, MATCH(B138, Products!B:B, 0)), "Not Found")</f>
        <v>P037</v>
      </c>
      <c r="B138" s="43" t="str">
        <f>PROPER(TRIM('Raw_Data'!A138))</f>
        <v>Robusta Coffee</v>
      </c>
      <c r="C138" s="43" t="s">
        <v>201</v>
      </c>
      <c r="D138" s="43" t="s">
        <v>817</v>
      </c>
      <c r="E138" s="43" t="s">
        <v>323</v>
      </c>
      <c r="F138" s="43" t="s">
        <v>68</v>
      </c>
      <c r="G138" s="43" t="s">
        <v>819</v>
      </c>
      <c r="H138" s="43" t="s">
        <v>820</v>
      </c>
      <c r="I138" s="32">
        <v>45424</v>
      </c>
      <c r="J138" s="32" t="s">
        <v>821</v>
      </c>
      <c r="K138" s="43">
        <f>ABS('Raw_Data'!K138)</f>
        <v>68</v>
      </c>
      <c r="L138" s="43">
        <f>K138 + SUMIF(Stock_In!A:A, A138, Stock_In!D:D) - SUMIF(Stock_Out!A:A, A138, Stock_Out!D:D)</f>
        <v>68</v>
      </c>
      <c r="M138" s="43">
        <v>12</v>
      </c>
      <c r="N138" s="43">
        <f t="shared" si="6"/>
        <v>0</v>
      </c>
      <c r="O138" s="43" t="str">
        <f t="shared" si="7"/>
        <v>No</v>
      </c>
      <c r="P138" s="45">
        <v>10</v>
      </c>
      <c r="Q138" s="43">
        <v>39</v>
      </c>
      <c r="R138" s="45">
        <f t="shared" si="8"/>
        <v>390</v>
      </c>
      <c r="S138" s="43">
        <v>6</v>
      </c>
    </row>
    <row r="139" spans="1:19" x14ac:dyDescent="0.25">
      <c r="A139" s="46" t="str">
        <f>IFERROR(INDEX(Products!A:A, MATCH(B139, Products!B:B, 0)), "Not Found")</f>
        <v>P031</v>
      </c>
      <c r="B139" s="46" t="str">
        <f>PROPER(TRIM('Raw_Data'!A139))</f>
        <v>Cucumber</v>
      </c>
      <c r="C139" s="46" t="s">
        <v>56</v>
      </c>
      <c r="D139" s="46" t="s">
        <v>655</v>
      </c>
      <c r="E139" s="46" t="s">
        <v>268</v>
      </c>
      <c r="F139" s="46" t="s">
        <v>59</v>
      </c>
      <c r="G139" s="46" t="s">
        <v>824</v>
      </c>
      <c r="H139" s="46" t="s">
        <v>825</v>
      </c>
      <c r="I139" s="29">
        <v>45446</v>
      </c>
      <c r="J139" s="29" t="s">
        <v>826</v>
      </c>
      <c r="K139" s="46">
        <f>ABS('Raw_Data'!K139)</f>
        <v>85</v>
      </c>
      <c r="L139" s="46">
        <f>K139 + SUMIF(Stock_In!A:A, A139, Stock_In!D:D) - SUMIF(Stock_Out!A:A, A139, Stock_Out!D:D)</f>
        <v>85</v>
      </c>
      <c r="M139" s="46">
        <v>33</v>
      </c>
      <c r="N139" s="46">
        <f t="shared" si="6"/>
        <v>0</v>
      </c>
      <c r="O139" s="46" t="str">
        <f t="shared" si="7"/>
        <v>No</v>
      </c>
      <c r="P139" s="47">
        <v>1.8</v>
      </c>
      <c r="Q139" s="46">
        <v>64</v>
      </c>
      <c r="R139" s="47">
        <f t="shared" si="8"/>
        <v>115.2</v>
      </c>
      <c r="S139" s="46">
        <v>38</v>
      </c>
    </row>
    <row r="140" spans="1:19" x14ac:dyDescent="0.25">
      <c r="A140" s="43" t="str">
        <f>IFERROR(INDEX(Products!A:A, MATCH(B140, Products!B:B, 0)), "Not Found")</f>
        <v>P085</v>
      </c>
      <c r="B140" s="43" t="str">
        <f>PROPER(TRIM('Raw_Data'!A140))</f>
        <v>Powdered Sugar</v>
      </c>
      <c r="C140" s="43" t="s">
        <v>103</v>
      </c>
      <c r="D140" s="43" t="s">
        <v>829</v>
      </c>
      <c r="E140" s="43" t="s">
        <v>830</v>
      </c>
      <c r="F140" s="43" t="s">
        <v>68</v>
      </c>
      <c r="G140" s="43" t="s">
        <v>831</v>
      </c>
      <c r="H140" s="43" t="s">
        <v>832</v>
      </c>
      <c r="I140" s="32">
        <v>45446</v>
      </c>
      <c r="J140" s="32" t="s">
        <v>833</v>
      </c>
      <c r="K140" s="43">
        <f>ABS('Raw_Data'!K140)</f>
        <v>46</v>
      </c>
      <c r="L140" s="43">
        <f>K140 + SUMIF(Stock_In!A:A, A140, Stock_In!D:D) - SUMIF(Stock_Out!A:A, A140, Stock_Out!D:D)</f>
        <v>46</v>
      </c>
      <c r="M140" s="43">
        <v>20</v>
      </c>
      <c r="N140" s="43">
        <f t="shared" si="6"/>
        <v>0</v>
      </c>
      <c r="O140" s="43" t="str">
        <f t="shared" si="7"/>
        <v>No</v>
      </c>
      <c r="P140" s="45">
        <v>2.5</v>
      </c>
      <c r="Q140" s="43">
        <v>54</v>
      </c>
      <c r="R140" s="45">
        <f t="shared" si="8"/>
        <v>135</v>
      </c>
      <c r="S140" s="43">
        <v>24</v>
      </c>
    </row>
    <row r="141" spans="1:19" x14ac:dyDescent="0.25">
      <c r="A141" s="46" t="str">
        <f>IFERROR(INDEX(Products!A:A, MATCH(B141, Products!B:B, 0)), "Not Found")</f>
        <v>P086</v>
      </c>
      <c r="B141" s="46" t="str">
        <f>PROPER(TRIM('Raw_Data'!A141))</f>
        <v>Cod</v>
      </c>
      <c r="C141" s="46" t="s">
        <v>113</v>
      </c>
      <c r="D141" s="46" t="s">
        <v>836</v>
      </c>
      <c r="E141" s="46" t="s">
        <v>837</v>
      </c>
      <c r="F141" s="46" t="s">
        <v>59</v>
      </c>
      <c r="G141" s="46" t="s">
        <v>838</v>
      </c>
      <c r="H141" s="46" t="s">
        <v>839</v>
      </c>
      <c r="I141" s="29">
        <v>45446</v>
      </c>
      <c r="J141" s="29">
        <v>45477</v>
      </c>
      <c r="K141" s="46">
        <f>ABS('Raw_Data'!K141)</f>
        <v>72</v>
      </c>
      <c r="L141" s="46">
        <f>K141 + SUMIF(Stock_In!A:A, A141, Stock_In!D:D) - SUMIF(Stock_Out!A:A, A141, Stock_Out!D:D)</f>
        <v>72</v>
      </c>
      <c r="M141" s="46">
        <v>29</v>
      </c>
      <c r="N141" s="46">
        <f t="shared" si="6"/>
        <v>0</v>
      </c>
      <c r="O141" s="46" t="str">
        <f t="shared" si="7"/>
        <v>No</v>
      </c>
      <c r="P141" s="47">
        <v>8</v>
      </c>
      <c r="Q141" s="46">
        <v>54</v>
      </c>
      <c r="R141" s="47">
        <f t="shared" si="8"/>
        <v>432</v>
      </c>
      <c r="S141" s="46">
        <v>38</v>
      </c>
    </row>
    <row r="142" spans="1:19" x14ac:dyDescent="0.25">
      <c r="A142" s="43" t="str">
        <f>IFERROR(INDEX(Products!A:A, MATCH(B142, Products!B:B, 0)), "Not Found")</f>
        <v>P074</v>
      </c>
      <c r="B142" s="43" t="str">
        <f>PROPER(TRIM('Raw_Data'!A142))</f>
        <v>Long Grain Rice</v>
      </c>
      <c r="C142" s="43" t="s">
        <v>103</v>
      </c>
      <c r="D142" s="43" t="s">
        <v>841</v>
      </c>
      <c r="E142" s="43" t="s">
        <v>714</v>
      </c>
      <c r="F142" s="43" t="s">
        <v>59</v>
      </c>
      <c r="G142" s="43" t="s">
        <v>843</v>
      </c>
      <c r="H142" s="43" t="s">
        <v>844</v>
      </c>
      <c r="I142" s="32">
        <v>45447</v>
      </c>
      <c r="J142" s="32">
        <v>45296</v>
      </c>
      <c r="K142" s="43">
        <f>ABS('Raw_Data'!K142)</f>
        <v>67</v>
      </c>
      <c r="L142" s="43">
        <f>K142 + SUMIF(Stock_In!A:A, A142, Stock_In!D:D) - SUMIF(Stock_Out!A:A, A142, Stock_Out!D:D)</f>
        <v>67</v>
      </c>
      <c r="M142" s="43">
        <v>88</v>
      </c>
      <c r="N142" s="43">
        <f t="shared" si="6"/>
        <v>21</v>
      </c>
      <c r="O142" s="43" t="str">
        <f t="shared" si="7"/>
        <v>Yes</v>
      </c>
      <c r="P142" s="45">
        <v>1.5</v>
      </c>
      <c r="Q142" s="43">
        <v>66</v>
      </c>
      <c r="R142" s="45">
        <f t="shared" si="8"/>
        <v>99</v>
      </c>
      <c r="S142" s="43">
        <v>42</v>
      </c>
    </row>
    <row r="143" spans="1:19" x14ac:dyDescent="0.25">
      <c r="A143" s="46" t="str">
        <f>IFERROR(INDEX(Products!A:A, MATCH(B143, Products!B:B, 0)), "Not Found")</f>
        <v>P016</v>
      </c>
      <c r="B143" s="46" t="str">
        <f>PROPER(TRIM('Raw_Data'!A143))</f>
        <v>Pear</v>
      </c>
      <c r="C143" s="46" t="s">
        <v>56</v>
      </c>
      <c r="D143" s="46" t="s">
        <v>846</v>
      </c>
      <c r="E143" s="46" t="s">
        <v>169</v>
      </c>
      <c r="F143" s="46" t="s">
        <v>68</v>
      </c>
      <c r="G143" s="46" t="s">
        <v>848</v>
      </c>
      <c r="H143" s="46" t="s">
        <v>849</v>
      </c>
      <c r="I143" s="29">
        <v>45447</v>
      </c>
      <c r="J143" s="29" t="s">
        <v>593</v>
      </c>
      <c r="K143" s="46">
        <f>ABS('Raw_Data'!K143)</f>
        <v>41</v>
      </c>
      <c r="L143" s="46">
        <f>K143 + SUMIF(Stock_In!A:A, A143, Stock_In!D:D) - SUMIF(Stock_Out!A:A, A143, Stock_Out!D:D)</f>
        <v>41</v>
      </c>
      <c r="M143" s="46">
        <v>52</v>
      </c>
      <c r="N143" s="46">
        <f t="shared" si="6"/>
        <v>11</v>
      </c>
      <c r="O143" s="46" t="str">
        <f t="shared" si="7"/>
        <v>Yes</v>
      </c>
      <c r="P143" s="47">
        <v>4.5</v>
      </c>
      <c r="Q143" s="46">
        <v>57</v>
      </c>
      <c r="R143" s="47">
        <f t="shared" si="8"/>
        <v>256.5</v>
      </c>
      <c r="S143" s="46">
        <v>62</v>
      </c>
    </row>
    <row r="144" spans="1:19" x14ac:dyDescent="0.25">
      <c r="A144" s="43" t="str">
        <f>IFERROR(INDEX(Products!A:A, MATCH(B144, Products!B:B, 0)), "Not Found")</f>
        <v>P015</v>
      </c>
      <c r="B144" s="43" t="str">
        <f>PROPER(TRIM('Raw_Data'!A144))</f>
        <v>Cauliflower</v>
      </c>
      <c r="C144" s="43" t="s">
        <v>56</v>
      </c>
      <c r="D144" s="43" t="s">
        <v>366</v>
      </c>
      <c r="E144" s="43" t="s">
        <v>162</v>
      </c>
      <c r="F144" s="43" t="s">
        <v>68</v>
      </c>
      <c r="G144" s="43" t="s">
        <v>852</v>
      </c>
      <c r="H144" s="43" t="s">
        <v>853</v>
      </c>
      <c r="I144" s="32">
        <v>45447</v>
      </c>
      <c r="J144" s="32" t="s">
        <v>854</v>
      </c>
      <c r="K144" s="43">
        <f>ABS('Raw_Data'!K144)</f>
        <v>66</v>
      </c>
      <c r="L144" s="43">
        <f>K144 + SUMIF(Stock_In!A:A, A144, Stock_In!D:D) - SUMIF(Stock_Out!A:A, A144, Stock_Out!D:D)</f>
        <v>66</v>
      </c>
      <c r="M144" s="43">
        <v>31</v>
      </c>
      <c r="N144" s="43">
        <f t="shared" si="6"/>
        <v>0</v>
      </c>
      <c r="O144" s="43" t="str">
        <f t="shared" si="7"/>
        <v>No</v>
      </c>
      <c r="P144" s="45">
        <v>2.5</v>
      </c>
      <c r="Q144" s="43">
        <v>85</v>
      </c>
      <c r="R144" s="45">
        <f t="shared" si="8"/>
        <v>212.5</v>
      </c>
      <c r="S144" s="43">
        <v>39</v>
      </c>
    </row>
    <row r="145" spans="1:19" x14ac:dyDescent="0.25">
      <c r="A145" s="46" t="str">
        <f>IFERROR(INDEX(Products!A:A, MATCH(B145, Products!B:B, 0)), "Not Found")</f>
        <v>P078</v>
      </c>
      <c r="B145" s="46" t="str">
        <f>PROPER(TRIM('Raw_Data'!A145))</f>
        <v>Black Coffee</v>
      </c>
      <c r="C145" s="46" t="s">
        <v>201</v>
      </c>
      <c r="D145" s="46" t="s">
        <v>66</v>
      </c>
      <c r="E145" s="46" t="s">
        <v>751</v>
      </c>
      <c r="F145" s="46" t="s">
        <v>106</v>
      </c>
      <c r="G145" s="46" t="s">
        <v>856</v>
      </c>
      <c r="H145" s="46" t="s">
        <v>857</v>
      </c>
      <c r="I145" s="29">
        <v>45447</v>
      </c>
      <c r="J145" s="29">
        <v>45542</v>
      </c>
      <c r="K145" s="46">
        <f>ABS('Raw_Data'!K145)</f>
        <v>78</v>
      </c>
      <c r="L145" s="46">
        <f>K145 + SUMIF(Stock_In!A:A, A145, Stock_In!D:D) - SUMIF(Stock_Out!A:A, A145, Stock_Out!D:D)</f>
        <v>78</v>
      </c>
      <c r="M145" s="46">
        <v>38</v>
      </c>
      <c r="N145" s="46">
        <f t="shared" si="6"/>
        <v>0</v>
      </c>
      <c r="O145" s="46" t="str">
        <f t="shared" si="7"/>
        <v>No</v>
      </c>
      <c r="P145" s="47">
        <v>15</v>
      </c>
      <c r="Q145" s="46">
        <v>54</v>
      </c>
      <c r="R145" s="47">
        <f t="shared" si="8"/>
        <v>810</v>
      </c>
      <c r="S145" s="46">
        <v>42</v>
      </c>
    </row>
    <row r="146" spans="1:19" x14ac:dyDescent="0.25">
      <c r="A146" s="43" t="str">
        <f>IFERROR(INDEX(Products!A:A, MATCH(B146, Products!B:B, 0)), "Not Found")</f>
        <v>P020</v>
      </c>
      <c r="B146" s="43" t="str">
        <f>PROPER(TRIM('Raw_Data'!A146))</f>
        <v>Whole Wheat Flour</v>
      </c>
      <c r="C146" s="43" t="s">
        <v>103</v>
      </c>
      <c r="D146" s="43" t="s">
        <v>297</v>
      </c>
      <c r="E146" s="43" t="s">
        <v>194</v>
      </c>
      <c r="F146" s="43" t="s">
        <v>68</v>
      </c>
      <c r="G146" s="43" t="s">
        <v>859</v>
      </c>
      <c r="H146" s="43" t="s">
        <v>860</v>
      </c>
      <c r="I146" s="32">
        <v>45447</v>
      </c>
      <c r="J146" s="32" t="s">
        <v>565</v>
      </c>
      <c r="K146" s="43">
        <f>ABS('Raw_Data'!K146)</f>
        <v>86</v>
      </c>
      <c r="L146" s="43">
        <f>K146 + SUMIF(Stock_In!A:A, A146, Stock_In!D:D) - SUMIF(Stock_Out!A:A, A146, Stock_Out!D:D)</f>
        <v>86</v>
      </c>
      <c r="M146" s="43">
        <v>100</v>
      </c>
      <c r="N146" s="43">
        <f t="shared" si="6"/>
        <v>14</v>
      </c>
      <c r="O146" s="43" t="str">
        <f t="shared" si="7"/>
        <v>Yes</v>
      </c>
      <c r="P146" s="45">
        <v>2.75</v>
      </c>
      <c r="Q146" s="43">
        <v>52</v>
      </c>
      <c r="R146" s="45">
        <f t="shared" si="8"/>
        <v>143</v>
      </c>
      <c r="S146" s="43">
        <v>91</v>
      </c>
    </row>
    <row r="147" spans="1:19" x14ac:dyDescent="0.25">
      <c r="A147" s="46" t="str">
        <f>IFERROR(INDEX(Products!A:A, MATCH(B147, Products!B:B, 0)), "Not Found")</f>
        <v>P076</v>
      </c>
      <c r="B147" s="46" t="str">
        <f>PROPER(TRIM('Raw_Data'!A147))</f>
        <v>Egg (Goose)</v>
      </c>
      <c r="C147" s="46" t="s">
        <v>74</v>
      </c>
      <c r="D147" s="46" t="s">
        <v>802</v>
      </c>
      <c r="E147" s="46" t="s">
        <v>733</v>
      </c>
      <c r="F147" s="46" t="s">
        <v>59</v>
      </c>
      <c r="G147" s="46" t="s">
        <v>862</v>
      </c>
      <c r="H147" s="46" t="s">
        <v>863</v>
      </c>
      <c r="I147" s="29">
        <v>45448</v>
      </c>
      <c r="J147" s="29">
        <v>45356</v>
      </c>
      <c r="K147" s="46">
        <f>ABS('Raw_Data'!K147)</f>
        <v>90</v>
      </c>
      <c r="L147" s="46">
        <f>K147 + SUMIF(Stock_In!A:A, A147, Stock_In!D:D) - SUMIF(Stock_Out!A:A, A147, Stock_Out!D:D)</f>
        <v>90</v>
      </c>
      <c r="M147" s="46">
        <v>3</v>
      </c>
      <c r="N147" s="46">
        <f t="shared" si="6"/>
        <v>0</v>
      </c>
      <c r="O147" s="46" t="str">
        <f t="shared" si="7"/>
        <v>No</v>
      </c>
      <c r="P147" s="47">
        <v>2.5</v>
      </c>
      <c r="Q147" s="46">
        <v>51</v>
      </c>
      <c r="R147" s="47">
        <f t="shared" si="8"/>
        <v>127.5</v>
      </c>
      <c r="S147" s="46">
        <v>87</v>
      </c>
    </row>
    <row r="148" spans="1:19" x14ac:dyDescent="0.25">
      <c r="A148" s="43" t="str">
        <f>IFERROR(INDEX(Products!A:A, MATCH(B148, Products!B:B, 0)), "Not Found")</f>
        <v>P055</v>
      </c>
      <c r="B148" s="43" t="str">
        <f>PROPER(TRIM('Raw_Data'!A148))</f>
        <v>Wild Rice</v>
      </c>
      <c r="C148" s="43" t="s">
        <v>103</v>
      </c>
      <c r="D148" s="43" t="s">
        <v>865</v>
      </c>
      <c r="E148" s="43" t="s">
        <v>464</v>
      </c>
      <c r="F148" s="43" t="s">
        <v>106</v>
      </c>
      <c r="G148" s="43" t="s">
        <v>867</v>
      </c>
      <c r="H148" s="43" t="s">
        <v>868</v>
      </c>
      <c r="I148" s="32">
        <v>45448</v>
      </c>
      <c r="J148" s="32" t="s">
        <v>869</v>
      </c>
      <c r="K148" s="43">
        <f>ABS('Raw_Data'!K148)</f>
        <v>41</v>
      </c>
      <c r="L148" s="43">
        <f>K148 + SUMIF(Stock_In!A:A, A148, Stock_In!D:D) - SUMIF(Stock_Out!A:A, A148, Stock_Out!D:D)</f>
        <v>41</v>
      </c>
      <c r="M148" s="43">
        <v>56</v>
      </c>
      <c r="N148" s="43">
        <f t="shared" si="6"/>
        <v>15</v>
      </c>
      <c r="O148" s="43" t="str">
        <f t="shared" si="7"/>
        <v>Yes</v>
      </c>
      <c r="P148" s="45">
        <v>9.75</v>
      </c>
      <c r="Q148" s="43">
        <v>93</v>
      </c>
      <c r="R148" s="45">
        <f t="shared" si="8"/>
        <v>906.75</v>
      </c>
      <c r="S148" s="43">
        <v>88</v>
      </c>
    </row>
    <row r="149" spans="1:19" x14ac:dyDescent="0.25">
      <c r="A149" s="46" t="str">
        <f>IFERROR(INDEX(Products!A:A, MATCH(B149, Products!B:B, 0)), "Not Found")</f>
        <v>P054</v>
      </c>
      <c r="B149" s="46" t="str">
        <f>PROPER(TRIM('Raw_Data'!A149))</f>
        <v>Black Rice</v>
      </c>
      <c r="C149" s="46" t="s">
        <v>103</v>
      </c>
      <c r="D149" s="46" t="s">
        <v>870</v>
      </c>
      <c r="E149" s="46" t="s">
        <v>458</v>
      </c>
      <c r="F149" s="46" t="s">
        <v>106</v>
      </c>
      <c r="G149" s="46" t="s">
        <v>872</v>
      </c>
      <c r="H149" s="46" t="s">
        <v>873</v>
      </c>
      <c r="I149" s="29">
        <v>45449</v>
      </c>
      <c r="J149" s="29">
        <v>45363</v>
      </c>
      <c r="K149" s="46">
        <f>ABS('Raw_Data'!K149)</f>
        <v>11</v>
      </c>
      <c r="L149" s="46">
        <f>K149 + SUMIF(Stock_In!A:A, A149, Stock_In!D:D) - SUMIF(Stock_Out!A:A, A149, Stock_Out!D:D)</f>
        <v>11</v>
      </c>
      <c r="M149" s="46">
        <v>58</v>
      </c>
      <c r="N149" s="46">
        <f t="shared" si="6"/>
        <v>47</v>
      </c>
      <c r="O149" s="46" t="str">
        <f t="shared" si="7"/>
        <v>Yes</v>
      </c>
      <c r="P149" s="47">
        <v>6.2</v>
      </c>
      <c r="Q149" s="46">
        <v>49</v>
      </c>
      <c r="R149" s="47">
        <f t="shared" si="8"/>
        <v>303.8</v>
      </c>
      <c r="S149" s="46">
        <v>34</v>
      </c>
    </row>
    <row r="150" spans="1:19" x14ac:dyDescent="0.25">
      <c r="A150" s="43" t="str">
        <f>IFERROR(INDEX(Products!A:A, MATCH(B150, Products!B:B, 0)), "Not Found")</f>
        <v>P087</v>
      </c>
      <c r="B150" s="43" t="str">
        <f>PROPER(TRIM('Raw_Data'!A150))</f>
        <v>Kiwi</v>
      </c>
      <c r="C150" s="43" t="s">
        <v>56</v>
      </c>
      <c r="D150" s="43" t="s">
        <v>875</v>
      </c>
      <c r="E150" s="43" t="s">
        <v>876</v>
      </c>
      <c r="F150" s="43" t="s">
        <v>59</v>
      </c>
      <c r="G150" s="43" t="s">
        <v>877</v>
      </c>
      <c r="H150" s="43" t="s">
        <v>878</v>
      </c>
      <c r="I150" s="32">
        <v>45450</v>
      </c>
      <c r="J150" s="32" t="s">
        <v>879</v>
      </c>
      <c r="K150" s="43">
        <f>ABS('Raw_Data'!K150)</f>
        <v>37</v>
      </c>
      <c r="L150" s="43">
        <f>K150 + SUMIF(Stock_In!A:A, A150, Stock_In!D:D) - SUMIF(Stock_Out!A:A, A150, Stock_Out!D:D)</f>
        <v>37</v>
      </c>
      <c r="M150" s="43">
        <v>8</v>
      </c>
      <c r="N150" s="43">
        <f t="shared" ref="N150:N213" si="9">IF(M150&gt;L150,M150-L150,0)</f>
        <v>0</v>
      </c>
      <c r="O150" s="43" t="str">
        <f t="shared" ref="O150:O213" si="10">IF(K150 &lt;= M150, "Yes", "No")</f>
        <v>No</v>
      </c>
      <c r="P150" s="45">
        <v>6</v>
      </c>
      <c r="Q150" s="43">
        <v>47</v>
      </c>
      <c r="R150" s="45">
        <f t="shared" ref="R150:R213" si="11">P150*Q150</f>
        <v>282</v>
      </c>
      <c r="S150" s="43">
        <v>62</v>
      </c>
    </row>
    <row r="151" spans="1:19" x14ac:dyDescent="0.25">
      <c r="A151" s="46" t="str">
        <f>IFERROR(INDEX(Products!A:A, MATCH(B151, Products!B:B, 0)), "Not Found")</f>
        <v>P006</v>
      </c>
      <c r="B151" s="46" t="str">
        <f>PROPER(TRIM('Raw_Data'!A151))</f>
        <v>Lemon</v>
      </c>
      <c r="C151" s="46" t="s">
        <v>56</v>
      </c>
      <c r="D151" s="46" t="s">
        <v>880</v>
      </c>
      <c r="E151" s="46" t="s">
        <v>98</v>
      </c>
      <c r="F151" s="46" t="s">
        <v>68</v>
      </c>
      <c r="G151" s="46" t="s">
        <v>882</v>
      </c>
      <c r="H151" s="46" t="s">
        <v>883</v>
      </c>
      <c r="I151" s="29">
        <v>45450</v>
      </c>
      <c r="J151" s="29" t="s">
        <v>845</v>
      </c>
      <c r="K151" s="46">
        <f>ABS('Raw_Data'!K151)</f>
        <v>72</v>
      </c>
      <c r="L151" s="46">
        <f>K151 + SUMIF(Stock_In!A:A, A151, Stock_In!D:D) - SUMIF(Stock_Out!A:A, A151, Stock_Out!D:D)</f>
        <v>72</v>
      </c>
      <c r="M151" s="46">
        <v>32</v>
      </c>
      <c r="N151" s="46">
        <f t="shared" si="9"/>
        <v>0</v>
      </c>
      <c r="O151" s="46" t="str">
        <f t="shared" si="10"/>
        <v>No</v>
      </c>
      <c r="P151" s="47">
        <v>2.4500000000000002</v>
      </c>
      <c r="Q151" s="46">
        <v>25</v>
      </c>
      <c r="R151" s="47">
        <f t="shared" si="11"/>
        <v>61.250000000000007</v>
      </c>
      <c r="S151" s="46">
        <v>9</v>
      </c>
    </row>
    <row r="152" spans="1:19" x14ac:dyDescent="0.25">
      <c r="A152" s="43" t="str">
        <f>IFERROR(INDEX(Products!A:A, MATCH(B152, Products!B:B, 0)), "Not Found")</f>
        <v>P088</v>
      </c>
      <c r="B152" s="43" t="str">
        <f>PROPER(TRIM('Raw_Data'!A152))</f>
        <v>Haddock</v>
      </c>
      <c r="C152" s="43" t="s">
        <v>113</v>
      </c>
      <c r="D152" s="43" t="s">
        <v>836</v>
      </c>
      <c r="E152" s="43" t="s">
        <v>885</v>
      </c>
      <c r="F152" s="43" t="s">
        <v>68</v>
      </c>
      <c r="G152" s="43" t="s">
        <v>886</v>
      </c>
      <c r="H152" s="43" t="s">
        <v>887</v>
      </c>
      <c r="I152" s="32">
        <v>45450</v>
      </c>
      <c r="J152" s="32">
        <v>45361</v>
      </c>
      <c r="K152" s="43">
        <f>ABS('Raw_Data'!K152)</f>
        <v>75</v>
      </c>
      <c r="L152" s="43">
        <f>K152 + SUMIF(Stock_In!A:A, A152, Stock_In!D:D) - SUMIF(Stock_Out!A:A, A152, Stock_Out!D:D)</f>
        <v>75</v>
      </c>
      <c r="M152" s="43">
        <v>80</v>
      </c>
      <c r="N152" s="43">
        <f t="shared" si="9"/>
        <v>5</v>
      </c>
      <c r="O152" s="43" t="str">
        <f t="shared" si="10"/>
        <v>Yes</v>
      </c>
      <c r="P152" s="45">
        <v>9</v>
      </c>
      <c r="Q152" s="43">
        <v>49</v>
      </c>
      <c r="R152" s="45">
        <f t="shared" si="11"/>
        <v>441</v>
      </c>
      <c r="S152" s="43">
        <v>40</v>
      </c>
    </row>
    <row r="153" spans="1:19" x14ac:dyDescent="0.25">
      <c r="A153" s="46" t="str">
        <f>IFERROR(INDEX(Products!A:A, MATCH(B153, Products!B:B, 0)), "Not Found")</f>
        <v>P021</v>
      </c>
      <c r="B153" s="46" t="str">
        <f>PROPER(TRIM('Raw_Data'!A153))</f>
        <v>Arabica Coffee</v>
      </c>
      <c r="C153" s="46" t="s">
        <v>201</v>
      </c>
      <c r="D153" s="46" t="s">
        <v>888</v>
      </c>
      <c r="E153" s="46" t="s">
        <v>203</v>
      </c>
      <c r="F153" s="46" t="s">
        <v>106</v>
      </c>
      <c r="G153" s="46" t="s">
        <v>890</v>
      </c>
      <c r="H153" s="46" t="s">
        <v>891</v>
      </c>
      <c r="I153" s="29">
        <v>45450</v>
      </c>
      <c r="J153" s="29" t="s">
        <v>62</v>
      </c>
      <c r="K153" s="46">
        <f>ABS('Raw_Data'!K153)</f>
        <v>98</v>
      </c>
      <c r="L153" s="46">
        <f>K153 + SUMIF(Stock_In!A:A, A153, Stock_In!D:D) - SUMIF(Stock_Out!A:A, A153, Stock_Out!D:D)</f>
        <v>98</v>
      </c>
      <c r="M153" s="46">
        <v>83</v>
      </c>
      <c r="N153" s="46">
        <f t="shared" si="9"/>
        <v>0</v>
      </c>
      <c r="O153" s="46" t="str">
        <f t="shared" si="10"/>
        <v>No</v>
      </c>
      <c r="P153" s="47">
        <v>20</v>
      </c>
      <c r="Q153" s="46">
        <v>39</v>
      </c>
      <c r="R153" s="47">
        <f t="shared" si="11"/>
        <v>780</v>
      </c>
      <c r="S153" s="46">
        <v>79</v>
      </c>
    </row>
    <row r="154" spans="1:19" x14ac:dyDescent="0.25">
      <c r="A154" s="43" t="str">
        <f>IFERROR(INDEX(Products!A:A, MATCH(B154, Products!B:B, 0)), "Not Found")</f>
        <v>P082</v>
      </c>
      <c r="B154" s="43" t="str">
        <f>PROPER(TRIM('Raw_Data'!A154))</f>
        <v>Coconut Oil</v>
      </c>
      <c r="C154" s="43" t="s">
        <v>65</v>
      </c>
      <c r="D154" s="43" t="s">
        <v>893</v>
      </c>
      <c r="E154" s="43" t="s">
        <v>784</v>
      </c>
      <c r="F154" s="43" t="s">
        <v>106</v>
      </c>
      <c r="G154" s="43" t="s">
        <v>895</v>
      </c>
      <c r="H154" s="43" t="s">
        <v>896</v>
      </c>
      <c r="I154" s="32">
        <v>45450</v>
      </c>
      <c r="J154" s="32">
        <v>45658</v>
      </c>
      <c r="K154" s="43">
        <f>ABS('Raw_Data'!K154)</f>
        <v>90</v>
      </c>
      <c r="L154" s="43">
        <f>K154 + SUMIF(Stock_In!A:A, A154, Stock_In!D:D) - SUMIF(Stock_Out!A:A, A154, Stock_Out!D:D)</f>
        <v>90</v>
      </c>
      <c r="M154" s="43">
        <v>75</v>
      </c>
      <c r="N154" s="43">
        <f t="shared" si="9"/>
        <v>0</v>
      </c>
      <c r="O154" s="43" t="str">
        <f t="shared" si="10"/>
        <v>No</v>
      </c>
      <c r="P154" s="45">
        <v>5</v>
      </c>
      <c r="Q154" s="43">
        <v>55</v>
      </c>
      <c r="R154" s="45">
        <f t="shared" si="11"/>
        <v>275</v>
      </c>
      <c r="S154" s="43">
        <v>64</v>
      </c>
    </row>
    <row r="155" spans="1:19" x14ac:dyDescent="0.25">
      <c r="A155" s="46" t="str">
        <f>IFERROR(INDEX(Products!A:A, MATCH(B155, Products!B:B, 0)), "Not Found")</f>
        <v>P089</v>
      </c>
      <c r="B155" s="46" t="str">
        <f>PROPER(TRIM('Raw_Data'!A155))</f>
        <v>Tomato</v>
      </c>
      <c r="C155" s="46" t="s">
        <v>56</v>
      </c>
      <c r="D155" s="46" t="s">
        <v>899</v>
      </c>
      <c r="E155" s="46" t="s">
        <v>900</v>
      </c>
      <c r="F155" s="46" t="s">
        <v>59</v>
      </c>
      <c r="G155" s="46" t="s">
        <v>901</v>
      </c>
      <c r="H155" s="46" t="s">
        <v>902</v>
      </c>
      <c r="I155" s="29">
        <v>45450</v>
      </c>
      <c r="J155" s="29" t="s">
        <v>628</v>
      </c>
      <c r="K155" s="46">
        <f>ABS('Raw_Data'!K155)</f>
        <v>32</v>
      </c>
      <c r="L155" s="46">
        <f>K155 + SUMIF(Stock_In!A:A, A155, Stock_In!D:D) - SUMIF(Stock_Out!A:A, A155, Stock_Out!D:D)</f>
        <v>32</v>
      </c>
      <c r="M155" s="46">
        <v>49</v>
      </c>
      <c r="N155" s="46">
        <f t="shared" si="9"/>
        <v>17</v>
      </c>
      <c r="O155" s="46" t="str">
        <f t="shared" si="10"/>
        <v>Yes</v>
      </c>
      <c r="P155" s="47">
        <v>2.5</v>
      </c>
      <c r="Q155" s="46">
        <v>80</v>
      </c>
      <c r="R155" s="47">
        <f t="shared" si="11"/>
        <v>200</v>
      </c>
      <c r="S155" s="46">
        <v>36</v>
      </c>
    </row>
    <row r="156" spans="1:19" x14ac:dyDescent="0.25">
      <c r="A156" s="43" t="str">
        <f>IFERROR(INDEX(Products!A:A, MATCH(B156, Products!B:B, 0)), "Not Found")</f>
        <v>P090</v>
      </c>
      <c r="B156" s="43" t="str">
        <f>PROPER(TRIM('Raw_Data'!A156))</f>
        <v>Gouda Cheese</v>
      </c>
      <c r="C156" s="43" t="s">
        <v>74</v>
      </c>
      <c r="D156" s="43" t="s">
        <v>904</v>
      </c>
      <c r="E156" s="43" t="s">
        <v>905</v>
      </c>
      <c r="F156" s="43" t="s">
        <v>68</v>
      </c>
      <c r="G156" s="43" t="s">
        <v>906</v>
      </c>
      <c r="H156" s="43" t="s">
        <v>907</v>
      </c>
      <c r="I156" s="32">
        <v>45451</v>
      </c>
      <c r="J156" s="32">
        <v>45357</v>
      </c>
      <c r="K156" s="43">
        <f>ABS('Raw_Data'!K156)</f>
        <v>68</v>
      </c>
      <c r="L156" s="43">
        <f>K156 + SUMIF(Stock_In!A:A, A156, Stock_In!D:D) - SUMIF(Stock_Out!A:A, A156, Stock_Out!D:D)</f>
        <v>68</v>
      </c>
      <c r="M156" s="43">
        <v>29</v>
      </c>
      <c r="N156" s="43">
        <f t="shared" si="9"/>
        <v>0</v>
      </c>
      <c r="O156" s="43" t="str">
        <f t="shared" si="10"/>
        <v>No</v>
      </c>
      <c r="P156" s="45">
        <v>7</v>
      </c>
      <c r="Q156" s="43">
        <v>53</v>
      </c>
      <c r="R156" s="45">
        <f t="shared" si="11"/>
        <v>371</v>
      </c>
      <c r="S156" s="43">
        <v>20</v>
      </c>
    </row>
    <row r="157" spans="1:19" x14ac:dyDescent="0.25">
      <c r="A157" s="46" t="str">
        <f>IFERROR(INDEX(Products!A:A, MATCH(B157, Products!B:B, 0)), "Not Found")</f>
        <v>P053</v>
      </c>
      <c r="B157" s="46" t="str">
        <f>PROPER(TRIM('Raw_Data'!A157))</f>
        <v>Sushi Rice</v>
      </c>
      <c r="C157" s="46" t="s">
        <v>103</v>
      </c>
      <c r="D157" s="46" t="s">
        <v>908</v>
      </c>
      <c r="E157" s="46" t="s">
        <v>453</v>
      </c>
      <c r="F157" s="46" t="s">
        <v>68</v>
      </c>
      <c r="G157" s="46" t="s">
        <v>910</v>
      </c>
      <c r="H157" s="46" t="s">
        <v>911</v>
      </c>
      <c r="I157" s="29">
        <v>45452</v>
      </c>
      <c r="J157" s="29">
        <v>45362</v>
      </c>
      <c r="K157" s="46">
        <f>ABS('Raw_Data'!K157)</f>
        <v>78</v>
      </c>
      <c r="L157" s="46">
        <f>K157 + SUMIF(Stock_In!A:A, A157, Stock_In!D:D) - SUMIF(Stock_Out!A:A, A157, Stock_Out!D:D)</f>
        <v>78</v>
      </c>
      <c r="M157" s="46">
        <v>94</v>
      </c>
      <c r="N157" s="46">
        <f t="shared" si="9"/>
        <v>16</v>
      </c>
      <c r="O157" s="46" t="str">
        <f t="shared" si="10"/>
        <v>Yes</v>
      </c>
      <c r="P157" s="47">
        <v>4.3499999999999996</v>
      </c>
      <c r="Q157" s="46">
        <v>69</v>
      </c>
      <c r="R157" s="47">
        <f t="shared" si="11"/>
        <v>300.14999999999998</v>
      </c>
      <c r="S157" s="46">
        <v>40</v>
      </c>
    </row>
    <row r="158" spans="1:19" x14ac:dyDescent="0.25">
      <c r="A158" s="43" t="str">
        <f>IFERROR(INDEX(Products!A:A, MATCH(B158, Products!B:B, 0)), "Not Found")</f>
        <v>P091</v>
      </c>
      <c r="B158" s="43" t="str">
        <f>PROPER(TRIM('Raw_Data'!A158))</f>
        <v>Spinach</v>
      </c>
      <c r="C158" s="43" t="s">
        <v>56</v>
      </c>
      <c r="D158" s="43" t="s">
        <v>303</v>
      </c>
      <c r="E158" s="43" t="s">
        <v>915</v>
      </c>
      <c r="F158" s="43" t="s">
        <v>106</v>
      </c>
      <c r="G158" s="43" t="s">
        <v>916</v>
      </c>
      <c r="H158" s="43" t="s">
        <v>917</v>
      </c>
      <c r="I158" s="32">
        <v>45452</v>
      </c>
      <c r="J158" s="32" t="s">
        <v>854</v>
      </c>
      <c r="K158" s="43">
        <f>ABS('Raw_Data'!K158)</f>
        <v>88</v>
      </c>
      <c r="L158" s="43">
        <f>K158 + SUMIF(Stock_In!A:A, A158, Stock_In!D:D) - SUMIF(Stock_Out!A:A, A158, Stock_Out!D:D)</f>
        <v>88</v>
      </c>
      <c r="M158" s="43">
        <v>78</v>
      </c>
      <c r="N158" s="43">
        <f t="shared" si="9"/>
        <v>0</v>
      </c>
      <c r="O158" s="43" t="str">
        <f t="shared" si="10"/>
        <v>No</v>
      </c>
      <c r="P158" s="45">
        <v>2.5</v>
      </c>
      <c r="Q158" s="43">
        <v>58</v>
      </c>
      <c r="R158" s="45">
        <f t="shared" si="11"/>
        <v>145</v>
      </c>
      <c r="S158" s="43">
        <v>21</v>
      </c>
    </row>
    <row r="159" spans="1:19" x14ac:dyDescent="0.25">
      <c r="A159" s="46" t="str">
        <f>IFERROR(INDEX(Products!A:A, MATCH(B159, Products!B:B, 0)), "Not Found")</f>
        <v>P038</v>
      </c>
      <c r="B159" s="46" t="str">
        <f>PROPER(TRIM('Raw_Data'!A159))</f>
        <v>Chocolate Biscuit</v>
      </c>
      <c r="C159" s="46" t="s">
        <v>152</v>
      </c>
      <c r="D159" s="46" t="s">
        <v>765</v>
      </c>
      <c r="E159" s="46" t="s">
        <v>329</v>
      </c>
      <c r="F159" s="46" t="s">
        <v>68</v>
      </c>
      <c r="G159" s="46" t="s">
        <v>919</v>
      </c>
      <c r="H159" s="46" t="s">
        <v>920</v>
      </c>
      <c r="I159" s="29">
        <v>45453</v>
      </c>
      <c r="J159" s="29" t="s">
        <v>921</v>
      </c>
      <c r="K159" s="46">
        <f>ABS('Raw_Data'!K159)</f>
        <v>37</v>
      </c>
      <c r="L159" s="46">
        <f>K159 + SUMIF(Stock_In!A:A, A159, Stock_In!D:D) - SUMIF(Stock_Out!A:A, A159, Stock_Out!D:D)</f>
        <v>37</v>
      </c>
      <c r="M159" s="46">
        <v>96</v>
      </c>
      <c r="N159" s="46">
        <f t="shared" si="9"/>
        <v>59</v>
      </c>
      <c r="O159" s="46" t="str">
        <f t="shared" si="10"/>
        <v>Yes</v>
      </c>
      <c r="P159" s="47">
        <v>5</v>
      </c>
      <c r="Q159" s="46">
        <v>35</v>
      </c>
      <c r="R159" s="47">
        <f t="shared" si="11"/>
        <v>175</v>
      </c>
      <c r="S159" s="46">
        <v>23</v>
      </c>
    </row>
    <row r="160" spans="1:19" x14ac:dyDescent="0.25">
      <c r="A160" s="43" t="str">
        <f>IFERROR(INDEX(Products!A:A, MATCH(B160, Products!B:B, 0)), "Not Found")</f>
        <v>P092</v>
      </c>
      <c r="B160" s="43" t="str">
        <f>PROPER(TRIM('Raw_Data'!A160))</f>
        <v>Canola Oil</v>
      </c>
      <c r="C160" s="43" t="s">
        <v>65</v>
      </c>
      <c r="D160" s="43" t="s">
        <v>536</v>
      </c>
      <c r="E160" s="43" t="s">
        <v>923</v>
      </c>
      <c r="F160" s="43" t="s">
        <v>106</v>
      </c>
      <c r="G160" s="43" t="s">
        <v>924</v>
      </c>
      <c r="H160" s="43" t="s">
        <v>925</v>
      </c>
      <c r="I160" s="32">
        <v>45453</v>
      </c>
      <c r="J160" s="32">
        <v>45356</v>
      </c>
      <c r="K160" s="43">
        <f>ABS('Raw_Data'!K160)</f>
        <v>97</v>
      </c>
      <c r="L160" s="43">
        <f>K160 + SUMIF(Stock_In!A:A, A160, Stock_In!D:D) - SUMIF(Stock_Out!A:A, A160, Stock_Out!D:D)</f>
        <v>97</v>
      </c>
      <c r="M160" s="43">
        <v>32</v>
      </c>
      <c r="N160" s="43">
        <f t="shared" si="9"/>
        <v>0</v>
      </c>
      <c r="O160" s="43" t="str">
        <f t="shared" si="10"/>
        <v>No</v>
      </c>
      <c r="P160" s="45">
        <v>2.2999999999999998</v>
      </c>
      <c r="Q160" s="43">
        <v>82</v>
      </c>
      <c r="R160" s="45">
        <f t="shared" si="11"/>
        <v>188.6</v>
      </c>
      <c r="S160" s="43">
        <v>98</v>
      </c>
    </row>
    <row r="161" spans="1:19" x14ac:dyDescent="0.25">
      <c r="A161" s="46" t="str">
        <f>IFERROR(INDEX(Products!A:A, MATCH(B161, Products!B:B, 0)), "Not Found")</f>
        <v>P032</v>
      </c>
      <c r="B161" s="46" t="str">
        <f>PROPER(TRIM('Raw_Data'!A161))</f>
        <v>Milk</v>
      </c>
      <c r="C161" s="46" t="s">
        <v>74</v>
      </c>
      <c r="D161" s="46" t="s">
        <v>675</v>
      </c>
      <c r="E161" s="46" t="s">
        <v>280</v>
      </c>
      <c r="F161" s="46" t="s">
        <v>68</v>
      </c>
      <c r="G161" s="46" t="s">
        <v>928</v>
      </c>
      <c r="H161" s="46" t="s">
        <v>929</v>
      </c>
      <c r="I161" s="29">
        <v>45454</v>
      </c>
      <c r="J161" s="29" t="s">
        <v>930</v>
      </c>
      <c r="K161" s="46">
        <f>ABS('Raw_Data'!K161)</f>
        <v>12</v>
      </c>
      <c r="L161" s="46">
        <f>K161 + SUMIF(Stock_In!A:A, A161, Stock_In!D:D) - SUMIF(Stock_Out!A:A, A161, Stock_Out!D:D)</f>
        <v>12</v>
      </c>
      <c r="M161" s="46">
        <v>54</v>
      </c>
      <c r="N161" s="46">
        <f t="shared" si="9"/>
        <v>42</v>
      </c>
      <c r="O161" s="46" t="str">
        <f t="shared" si="10"/>
        <v>Yes</v>
      </c>
      <c r="P161" s="47">
        <v>1</v>
      </c>
      <c r="Q161" s="46">
        <v>31</v>
      </c>
      <c r="R161" s="47">
        <f t="shared" si="11"/>
        <v>31</v>
      </c>
      <c r="S161" s="46">
        <v>88</v>
      </c>
    </row>
    <row r="162" spans="1:19" x14ac:dyDescent="0.25">
      <c r="A162" s="43" t="str">
        <f>IFERROR(INDEX(Products!A:A, MATCH(B162, Products!B:B, 0)), "Not Found")</f>
        <v>P058</v>
      </c>
      <c r="B162" s="43" t="str">
        <f>PROPER(TRIM('Raw_Data'!A162))</f>
        <v>All-Purpose Flour</v>
      </c>
      <c r="C162" s="43" t="s">
        <v>103</v>
      </c>
      <c r="D162" s="43" t="s">
        <v>777</v>
      </c>
      <c r="E162" s="43" t="s">
        <v>507</v>
      </c>
      <c r="F162" s="43" t="s">
        <v>106</v>
      </c>
      <c r="G162" s="43" t="s">
        <v>932</v>
      </c>
      <c r="H162" s="43" t="s">
        <v>933</v>
      </c>
      <c r="I162" s="32">
        <v>45454</v>
      </c>
      <c r="J162" s="32" t="s">
        <v>504</v>
      </c>
      <c r="K162" s="43">
        <f>ABS('Raw_Data'!K162)</f>
        <v>50</v>
      </c>
      <c r="L162" s="43">
        <f>K162 + SUMIF(Stock_In!A:A, A162, Stock_In!D:D) - SUMIF(Stock_Out!A:A, A162, Stock_Out!D:D)</f>
        <v>50</v>
      </c>
      <c r="M162" s="43">
        <v>42</v>
      </c>
      <c r="N162" s="43">
        <f t="shared" si="9"/>
        <v>0</v>
      </c>
      <c r="O162" s="43" t="str">
        <f t="shared" si="10"/>
        <v>No</v>
      </c>
      <c r="P162" s="45">
        <v>1.75</v>
      </c>
      <c r="Q162" s="43">
        <v>87</v>
      </c>
      <c r="R162" s="45">
        <f t="shared" si="11"/>
        <v>152.25</v>
      </c>
      <c r="S162" s="43">
        <v>59</v>
      </c>
    </row>
    <row r="163" spans="1:19" x14ac:dyDescent="0.25">
      <c r="A163" s="46" t="str">
        <f>IFERROR(INDEX(Products!A:A, MATCH(B163, Products!B:B, 0)), "Not Found")</f>
        <v>P093</v>
      </c>
      <c r="B163" s="46" t="str">
        <f>PROPER(TRIM('Raw_Data'!A163))</f>
        <v>Basmati Rice</v>
      </c>
      <c r="C163" s="46" t="s">
        <v>103</v>
      </c>
      <c r="D163" s="46" t="s">
        <v>267</v>
      </c>
      <c r="E163" s="46" t="s">
        <v>936</v>
      </c>
      <c r="F163" s="46" t="s">
        <v>59</v>
      </c>
      <c r="G163" s="46" t="s">
        <v>937</v>
      </c>
      <c r="H163" s="46" t="s">
        <v>938</v>
      </c>
      <c r="I163" s="29">
        <v>45455</v>
      </c>
      <c r="J163" s="29" t="s">
        <v>939</v>
      </c>
      <c r="K163" s="46">
        <f>ABS('Raw_Data'!K163)</f>
        <v>15</v>
      </c>
      <c r="L163" s="46">
        <f>K163 + SUMIF(Stock_In!A:A, A163, Stock_In!D:D) - SUMIF(Stock_Out!A:A, A163, Stock_Out!D:D)</f>
        <v>15</v>
      </c>
      <c r="M163" s="46">
        <v>49</v>
      </c>
      <c r="N163" s="46">
        <f t="shared" si="9"/>
        <v>34</v>
      </c>
      <c r="O163" s="46" t="str">
        <f t="shared" si="10"/>
        <v>Yes</v>
      </c>
      <c r="P163" s="47">
        <v>4.5</v>
      </c>
      <c r="Q163" s="46">
        <v>68</v>
      </c>
      <c r="R163" s="47">
        <f t="shared" si="11"/>
        <v>306</v>
      </c>
      <c r="S163" s="46">
        <v>74</v>
      </c>
    </row>
    <row r="164" spans="1:19" x14ac:dyDescent="0.25">
      <c r="A164" s="43" t="str">
        <f>IFERROR(INDEX(Products!A:A, MATCH(B164, Products!B:B, 0)), "Not Found")</f>
        <v>P071</v>
      </c>
      <c r="B164" s="43" t="str">
        <f>PROPER(TRIM('Raw_Data'!A164))</f>
        <v>Black Tea</v>
      </c>
      <c r="C164" s="43" t="s">
        <v>201</v>
      </c>
      <c r="D164" s="43" t="s">
        <v>941</v>
      </c>
      <c r="E164" s="43" t="s">
        <v>682</v>
      </c>
      <c r="F164" s="43" t="s">
        <v>59</v>
      </c>
      <c r="G164" s="43" t="s">
        <v>943</v>
      </c>
      <c r="H164" s="43" t="s">
        <v>944</v>
      </c>
      <c r="I164" s="32">
        <v>45455</v>
      </c>
      <c r="J164" s="32" t="s">
        <v>945</v>
      </c>
      <c r="K164" s="43">
        <f>ABS('Raw_Data'!K164)</f>
        <v>59</v>
      </c>
      <c r="L164" s="43">
        <f>K164 + SUMIF(Stock_In!A:A, A164, Stock_In!D:D) - SUMIF(Stock_Out!A:A, A164, Stock_Out!D:D)</f>
        <v>59</v>
      </c>
      <c r="M164" s="43">
        <v>20</v>
      </c>
      <c r="N164" s="43">
        <f t="shared" si="9"/>
        <v>0</v>
      </c>
      <c r="O164" s="43" t="str">
        <f t="shared" si="10"/>
        <v>No</v>
      </c>
      <c r="P164" s="45">
        <v>5</v>
      </c>
      <c r="Q164" s="43">
        <v>45</v>
      </c>
      <c r="R164" s="45">
        <f t="shared" si="11"/>
        <v>225</v>
      </c>
      <c r="S164" s="43">
        <v>15</v>
      </c>
    </row>
    <row r="165" spans="1:19" x14ac:dyDescent="0.25">
      <c r="A165" s="46" t="str">
        <f>IFERROR(INDEX(Products!A:A, MATCH(B165, Products!B:B, 0)), "Not Found")</f>
        <v>P077</v>
      </c>
      <c r="B165" s="46" t="str">
        <f>PROPER(TRIM('Raw_Data'!A165))</f>
        <v>Brown Rice</v>
      </c>
      <c r="C165" s="46" t="s">
        <v>103</v>
      </c>
      <c r="D165" s="46" t="s">
        <v>946</v>
      </c>
      <c r="E165" s="46" t="s">
        <v>738</v>
      </c>
      <c r="F165" s="46" t="s">
        <v>106</v>
      </c>
      <c r="G165" s="46" t="s">
        <v>948</v>
      </c>
      <c r="H165" s="46" t="s">
        <v>949</v>
      </c>
      <c r="I165" s="29">
        <v>45455</v>
      </c>
      <c r="J165" s="29">
        <v>45446</v>
      </c>
      <c r="K165" s="46">
        <f>ABS('Raw_Data'!K165)</f>
        <v>39</v>
      </c>
      <c r="L165" s="46">
        <f>K165 + SUMIF(Stock_In!A:A, A165, Stock_In!D:D) - SUMIF(Stock_Out!A:A, A165, Stock_Out!D:D)</f>
        <v>39</v>
      </c>
      <c r="M165" s="46">
        <v>57</v>
      </c>
      <c r="N165" s="46">
        <f t="shared" si="9"/>
        <v>18</v>
      </c>
      <c r="O165" s="46" t="str">
        <f t="shared" si="10"/>
        <v>Yes</v>
      </c>
      <c r="P165" s="47">
        <v>2.5</v>
      </c>
      <c r="Q165" s="46">
        <v>77</v>
      </c>
      <c r="R165" s="47">
        <f t="shared" si="11"/>
        <v>192.5</v>
      </c>
      <c r="S165" s="46">
        <v>32</v>
      </c>
    </row>
    <row r="166" spans="1:19" x14ac:dyDescent="0.25">
      <c r="A166" s="43" t="str">
        <f>IFERROR(INDEX(Products!A:A, MATCH(B166, Products!B:B, 0)), "Not Found")</f>
        <v>P033</v>
      </c>
      <c r="B166" s="43" t="str">
        <f>PROPER(TRIM('Raw_Data'!A166))</f>
        <v>Lime</v>
      </c>
      <c r="C166" s="43" t="s">
        <v>56</v>
      </c>
      <c r="D166" s="43" t="s">
        <v>950</v>
      </c>
      <c r="E166" s="43" t="s">
        <v>287</v>
      </c>
      <c r="F166" s="43" t="s">
        <v>68</v>
      </c>
      <c r="G166" s="43" t="s">
        <v>952</v>
      </c>
      <c r="H166" s="43" t="s">
        <v>953</v>
      </c>
      <c r="I166" s="32">
        <v>45455</v>
      </c>
      <c r="J166" s="32" t="s">
        <v>781</v>
      </c>
      <c r="K166" s="43">
        <f>ABS('Raw_Data'!K166)</f>
        <v>76</v>
      </c>
      <c r="L166" s="43">
        <f>K166 + SUMIF(Stock_In!A:A, A166, Stock_In!D:D) - SUMIF(Stock_Out!A:A, A166, Stock_Out!D:D)</f>
        <v>76</v>
      </c>
      <c r="M166" s="43">
        <v>39</v>
      </c>
      <c r="N166" s="43">
        <f t="shared" si="9"/>
        <v>0</v>
      </c>
      <c r="O166" s="43" t="str">
        <f t="shared" si="10"/>
        <v>No</v>
      </c>
      <c r="P166" s="45">
        <v>2</v>
      </c>
      <c r="Q166" s="43">
        <v>77</v>
      </c>
      <c r="R166" s="45">
        <f t="shared" si="11"/>
        <v>154</v>
      </c>
      <c r="S166" s="43">
        <v>70</v>
      </c>
    </row>
    <row r="167" spans="1:19" x14ac:dyDescent="0.25">
      <c r="A167" s="46" t="str">
        <f>IFERROR(INDEX(Products!A:A, MATCH(B167, Products!B:B, 0)), "Not Found")</f>
        <v>P068</v>
      </c>
      <c r="B167" s="46" t="str">
        <f>PROPER(TRIM('Raw_Data'!A167))</f>
        <v>Peach</v>
      </c>
      <c r="C167" s="46" t="s">
        <v>56</v>
      </c>
      <c r="D167" s="46" t="s">
        <v>745</v>
      </c>
      <c r="E167" s="46" t="s">
        <v>636</v>
      </c>
      <c r="F167" s="46" t="s">
        <v>68</v>
      </c>
      <c r="G167" s="46" t="s">
        <v>955</v>
      </c>
      <c r="H167" s="46" t="s">
        <v>956</v>
      </c>
      <c r="I167" s="29">
        <v>45455</v>
      </c>
      <c r="J167" s="29" t="s">
        <v>774</v>
      </c>
      <c r="K167" s="46">
        <f>ABS('Raw_Data'!K167)</f>
        <v>45</v>
      </c>
      <c r="L167" s="46">
        <f>K167 + SUMIF(Stock_In!A:A, A167, Stock_In!D:D) - SUMIF(Stock_Out!A:A, A167, Stock_Out!D:D)</f>
        <v>45</v>
      </c>
      <c r="M167" s="46">
        <v>79</v>
      </c>
      <c r="N167" s="46">
        <f t="shared" si="9"/>
        <v>34</v>
      </c>
      <c r="O167" s="46" t="str">
        <f t="shared" si="10"/>
        <v>Yes</v>
      </c>
      <c r="P167" s="47">
        <v>4</v>
      </c>
      <c r="Q167" s="46">
        <v>84</v>
      </c>
      <c r="R167" s="47">
        <f t="shared" si="11"/>
        <v>336</v>
      </c>
      <c r="S167" s="46">
        <v>62</v>
      </c>
    </row>
    <row r="168" spans="1:19" x14ac:dyDescent="0.25">
      <c r="A168" s="43" t="str">
        <f>IFERROR(INDEX(Products!A:A, MATCH(B168, Products!B:B, 0)), "Not Found")</f>
        <v>P094</v>
      </c>
      <c r="B168" s="43" t="str">
        <f>PROPER(TRIM('Raw_Data'!A168))</f>
        <v>Oatmeal Biscuit</v>
      </c>
      <c r="C168" s="43" t="s">
        <v>152</v>
      </c>
      <c r="D168" s="43" t="s">
        <v>836</v>
      </c>
      <c r="E168" s="43" t="s">
        <v>959</v>
      </c>
      <c r="F168" s="43" t="s">
        <v>106</v>
      </c>
      <c r="G168" s="43" t="s">
        <v>960</v>
      </c>
      <c r="H168" s="43" t="s">
        <v>961</v>
      </c>
      <c r="I168" s="32">
        <v>45476</v>
      </c>
      <c r="J168" s="32">
        <v>45658</v>
      </c>
      <c r="K168" s="43">
        <f>ABS('Raw_Data'!K168)</f>
        <v>41</v>
      </c>
      <c r="L168" s="43">
        <f>K168 + SUMIF(Stock_In!A:A, A168, Stock_In!D:D) - SUMIF(Stock_Out!A:A, A168, Stock_Out!D:D)</f>
        <v>41</v>
      </c>
      <c r="M168" s="43">
        <v>21</v>
      </c>
      <c r="N168" s="43">
        <f t="shared" si="9"/>
        <v>0</v>
      </c>
      <c r="O168" s="43" t="str">
        <f t="shared" si="10"/>
        <v>No</v>
      </c>
      <c r="P168" s="45">
        <v>5</v>
      </c>
      <c r="Q168" s="43">
        <v>50</v>
      </c>
      <c r="R168" s="45">
        <f t="shared" si="11"/>
        <v>250</v>
      </c>
      <c r="S168" s="43">
        <v>99</v>
      </c>
    </row>
    <row r="169" spans="1:19" x14ac:dyDescent="0.25">
      <c r="A169" s="46" t="str">
        <f>IFERROR(INDEX(Products!A:A, MATCH(B169, Products!B:B, 0)), "Not Found")</f>
        <v>P081</v>
      </c>
      <c r="B169" s="46" t="str">
        <f>PROPER(TRIM('Raw_Data'!A169))</f>
        <v>Herbal Tea</v>
      </c>
      <c r="C169" s="46" t="s">
        <v>201</v>
      </c>
      <c r="D169" s="46" t="s">
        <v>963</v>
      </c>
      <c r="E169" s="46" t="s">
        <v>778</v>
      </c>
      <c r="F169" s="46" t="s">
        <v>106</v>
      </c>
      <c r="G169" s="46" t="s">
        <v>965</v>
      </c>
      <c r="H169" s="46" t="s">
        <v>966</v>
      </c>
      <c r="I169" s="29">
        <v>45476</v>
      </c>
      <c r="J169" s="29">
        <v>45332</v>
      </c>
      <c r="K169" s="46">
        <f>ABS('Raw_Data'!K169)</f>
        <v>61</v>
      </c>
      <c r="L169" s="46">
        <f>K169 + SUMIF(Stock_In!A:A, A169, Stock_In!D:D) - SUMIF(Stock_Out!A:A, A169, Stock_Out!D:D)</f>
        <v>61</v>
      </c>
      <c r="M169" s="46">
        <v>22</v>
      </c>
      <c r="N169" s="46">
        <f t="shared" si="9"/>
        <v>0</v>
      </c>
      <c r="O169" s="46" t="str">
        <f t="shared" si="10"/>
        <v>No</v>
      </c>
      <c r="P169" s="47">
        <v>30</v>
      </c>
      <c r="Q169" s="46">
        <v>90</v>
      </c>
      <c r="R169" s="47">
        <f t="shared" si="11"/>
        <v>2700</v>
      </c>
      <c r="S169" s="46">
        <v>11</v>
      </c>
    </row>
    <row r="170" spans="1:19" x14ac:dyDescent="0.25">
      <c r="A170" s="43" t="str">
        <f>IFERROR(INDEX(Products!A:A, MATCH(B170, Products!B:B, 0)), "Not Found")</f>
        <v>P070</v>
      </c>
      <c r="B170" s="43" t="str">
        <f>PROPER(TRIM('Raw_Data'!A170))</f>
        <v>Mushrooms</v>
      </c>
      <c r="C170" s="43" t="s">
        <v>56</v>
      </c>
      <c r="D170" s="43" t="s">
        <v>589</v>
      </c>
      <c r="E170" s="43" t="s">
        <v>666</v>
      </c>
      <c r="F170" s="43" t="s">
        <v>106</v>
      </c>
      <c r="G170" s="43" t="s">
        <v>968</v>
      </c>
      <c r="H170" s="43" t="s">
        <v>969</v>
      </c>
      <c r="I170" s="32">
        <v>45477</v>
      </c>
      <c r="J170" s="32" t="s">
        <v>408</v>
      </c>
      <c r="K170" s="43">
        <f>ABS('Raw_Data'!K170)</f>
        <v>51</v>
      </c>
      <c r="L170" s="43">
        <f>K170 + SUMIF(Stock_In!A:A, A170, Stock_In!D:D) - SUMIF(Stock_Out!A:A, A170, Stock_Out!D:D)</f>
        <v>51</v>
      </c>
      <c r="M170" s="43">
        <v>62</v>
      </c>
      <c r="N170" s="43">
        <f t="shared" si="9"/>
        <v>11</v>
      </c>
      <c r="O170" s="43" t="str">
        <f t="shared" si="10"/>
        <v>Yes</v>
      </c>
      <c r="P170" s="45">
        <v>6</v>
      </c>
      <c r="Q170" s="43">
        <v>52</v>
      </c>
      <c r="R170" s="45">
        <f t="shared" si="11"/>
        <v>312</v>
      </c>
      <c r="S170" s="43">
        <v>21</v>
      </c>
    </row>
    <row r="171" spans="1:19" x14ac:dyDescent="0.25">
      <c r="A171" s="46" t="str">
        <f>IFERROR(INDEX(Products!A:A, MATCH(B171, Products!B:B, 0)), "Not Found")</f>
        <v>P073</v>
      </c>
      <c r="B171" s="46" t="str">
        <f>PROPER(TRIM('Raw_Data'!A171))</f>
        <v>White Rice</v>
      </c>
      <c r="C171" s="46" t="s">
        <v>103</v>
      </c>
      <c r="D171" s="46" t="s">
        <v>970</v>
      </c>
      <c r="E171" s="46" t="s">
        <v>708</v>
      </c>
      <c r="F171" s="46" t="s">
        <v>68</v>
      </c>
      <c r="G171" s="46" t="s">
        <v>972</v>
      </c>
      <c r="H171" s="46" t="s">
        <v>973</v>
      </c>
      <c r="I171" s="29">
        <v>45477</v>
      </c>
      <c r="J171" s="29" t="s">
        <v>974</v>
      </c>
      <c r="K171" s="46">
        <f>ABS('Raw_Data'!K171)</f>
        <v>54</v>
      </c>
      <c r="L171" s="46">
        <f>K171 + SUMIF(Stock_In!A:A, A171, Stock_In!D:D) - SUMIF(Stock_Out!A:A, A171, Stock_Out!D:D)</f>
        <v>54</v>
      </c>
      <c r="M171" s="46">
        <v>53</v>
      </c>
      <c r="N171" s="46">
        <f t="shared" si="9"/>
        <v>0</v>
      </c>
      <c r="O171" s="46" t="str">
        <f t="shared" si="10"/>
        <v>No</v>
      </c>
      <c r="P171" s="47">
        <v>1.8</v>
      </c>
      <c r="Q171" s="46">
        <v>94</v>
      </c>
      <c r="R171" s="47">
        <f t="shared" si="11"/>
        <v>169.20000000000002</v>
      </c>
      <c r="S171" s="46">
        <v>82</v>
      </c>
    </row>
    <row r="172" spans="1:19" x14ac:dyDescent="0.25">
      <c r="A172" s="43" t="str">
        <f>IFERROR(INDEX(Products!A:A, MATCH(B172, Products!B:B, 0)), "Not Found")</f>
        <v>P006</v>
      </c>
      <c r="B172" s="43" t="str">
        <f>PROPER(TRIM('Raw_Data'!A172))</f>
        <v>Lemon</v>
      </c>
      <c r="C172" s="43" t="s">
        <v>56</v>
      </c>
      <c r="D172" s="43" t="s">
        <v>975</v>
      </c>
      <c r="E172" s="43" t="s">
        <v>98</v>
      </c>
      <c r="F172" s="43" t="s">
        <v>59</v>
      </c>
      <c r="G172" s="43" t="s">
        <v>977</v>
      </c>
      <c r="H172" s="43" t="s">
        <v>978</v>
      </c>
      <c r="I172" s="32">
        <v>45477</v>
      </c>
      <c r="J172" s="32">
        <v>45483</v>
      </c>
      <c r="K172" s="43">
        <f>ABS('Raw_Data'!K172)</f>
        <v>87</v>
      </c>
      <c r="L172" s="43">
        <f>K172 + SUMIF(Stock_In!A:A, A172, Stock_In!D:D) - SUMIF(Stock_Out!A:A, A172, Stock_Out!D:D)</f>
        <v>87</v>
      </c>
      <c r="M172" s="43">
        <v>1</v>
      </c>
      <c r="N172" s="43">
        <f t="shared" si="9"/>
        <v>0</v>
      </c>
      <c r="O172" s="43" t="str">
        <f t="shared" si="10"/>
        <v>No</v>
      </c>
      <c r="P172" s="45">
        <v>2.5</v>
      </c>
      <c r="Q172" s="43">
        <v>61</v>
      </c>
      <c r="R172" s="45">
        <f t="shared" si="11"/>
        <v>152.5</v>
      </c>
      <c r="S172" s="43">
        <v>84</v>
      </c>
    </row>
    <row r="173" spans="1:19" x14ac:dyDescent="0.25">
      <c r="A173" s="46" t="str">
        <f>IFERROR(INDEX(Products!A:A, MATCH(B173, Products!B:B, 0)), "Not Found")</f>
        <v>P092</v>
      </c>
      <c r="B173" s="46" t="str">
        <f>PROPER(TRIM('Raw_Data'!A173))</f>
        <v>Canola Oil</v>
      </c>
      <c r="C173" s="46" t="s">
        <v>65</v>
      </c>
      <c r="D173" s="46" t="s">
        <v>979</v>
      </c>
      <c r="E173" s="46" t="s">
        <v>923</v>
      </c>
      <c r="F173" s="46" t="s">
        <v>59</v>
      </c>
      <c r="G173" s="46" t="s">
        <v>981</v>
      </c>
      <c r="H173" s="46" t="s">
        <v>982</v>
      </c>
      <c r="I173" s="29">
        <v>45478</v>
      </c>
      <c r="J173" s="29" t="s">
        <v>983</v>
      </c>
      <c r="K173" s="46">
        <f>ABS('Raw_Data'!K173)</f>
        <v>46</v>
      </c>
      <c r="L173" s="46">
        <f>K173 + SUMIF(Stock_In!A:A, A173, Stock_In!D:D) - SUMIF(Stock_Out!A:A, A173, Stock_Out!D:D)</f>
        <v>46</v>
      </c>
      <c r="M173" s="46">
        <v>51</v>
      </c>
      <c r="N173" s="46">
        <f t="shared" si="9"/>
        <v>5</v>
      </c>
      <c r="O173" s="46" t="str">
        <f t="shared" si="10"/>
        <v>Yes</v>
      </c>
      <c r="P173" s="47">
        <v>2.2999999999999998</v>
      </c>
      <c r="Q173" s="46">
        <v>47</v>
      </c>
      <c r="R173" s="47">
        <f t="shared" si="11"/>
        <v>108.1</v>
      </c>
      <c r="S173" s="46">
        <v>25</v>
      </c>
    </row>
    <row r="174" spans="1:19" x14ac:dyDescent="0.25">
      <c r="A174" s="43" t="str">
        <f>IFERROR(INDEX(Products!A:A, MATCH(B174, Products!B:B, 0)), "Not Found")</f>
        <v>P079</v>
      </c>
      <c r="B174" s="43" t="str">
        <f>PROPER(TRIM('Raw_Data'!A174))</f>
        <v>White Sugar</v>
      </c>
      <c r="C174" s="43" t="s">
        <v>103</v>
      </c>
      <c r="D174" s="43" t="s">
        <v>984</v>
      </c>
      <c r="E174" s="43" t="s">
        <v>761</v>
      </c>
      <c r="F174" s="43" t="s">
        <v>59</v>
      </c>
      <c r="G174" s="43" t="s">
        <v>986</v>
      </c>
      <c r="H174" s="43" t="s">
        <v>987</v>
      </c>
      <c r="I174" s="32">
        <v>45478</v>
      </c>
      <c r="J174" s="32" t="s">
        <v>692</v>
      </c>
      <c r="K174" s="43">
        <f>ABS('Raw_Data'!K174)</f>
        <v>13</v>
      </c>
      <c r="L174" s="43">
        <f>K174 + SUMIF(Stock_In!A:A, A174, Stock_In!D:D) - SUMIF(Stock_Out!A:A, A174, Stock_Out!D:D)</f>
        <v>13</v>
      </c>
      <c r="M174" s="43">
        <v>32</v>
      </c>
      <c r="N174" s="43">
        <f t="shared" si="9"/>
        <v>19</v>
      </c>
      <c r="O174" s="43" t="str">
        <f t="shared" si="10"/>
        <v>Yes</v>
      </c>
      <c r="P174" s="45">
        <v>2</v>
      </c>
      <c r="Q174" s="43">
        <v>38</v>
      </c>
      <c r="R174" s="45">
        <f t="shared" si="11"/>
        <v>76</v>
      </c>
      <c r="S174" s="43">
        <v>61</v>
      </c>
    </row>
    <row r="175" spans="1:19" x14ac:dyDescent="0.25">
      <c r="A175" s="46" t="str">
        <f>IFERROR(INDEX(Products!A:A, MATCH(B175, Products!B:B, 0)), "Not Found")</f>
        <v>P060</v>
      </c>
      <c r="B175" s="46" t="str">
        <f>PROPER(TRIM('Raw_Data'!A175))</f>
        <v>Grapes</v>
      </c>
      <c r="C175" s="46" t="s">
        <v>56</v>
      </c>
      <c r="D175" s="46" t="s">
        <v>988</v>
      </c>
      <c r="E175" s="46" t="s">
        <v>537</v>
      </c>
      <c r="F175" s="46" t="s">
        <v>59</v>
      </c>
      <c r="G175" s="46" t="s">
        <v>990</v>
      </c>
      <c r="H175" s="46" t="s">
        <v>991</v>
      </c>
      <c r="I175" s="29">
        <v>45479</v>
      </c>
      <c r="J175" s="29">
        <v>45485</v>
      </c>
      <c r="K175" s="46">
        <f>ABS('Raw_Data'!K175)</f>
        <v>25</v>
      </c>
      <c r="L175" s="46">
        <f>K175 + SUMIF(Stock_In!A:A, A175, Stock_In!D:D) - SUMIF(Stock_Out!A:A, A175, Stock_Out!D:D)</f>
        <v>25</v>
      </c>
      <c r="M175" s="46">
        <v>74</v>
      </c>
      <c r="N175" s="46">
        <f t="shared" si="9"/>
        <v>49</v>
      </c>
      <c r="O175" s="46" t="str">
        <f t="shared" si="10"/>
        <v>Yes</v>
      </c>
      <c r="P175" s="47">
        <v>5.5</v>
      </c>
      <c r="Q175" s="46">
        <v>41</v>
      </c>
      <c r="R175" s="47">
        <f t="shared" si="11"/>
        <v>225.5</v>
      </c>
      <c r="S175" s="46">
        <v>59</v>
      </c>
    </row>
    <row r="176" spans="1:19" x14ac:dyDescent="0.25">
      <c r="A176" s="43" t="str">
        <f>IFERROR(INDEX(Products!A:A, MATCH(B176, Products!B:B, 0)), "Not Found")</f>
        <v>P024</v>
      </c>
      <c r="B176" s="43" t="str">
        <f>PROPER(TRIM('Raw_Data'!A176))</f>
        <v>Kale</v>
      </c>
      <c r="C176" s="43" t="s">
        <v>56</v>
      </c>
      <c r="D176" s="43" t="s">
        <v>153</v>
      </c>
      <c r="E176" s="43" t="s">
        <v>222</v>
      </c>
      <c r="F176" s="43" t="s">
        <v>59</v>
      </c>
      <c r="G176" s="43" t="s">
        <v>993</v>
      </c>
      <c r="H176" s="43" t="s">
        <v>994</v>
      </c>
      <c r="I176" s="32">
        <v>45479</v>
      </c>
      <c r="J176" s="32" t="s">
        <v>821</v>
      </c>
      <c r="K176" s="43">
        <f>ABS('Raw_Data'!K176)</f>
        <v>60</v>
      </c>
      <c r="L176" s="43">
        <f>K176 + SUMIF(Stock_In!A:A, A176, Stock_In!D:D) - SUMIF(Stock_Out!A:A, A176, Stock_Out!D:D)</f>
        <v>60</v>
      </c>
      <c r="M176" s="43">
        <v>15</v>
      </c>
      <c r="N176" s="43">
        <f t="shared" si="9"/>
        <v>0</v>
      </c>
      <c r="O176" s="43" t="str">
        <f t="shared" si="10"/>
        <v>No</v>
      </c>
      <c r="P176" s="45">
        <v>4</v>
      </c>
      <c r="Q176" s="43">
        <v>21</v>
      </c>
      <c r="R176" s="45">
        <f t="shared" si="11"/>
        <v>84</v>
      </c>
      <c r="S176" s="43">
        <v>29</v>
      </c>
    </row>
    <row r="177" spans="1:19" x14ac:dyDescent="0.25">
      <c r="A177" s="46" t="str">
        <f>IFERROR(INDEX(Products!A:A, MATCH(B177, Products!B:B, 0)), "Not Found")</f>
        <v>P074</v>
      </c>
      <c r="B177" s="46" t="str">
        <f>PROPER(TRIM('Raw_Data'!A177))</f>
        <v>Long Grain Rice</v>
      </c>
      <c r="C177" s="46" t="s">
        <v>103</v>
      </c>
      <c r="D177" s="46" t="s">
        <v>995</v>
      </c>
      <c r="E177" s="46" t="s">
        <v>714</v>
      </c>
      <c r="F177" s="46" t="s">
        <v>59</v>
      </c>
      <c r="G177" s="46" t="s">
        <v>997</v>
      </c>
      <c r="H177" s="46" t="s">
        <v>998</v>
      </c>
      <c r="I177" s="29">
        <v>45480</v>
      </c>
      <c r="J177" s="29" t="s">
        <v>999</v>
      </c>
      <c r="K177" s="46">
        <f>ABS('Raw_Data'!K177)</f>
        <v>69</v>
      </c>
      <c r="L177" s="46">
        <f>K177 + SUMIF(Stock_In!A:A, A177, Stock_In!D:D) - SUMIF(Stock_Out!A:A, A177, Stock_Out!D:D)</f>
        <v>69</v>
      </c>
      <c r="M177" s="46">
        <v>82</v>
      </c>
      <c r="N177" s="46">
        <f t="shared" si="9"/>
        <v>13</v>
      </c>
      <c r="O177" s="46" t="str">
        <f t="shared" si="10"/>
        <v>Yes</v>
      </c>
      <c r="P177" s="47">
        <v>1.5</v>
      </c>
      <c r="Q177" s="46">
        <v>34</v>
      </c>
      <c r="R177" s="47">
        <f t="shared" si="11"/>
        <v>51</v>
      </c>
      <c r="S177" s="46">
        <v>22</v>
      </c>
    </row>
    <row r="178" spans="1:19" x14ac:dyDescent="0.25">
      <c r="A178" s="43" t="str">
        <f>IFERROR(INDEX(Products!A:A, MATCH(B178, Products!B:B, 0)), "Not Found")</f>
        <v>P053</v>
      </c>
      <c r="B178" s="43" t="str">
        <f>PROPER(TRIM('Raw_Data'!A178))</f>
        <v>Sushi Rice</v>
      </c>
      <c r="C178" s="43" t="s">
        <v>103</v>
      </c>
      <c r="D178" s="43" t="s">
        <v>1001</v>
      </c>
      <c r="E178" s="43" t="s">
        <v>453</v>
      </c>
      <c r="F178" s="43" t="s">
        <v>59</v>
      </c>
      <c r="G178" s="43" t="s">
        <v>1003</v>
      </c>
      <c r="H178" s="43" t="s">
        <v>1004</v>
      </c>
      <c r="I178" s="32">
        <v>45480</v>
      </c>
      <c r="J178" s="32" t="s">
        <v>930</v>
      </c>
      <c r="K178" s="43">
        <f>ABS('Raw_Data'!K178)</f>
        <v>36</v>
      </c>
      <c r="L178" s="43">
        <f>K178 + SUMIF(Stock_In!A:A, A178, Stock_In!D:D) - SUMIF(Stock_Out!A:A, A178, Stock_Out!D:D)</f>
        <v>36</v>
      </c>
      <c r="M178" s="43">
        <v>81</v>
      </c>
      <c r="N178" s="43">
        <f t="shared" si="9"/>
        <v>45</v>
      </c>
      <c r="O178" s="43" t="str">
        <f t="shared" si="10"/>
        <v>Yes</v>
      </c>
      <c r="P178" s="45">
        <v>4.75</v>
      </c>
      <c r="Q178" s="43">
        <v>73</v>
      </c>
      <c r="R178" s="45">
        <f t="shared" si="11"/>
        <v>346.75</v>
      </c>
      <c r="S178" s="43">
        <v>60</v>
      </c>
    </row>
    <row r="179" spans="1:19" x14ac:dyDescent="0.25">
      <c r="A179" s="46" t="str">
        <f>IFERROR(INDEX(Products!A:A, MATCH(B179, Products!B:B, 0)), "Not Found")</f>
        <v>P036</v>
      </c>
      <c r="B179" s="46" t="str">
        <f>PROPER(TRIM('Raw_Data'!A179))</f>
        <v>Whole Wheat Bread</v>
      </c>
      <c r="C179" s="46" t="s">
        <v>152</v>
      </c>
      <c r="D179" s="46" t="s">
        <v>1005</v>
      </c>
      <c r="E179" s="46" t="s">
        <v>316</v>
      </c>
      <c r="F179" s="46" t="s">
        <v>68</v>
      </c>
      <c r="G179" s="46" t="s">
        <v>1007</v>
      </c>
      <c r="H179" s="46" t="s">
        <v>1008</v>
      </c>
      <c r="I179" s="29">
        <v>45480</v>
      </c>
      <c r="J179" s="29">
        <v>45297</v>
      </c>
      <c r="K179" s="46">
        <f>ABS('Raw_Data'!K179)</f>
        <v>36</v>
      </c>
      <c r="L179" s="46">
        <f>K179 + SUMIF(Stock_In!A:A, A179, Stock_In!D:D) - SUMIF(Stock_Out!A:A, A179, Stock_Out!D:D)</f>
        <v>36</v>
      </c>
      <c r="M179" s="46">
        <v>53</v>
      </c>
      <c r="N179" s="46">
        <f t="shared" si="9"/>
        <v>17</v>
      </c>
      <c r="O179" s="46" t="str">
        <f t="shared" si="10"/>
        <v>Yes</v>
      </c>
      <c r="P179" s="47">
        <v>3.5</v>
      </c>
      <c r="Q179" s="46">
        <v>67</v>
      </c>
      <c r="R179" s="47">
        <f t="shared" si="11"/>
        <v>234.5</v>
      </c>
      <c r="S179" s="46">
        <v>43</v>
      </c>
    </row>
    <row r="180" spans="1:19" x14ac:dyDescent="0.25">
      <c r="A180" s="43" t="str">
        <f>IFERROR(INDEX(Products!A:A, MATCH(B180, Products!B:B, 0)), "Not Found")</f>
        <v>P024</v>
      </c>
      <c r="B180" s="43" t="str">
        <f>PROPER(TRIM('Raw_Data'!A180))</f>
        <v>Kale</v>
      </c>
      <c r="C180" s="43" t="s">
        <v>56</v>
      </c>
      <c r="D180" s="43" t="s">
        <v>1010</v>
      </c>
      <c r="E180" s="43" t="s">
        <v>222</v>
      </c>
      <c r="F180" s="43" t="s">
        <v>68</v>
      </c>
      <c r="G180" s="43" t="s">
        <v>1012</v>
      </c>
      <c r="H180" s="43" t="s">
        <v>1013</v>
      </c>
      <c r="I180" s="32">
        <v>45481</v>
      </c>
      <c r="J180" s="32">
        <v>45539</v>
      </c>
      <c r="K180" s="43">
        <f>ABS('Raw_Data'!K180)</f>
        <v>79</v>
      </c>
      <c r="L180" s="43">
        <f>K180 + SUMIF(Stock_In!A:A, A180, Stock_In!D:D) - SUMIF(Stock_Out!A:A, A180, Stock_Out!D:D)</f>
        <v>79</v>
      </c>
      <c r="M180" s="43">
        <v>74</v>
      </c>
      <c r="N180" s="43">
        <f t="shared" si="9"/>
        <v>0</v>
      </c>
      <c r="O180" s="43" t="str">
        <f t="shared" si="10"/>
        <v>No</v>
      </c>
      <c r="P180" s="45">
        <v>4</v>
      </c>
      <c r="Q180" s="43">
        <v>80</v>
      </c>
      <c r="R180" s="45">
        <f t="shared" si="11"/>
        <v>320</v>
      </c>
      <c r="S180" s="43">
        <v>26</v>
      </c>
    </row>
    <row r="181" spans="1:19" x14ac:dyDescent="0.25">
      <c r="A181" s="46" t="str">
        <f>IFERROR(INDEX(Products!A:A, MATCH(B181, Products!B:B, 0)), "Not Found")</f>
        <v>P017</v>
      </c>
      <c r="B181" s="46" t="str">
        <f>PROPER(TRIM('Raw_Data'!A181))</f>
        <v>Egg (Turkey)</v>
      </c>
      <c r="C181" s="46" t="s">
        <v>74</v>
      </c>
      <c r="D181" s="46" t="s">
        <v>89</v>
      </c>
      <c r="E181" s="46" t="s">
        <v>175</v>
      </c>
      <c r="F181" s="46" t="s">
        <v>106</v>
      </c>
      <c r="G181" s="46" t="s">
        <v>1015</v>
      </c>
      <c r="H181" s="46" t="s">
        <v>1016</v>
      </c>
      <c r="I181" s="29">
        <v>45482</v>
      </c>
      <c r="J181" s="29" t="s">
        <v>420</v>
      </c>
      <c r="K181" s="46">
        <f>ABS('Raw_Data'!K181)</f>
        <v>63</v>
      </c>
      <c r="L181" s="46">
        <f>K181 + SUMIF(Stock_In!A:A, A181, Stock_In!D:D) - SUMIF(Stock_Out!A:A, A181, Stock_Out!D:D)</f>
        <v>63</v>
      </c>
      <c r="M181" s="46">
        <v>7</v>
      </c>
      <c r="N181" s="46">
        <f t="shared" si="9"/>
        <v>0</v>
      </c>
      <c r="O181" s="46" t="str">
        <f t="shared" si="10"/>
        <v>No</v>
      </c>
      <c r="P181" s="47">
        <v>2.35</v>
      </c>
      <c r="Q181" s="46">
        <v>78</v>
      </c>
      <c r="R181" s="47">
        <f t="shared" si="11"/>
        <v>183.3</v>
      </c>
      <c r="S181" s="46">
        <v>100</v>
      </c>
    </row>
    <row r="182" spans="1:19" x14ac:dyDescent="0.25">
      <c r="A182" s="43" t="str">
        <f>IFERROR(INDEX(Products!A:A, MATCH(B182, Products!B:B, 0)), "Not Found")</f>
        <v>P095</v>
      </c>
      <c r="B182" s="43" t="str">
        <f>PROPER(TRIM('Raw_Data'!A182))</f>
        <v>Green Beans</v>
      </c>
      <c r="C182" s="43" t="s">
        <v>56</v>
      </c>
      <c r="D182" s="43" t="s">
        <v>737</v>
      </c>
      <c r="E182" s="43" t="s">
        <v>1018</v>
      </c>
      <c r="F182" s="43" t="s">
        <v>59</v>
      </c>
      <c r="G182" s="43" t="s">
        <v>1019</v>
      </c>
      <c r="H182" s="43" t="s">
        <v>1020</v>
      </c>
      <c r="I182" s="32">
        <v>45482</v>
      </c>
      <c r="J182" s="32">
        <v>45568</v>
      </c>
      <c r="K182" s="43">
        <f>ABS('Raw_Data'!K182)</f>
        <v>26</v>
      </c>
      <c r="L182" s="43">
        <f>K182 + SUMIF(Stock_In!A:A, A182, Stock_In!D:D) - SUMIF(Stock_Out!A:A, A182, Stock_Out!D:D)</f>
        <v>26</v>
      </c>
      <c r="M182" s="43">
        <v>70</v>
      </c>
      <c r="N182" s="43">
        <f t="shared" si="9"/>
        <v>44</v>
      </c>
      <c r="O182" s="43" t="str">
        <f t="shared" si="10"/>
        <v>Yes</v>
      </c>
      <c r="P182" s="45">
        <v>2</v>
      </c>
      <c r="Q182" s="43">
        <v>36</v>
      </c>
      <c r="R182" s="45">
        <f t="shared" si="11"/>
        <v>72</v>
      </c>
      <c r="S182" s="43">
        <v>10</v>
      </c>
    </row>
    <row r="183" spans="1:19" x14ac:dyDescent="0.25">
      <c r="A183" s="46" t="str">
        <f>IFERROR(INDEX(Products!A:A, MATCH(B183, Products!B:B, 0)), "Not Found")</f>
        <v>P091</v>
      </c>
      <c r="B183" s="46" t="str">
        <f>PROPER(TRIM('Raw_Data'!A183))</f>
        <v>Spinach</v>
      </c>
      <c r="C183" s="46" t="s">
        <v>56</v>
      </c>
      <c r="D183" s="46" t="s">
        <v>153</v>
      </c>
      <c r="E183" s="46" t="s">
        <v>915</v>
      </c>
      <c r="F183" s="46" t="s">
        <v>59</v>
      </c>
      <c r="G183" s="46" t="s">
        <v>1022</v>
      </c>
      <c r="H183" s="46" t="s">
        <v>1023</v>
      </c>
      <c r="I183" s="29">
        <v>45483</v>
      </c>
      <c r="J183" s="29" t="s">
        <v>565</v>
      </c>
      <c r="K183" s="46">
        <f>ABS('Raw_Data'!K183)</f>
        <v>72</v>
      </c>
      <c r="L183" s="46">
        <f>K183 + SUMIF(Stock_In!A:A, A183, Stock_In!D:D) - SUMIF(Stock_Out!A:A, A183, Stock_Out!D:D)</f>
        <v>72</v>
      </c>
      <c r="M183" s="46">
        <v>70</v>
      </c>
      <c r="N183" s="46">
        <f t="shared" si="9"/>
        <v>0</v>
      </c>
      <c r="O183" s="46" t="str">
        <f t="shared" si="10"/>
        <v>No</v>
      </c>
      <c r="P183" s="47">
        <v>2.5</v>
      </c>
      <c r="Q183" s="46">
        <v>82</v>
      </c>
      <c r="R183" s="47">
        <f t="shared" si="11"/>
        <v>205</v>
      </c>
      <c r="S183" s="46">
        <v>32</v>
      </c>
    </row>
    <row r="184" spans="1:19" x14ac:dyDescent="0.25">
      <c r="A184" s="43" t="str">
        <f>IFERROR(INDEX(Products!A:A, MATCH(B184, Products!B:B, 0)), "Not Found")</f>
        <v>P043</v>
      </c>
      <c r="B184" s="43" t="str">
        <f>PROPER(TRIM('Raw_Data'!A184))</f>
        <v>Apricot</v>
      </c>
      <c r="C184" s="43" t="s">
        <v>56</v>
      </c>
      <c r="D184" s="43" t="s">
        <v>529</v>
      </c>
      <c r="E184" s="43" t="s">
        <v>367</v>
      </c>
      <c r="F184" s="43" t="s">
        <v>106</v>
      </c>
      <c r="G184" s="43" t="s">
        <v>1026</v>
      </c>
      <c r="H184" s="43" t="s">
        <v>1027</v>
      </c>
      <c r="I184" s="32">
        <v>45483</v>
      </c>
      <c r="J184" s="32" t="s">
        <v>1028</v>
      </c>
      <c r="K184" s="43">
        <f>ABS('Raw_Data'!K184)</f>
        <v>38</v>
      </c>
      <c r="L184" s="43">
        <f>K184 + SUMIF(Stock_In!A:A, A184, Stock_In!D:D) - SUMIF(Stock_Out!A:A, A184, Stock_Out!D:D)</f>
        <v>38</v>
      </c>
      <c r="M184" s="43">
        <v>22</v>
      </c>
      <c r="N184" s="43">
        <f t="shared" si="9"/>
        <v>0</v>
      </c>
      <c r="O184" s="43" t="str">
        <f t="shared" si="10"/>
        <v>No</v>
      </c>
      <c r="P184" s="45">
        <v>5</v>
      </c>
      <c r="Q184" s="43">
        <v>33</v>
      </c>
      <c r="R184" s="45">
        <f t="shared" si="11"/>
        <v>165</v>
      </c>
      <c r="S184" s="43">
        <v>62</v>
      </c>
    </row>
    <row r="185" spans="1:19" x14ac:dyDescent="0.25">
      <c r="A185" s="46" t="str">
        <f>IFERROR(INDEX(Products!A:A, MATCH(B185, Products!B:B, 0)), "Not Found")</f>
        <v>P094</v>
      </c>
      <c r="B185" s="46" t="str">
        <f>PROPER(TRIM('Raw_Data'!A185))</f>
        <v>Oatmeal Biscuit</v>
      </c>
      <c r="C185" s="46" t="s">
        <v>152</v>
      </c>
      <c r="D185" s="46" t="s">
        <v>620</v>
      </c>
      <c r="E185" s="46" t="s">
        <v>959</v>
      </c>
      <c r="F185" s="46" t="s">
        <v>106</v>
      </c>
      <c r="G185" s="46" t="s">
        <v>1030</v>
      </c>
      <c r="H185" s="46" t="s">
        <v>1031</v>
      </c>
      <c r="I185" s="29">
        <v>45484</v>
      </c>
      <c r="J185" s="29" t="s">
        <v>999</v>
      </c>
      <c r="K185" s="46">
        <f>ABS('Raw_Data'!K185)</f>
        <v>82</v>
      </c>
      <c r="L185" s="46">
        <f>K185 + SUMIF(Stock_In!A:A, A185, Stock_In!D:D) - SUMIF(Stock_Out!A:A, A185, Stock_Out!D:D)</f>
        <v>82</v>
      </c>
      <c r="M185" s="46">
        <v>6</v>
      </c>
      <c r="N185" s="46">
        <f t="shared" si="9"/>
        <v>0</v>
      </c>
      <c r="O185" s="46" t="str">
        <f t="shared" si="10"/>
        <v>No</v>
      </c>
      <c r="P185" s="47">
        <v>5</v>
      </c>
      <c r="Q185" s="46">
        <v>21</v>
      </c>
      <c r="R185" s="47">
        <f t="shared" si="11"/>
        <v>105</v>
      </c>
      <c r="S185" s="46">
        <v>58</v>
      </c>
    </row>
    <row r="186" spans="1:19" x14ac:dyDescent="0.25">
      <c r="A186" s="43" t="str">
        <f>IFERROR(INDEX(Products!A:A, MATCH(B186, Products!B:B, 0)), "Not Found")</f>
        <v>P055</v>
      </c>
      <c r="B186" s="43" t="str">
        <f>PROPER(TRIM('Raw_Data'!A186))</f>
        <v>Wild Rice</v>
      </c>
      <c r="C186" s="43" t="s">
        <v>103</v>
      </c>
      <c r="D186" s="43" t="s">
        <v>612</v>
      </c>
      <c r="E186" s="43" t="s">
        <v>464</v>
      </c>
      <c r="F186" s="43" t="s">
        <v>106</v>
      </c>
      <c r="G186" s="43" t="s">
        <v>1033</v>
      </c>
      <c r="H186" s="43" t="s">
        <v>1034</v>
      </c>
      <c r="I186" s="32">
        <v>45484</v>
      </c>
      <c r="J186" s="32" t="s">
        <v>692</v>
      </c>
      <c r="K186" s="43">
        <f>ABS('Raw_Data'!K186)</f>
        <v>19</v>
      </c>
      <c r="L186" s="43">
        <f>K186 + SUMIF(Stock_In!A:A, A186, Stock_In!D:D) - SUMIF(Stock_Out!A:A, A186, Stock_Out!D:D)</f>
        <v>19</v>
      </c>
      <c r="M186" s="43">
        <v>77</v>
      </c>
      <c r="N186" s="43">
        <f t="shared" si="9"/>
        <v>58</v>
      </c>
      <c r="O186" s="43" t="str">
        <f t="shared" si="10"/>
        <v>Yes</v>
      </c>
      <c r="P186" s="45">
        <v>10</v>
      </c>
      <c r="Q186" s="43">
        <v>62</v>
      </c>
      <c r="R186" s="45">
        <f t="shared" si="11"/>
        <v>620</v>
      </c>
      <c r="S186" s="43">
        <v>100</v>
      </c>
    </row>
    <row r="187" spans="1:19" x14ac:dyDescent="0.25">
      <c r="A187" s="46" t="str">
        <f>IFERROR(INDEX(Products!A:A, MATCH(B187, Products!B:B, 0)), "Not Found")</f>
        <v>P036</v>
      </c>
      <c r="B187" s="46" t="str">
        <f>PROPER(TRIM('Raw_Data'!A187))</f>
        <v>Whole Wheat Bread</v>
      </c>
      <c r="C187" s="46" t="s">
        <v>152</v>
      </c>
      <c r="D187" s="46" t="s">
        <v>438</v>
      </c>
      <c r="E187" s="46" t="s">
        <v>316</v>
      </c>
      <c r="F187" s="46" t="s">
        <v>106</v>
      </c>
      <c r="G187" s="46" t="s">
        <v>1037</v>
      </c>
      <c r="H187" s="46" t="s">
        <v>1038</v>
      </c>
      <c r="I187" s="29">
        <v>45485</v>
      </c>
      <c r="J187" s="29">
        <v>45359</v>
      </c>
      <c r="K187" s="46">
        <f>ABS('Raw_Data'!K187)</f>
        <v>58</v>
      </c>
      <c r="L187" s="46">
        <f>K187 + SUMIF(Stock_In!A:A, A187, Stock_In!D:D) - SUMIF(Stock_Out!A:A, A187, Stock_Out!D:D)</f>
        <v>58</v>
      </c>
      <c r="M187" s="46">
        <v>48</v>
      </c>
      <c r="N187" s="46">
        <f t="shared" si="9"/>
        <v>0</v>
      </c>
      <c r="O187" s="46" t="str">
        <f t="shared" si="10"/>
        <v>No</v>
      </c>
      <c r="P187" s="47">
        <v>3.5</v>
      </c>
      <c r="Q187" s="46">
        <v>98</v>
      </c>
      <c r="R187" s="47">
        <f t="shared" si="11"/>
        <v>343</v>
      </c>
      <c r="S187" s="46">
        <v>69</v>
      </c>
    </row>
    <row r="188" spans="1:19" x14ac:dyDescent="0.25">
      <c r="A188" s="43" t="str">
        <f>IFERROR(INDEX(Products!A:A, MATCH(B188, Products!B:B, 0)), "Not Found")</f>
        <v>P059</v>
      </c>
      <c r="B188" s="43" t="str">
        <f>PROPER(TRIM('Raw_Data'!A188))</f>
        <v>Whipped Cream</v>
      </c>
      <c r="C188" s="43" t="s">
        <v>74</v>
      </c>
      <c r="D188" s="43" t="s">
        <v>1039</v>
      </c>
      <c r="E188" s="43" t="s">
        <v>521</v>
      </c>
      <c r="F188" s="43" t="s">
        <v>106</v>
      </c>
      <c r="G188" s="43" t="s">
        <v>1041</v>
      </c>
      <c r="H188" s="43" t="s">
        <v>1042</v>
      </c>
      <c r="I188" s="32">
        <v>45507</v>
      </c>
      <c r="J188" s="32" t="s">
        <v>79</v>
      </c>
      <c r="K188" s="43">
        <f>ABS('Raw_Data'!K188)</f>
        <v>98</v>
      </c>
      <c r="L188" s="43">
        <f>K188 + SUMIF(Stock_In!A:A, A188, Stock_In!D:D) - SUMIF(Stock_Out!A:A, A188, Stock_Out!D:D)</f>
        <v>98</v>
      </c>
      <c r="M188" s="43">
        <v>24</v>
      </c>
      <c r="N188" s="43">
        <f t="shared" si="9"/>
        <v>0</v>
      </c>
      <c r="O188" s="43" t="str">
        <f t="shared" si="10"/>
        <v>No</v>
      </c>
      <c r="P188" s="45">
        <v>4.0999999999999996</v>
      </c>
      <c r="Q188" s="43">
        <v>89</v>
      </c>
      <c r="R188" s="45">
        <f t="shared" si="11"/>
        <v>364.9</v>
      </c>
      <c r="S188" s="43">
        <v>80</v>
      </c>
    </row>
    <row r="189" spans="1:19" x14ac:dyDescent="0.25">
      <c r="A189" s="46" t="str">
        <f>IFERROR(INDEX(Products!A:A, MATCH(B189, Products!B:B, 0)), "Not Found")</f>
        <v>P096</v>
      </c>
      <c r="B189" s="46" t="str">
        <f>PROPER(TRIM('Raw_Data'!A189))</f>
        <v>Apple</v>
      </c>
      <c r="C189" s="46" t="s">
        <v>56</v>
      </c>
      <c r="D189" s="46" t="s">
        <v>1046</v>
      </c>
      <c r="E189" s="46" t="s">
        <v>1047</v>
      </c>
      <c r="F189" s="46" t="s">
        <v>106</v>
      </c>
      <c r="G189" s="46" t="s">
        <v>1048</v>
      </c>
      <c r="H189" s="46" t="s">
        <v>1049</v>
      </c>
      <c r="I189" s="29">
        <v>45507</v>
      </c>
      <c r="J189" s="29">
        <v>45962</v>
      </c>
      <c r="K189" s="46">
        <f>ABS('Raw_Data'!K189)</f>
        <v>44</v>
      </c>
      <c r="L189" s="46">
        <f>K189 + SUMIF(Stock_In!A:A, A189, Stock_In!D:D) - SUMIF(Stock_Out!A:A, A189, Stock_Out!D:D)</f>
        <v>44</v>
      </c>
      <c r="M189" s="46">
        <v>92</v>
      </c>
      <c r="N189" s="46">
        <f t="shared" si="9"/>
        <v>48</v>
      </c>
      <c r="O189" s="46" t="str">
        <f t="shared" si="10"/>
        <v>Yes</v>
      </c>
      <c r="P189" s="47">
        <v>3.5</v>
      </c>
      <c r="Q189" s="46">
        <v>41</v>
      </c>
      <c r="R189" s="47">
        <f t="shared" si="11"/>
        <v>143.5</v>
      </c>
      <c r="S189" s="46">
        <v>61</v>
      </c>
    </row>
    <row r="190" spans="1:19" x14ac:dyDescent="0.25">
      <c r="A190" s="43" t="str">
        <f>IFERROR(INDEX(Products!A:A, MATCH(B190, Products!B:B, 0)), "Not Found")</f>
        <v>P097</v>
      </c>
      <c r="B190" s="43" t="str">
        <f>PROPER(TRIM('Raw_Data'!A190))</f>
        <v>Peas</v>
      </c>
      <c r="C190" s="43" t="s">
        <v>56</v>
      </c>
      <c r="D190" s="43" t="s">
        <v>1051</v>
      </c>
      <c r="E190" s="43" t="s">
        <v>1052</v>
      </c>
      <c r="F190" s="43" t="s">
        <v>68</v>
      </c>
      <c r="G190" s="43" t="s">
        <v>1053</v>
      </c>
      <c r="H190" s="43" t="s">
        <v>1054</v>
      </c>
      <c r="I190" s="32">
        <v>45507</v>
      </c>
      <c r="J190" s="32" t="s">
        <v>540</v>
      </c>
      <c r="K190" s="43">
        <f>ABS('Raw_Data'!K190)</f>
        <v>100</v>
      </c>
      <c r="L190" s="43">
        <f>K190 + SUMIF(Stock_In!A:A, A190, Stock_In!D:D) - SUMIF(Stock_Out!A:A, A190, Stock_Out!D:D)</f>
        <v>100</v>
      </c>
      <c r="M190" s="43">
        <v>52</v>
      </c>
      <c r="N190" s="43">
        <f t="shared" si="9"/>
        <v>0</v>
      </c>
      <c r="O190" s="43" t="str">
        <f t="shared" si="10"/>
        <v>No</v>
      </c>
      <c r="P190" s="45">
        <v>3</v>
      </c>
      <c r="Q190" s="43">
        <v>86</v>
      </c>
      <c r="R190" s="45">
        <f t="shared" si="11"/>
        <v>258</v>
      </c>
      <c r="S190" s="43">
        <v>70</v>
      </c>
    </row>
    <row r="191" spans="1:19" x14ac:dyDescent="0.25">
      <c r="A191" s="46" t="str">
        <f>IFERROR(INDEX(Products!A:A, MATCH(B191, Products!B:B, 0)), "Not Found")</f>
        <v>P037</v>
      </c>
      <c r="B191" s="46" t="str">
        <f>PROPER(TRIM('Raw_Data'!A191))</f>
        <v>Robusta Coffee</v>
      </c>
      <c r="C191" s="46" t="s">
        <v>201</v>
      </c>
      <c r="D191" s="46" t="s">
        <v>543</v>
      </c>
      <c r="E191" s="46" t="s">
        <v>323</v>
      </c>
      <c r="F191" s="46" t="s">
        <v>59</v>
      </c>
      <c r="G191" s="46" t="s">
        <v>1056</v>
      </c>
      <c r="H191" s="46" t="s">
        <v>1057</v>
      </c>
      <c r="I191" s="29">
        <v>45508</v>
      </c>
      <c r="J191" s="29" t="s">
        <v>1058</v>
      </c>
      <c r="K191" s="46">
        <f>ABS('Raw_Data'!K191)</f>
        <v>62</v>
      </c>
      <c r="L191" s="46">
        <f>K191 + SUMIF(Stock_In!A:A, A191, Stock_In!D:D) - SUMIF(Stock_Out!A:A, A191, Stock_Out!D:D)</f>
        <v>62</v>
      </c>
      <c r="M191" s="46">
        <v>78</v>
      </c>
      <c r="N191" s="46">
        <f t="shared" si="9"/>
        <v>16</v>
      </c>
      <c r="O191" s="46" t="str">
        <f t="shared" si="10"/>
        <v>Yes</v>
      </c>
      <c r="P191" s="47">
        <v>10</v>
      </c>
      <c r="Q191" s="46">
        <v>62</v>
      </c>
      <c r="R191" s="47">
        <f t="shared" si="11"/>
        <v>620</v>
      </c>
      <c r="S191" s="46">
        <v>97</v>
      </c>
    </row>
    <row r="192" spans="1:19" x14ac:dyDescent="0.25">
      <c r="A192" s="43" t="str">
        <f>IFERROR(INDEX(Products!A:A, MATCH(B192, Products!B:B, 0)), "Not Found")</f>
        <v>P089</v>
      </c>
      <c r="B192" s="43" t="str">
        <f>PROPER(TRIM('Raw_Data'!A192))</f>
        <v>Tomato</v>
      </c>
      <c r="C192" s="43" t="s">
        <v>56</v>
      </c>
      <c r="D192" s="43" t="s">
        <v>292</v>
      </c>
      <c r="E192" s="43" t="s">
        <v>900</v>
      </c>
      <c r="F192" s="43" t="s">
        <v>68</v>
      </c>
      <c r="G192" s="43" t="s">
        <v>1061</v>
      </c>
      <c r="H192" s="43" t="s">
        <v>1062</v>
      </c>
      <c r="I192" s="32">
        <v>45508</v>
      </c>
      <c r="J192" s="32">
        <v>45931</v>
      </c>
      <c r="K192" s="43">
        <f>ABS('Raw_Data'!K192)</f>
        <v>84</v>
      </c>
      <c r="L192" s="43">
        <f>K192 + SUMIF(Stock_In!A:A, A192, Stock_In!D:D) - SUMIF(Stock_Out!A:A, A192, Stock_Out!D:D)</f>
        <v>84</v>
      </c>
      <c r="M192" s="43">
        <v>20</v>
      </c>
      <c r="N192" s="43">
        <f t="shared" si="9"/>
        <v>0</v>
      </c>
      <c r="O192" s="43" t="str">
        <f t="shared" si="10"/>
        <v>No</v>
      </c>
      <c r="P192" s="45">
        <v>2.5</v>
      </c>
      <c r="Q192" s="43">
        <v>86</v>
      </c>
      <c r="R192" s="45">
        <f t="shared" si="11"/>
        <v>215</v>
      </c>
      <c r="S192" s="43">
        <v>64</v>
      </c>
    </row>
    <row r="193" spans="1:19" x14ac:dyDescent="0.25">
      <c r="A193" s="46" t="str">
        <f>IFERROR(INDEX(Products!A:A, MATCH(B193, Products!B:B, 0)), "Not Found")</f>
        <v>P098</v>
      </c>
      <c r="B193" s="46" t="str">
        <f>PROPER(TRIM('Raw_Data'!A193))</f>
        <v>Cottage Cheese</v>
      </c>
      <c r="C193" s="46" t="s">
        <v>74</v>
      </c>
      <c r="D193" s="46" t="s">
        <v>202</v>
      </c>
      <c r="E193" s="46" t="s">
        <v>1064</v>
      </c>
      <c r="F193" s="46" t="s">
        <v>68</v>
      </c>
      <c r="G193" s="46" t="s">
        <v>1065</v>
      </c>
      <c r="H193" s="46" t="s">
        <v>1066</v>
      </c>
      <c r="I193" s="29">
        <v>45508</v>
      </c>
      <c r="J193" s="29" t="s">
        <v>319</v>
      </c>
      <c r="K193" s="46">
        <f>ABS('Raw_Data'!K193)</f>
        <v>68</v>
      </c>
      <c r="L193" s="46">
        <f>K193 + SUMIF(Stock_In!A:A, A193, Stock_In!D:D) - SUMIF(Stock_Out!A:A, A193, Stock_Out!D:D)</f>
        <v>68</v>
      </c>
      <c r="M193" s="46">
        <v>82</v>
      </c>
      <c r="N193" s="46">
        <f t="shared" si="9"/>
        <v>14</v>
      </c>
      <c r="O193" s="46" t="str">
        <f t="shared" si="10"/>
        <v>Yes</v>
      </c>
      <c r="P193" s="47">
        <v>4.8</v>
      </c>
      <c r="Q193" s="46">
        <v>90</v>
      </c>
      <c r="R193" s="47">
        <f t="shared" si="11"/>
        <v>432</v>
      </c>
      <c r="S193" s="46">
        <v>2</v>
      </c>
    </row>
    <row r="194" spans="1:19" x14ac:dyDescent="0.25">
      <c r="A194" s="43" t="str">
        <f>IFERROR(INDEX(Products!A:A, MATCH(B194, Products!B:B, 0)), "Not Found")</f>
        <v>P047</v>
      </c>
      <c r="B194" s="43" t="str">
        <f>PROPER(TRIM('Raw_Data'!A194))</f>
        <v>Pineapple</v>
      </c>
      <c r="C194" s="43" t="s">
        <v>56</v>
      </c>
      <c r="D194" s="43" t="s">
        <v>1067</v>
      </c>
      <c r="E194" s="43" t="s">
        <v>397</v>
      </c>
      <c r="F194" s="43" t="s">
        <v>106</v>
      </c>
      <c r="G194" s="43" t="s">
        <v>1069</v>
      </c>
      <c r="H194" s="43" t="s">
        <v>1070</v>
      </c>
      <c r="I194" s="32">
        <v>45509</v>
      </c>
      <c r="J194" s="32" t="s">
        <v>912</v>
      </c>
      <c r="K194" s="43">
        <f>ABS('Raw_Data'!K194)</f>
        <v>55</v>
      </c>
      <c r="L194" s="43">
        <f>K194 + SUMIF(Stock_In!A:A, A194, Stock_In!D:D) - SUMIF(Stock_Out!A:A, A194, Stock_Out!D:D)</f>
        <v>55</v>
      </c>
      <c r="M194" s="43">
        <v>91</v>
      </c>
      <c r="N194" s="43">
        <f t="shared" si="9"/>
        <v>36</v>
      </c>
      <c r="O194" s="43" t="str">
        <f t="shared" si="10"/>
        <v>Yes</v>
      </c>
      <c r="P194" s="45">
        <v>3.5</v>
      </c>
      <c r="Q194" s="43">
        <v>81</v>
      </c>
      <c r="R194" s="45">
        <f t="shared" si="11"/>
        <v>283.5</v>
      </c>
      <c r="S194" s="43">
        <v>19</v>
      </c>
    </row>
    <row r="195" spans="1:19" x14ac:dyDescent="0.25">
      <c r="A195" s="46" t="str">
        <f>IFERROR(INDEX(Products!A:A, MATCH(B195, Products!B:B, 0)), "Not Found")</f>
        <v>P099</v>
      </c>
      <c r="B195" s="46" t="str">
        <f>PROPER(TRIM('Raw_Data'!A195))</f>
        <v>Multigrain Bread</v>
      </c>
      <c r="C195" s="46" t="s">
        <v>152</v>
      </c>
      <c r="D195" s="46" t="s">
        <v>227</v>
      </c>
      <c r="E195" s="46" t="s">
        <v>1073</v>
      </c>
      <c r="F195" s="46" t="s">
        <v>106</v>
      </c>
      <c r="G195" s="46" t="s">
        <v>1074</v>
      </c>
      <c r="H195" s="46" t="s">
        <v>1075</v>
      </c>
      <c r="I195" s="29">
        <v>45509</v>
      </c>
      <c r="J195" s="29" t="s">
        <v>816</v>
      </c>
      <c r="K195" s="46">
        <f>ABS('Raw_Data'!K195)</f>
        <v>87</v>
      </c>
      <c r="L195" s="46">
        <f>K195 + SUMIF(Stock_In!A:A, A195, Stock_In!D:D) - SUMIF(Stock_Out!A:A, A195, Stock_Out!D:D)</f>
        <v>87</v>
      </c>
      <c r="M195" s="46">
        <v>70</v>
      </c>
      <c r="N195" s="46">
        <f t="shared" si="9"/>
        <v>0</v>
      </c>
      <c r="O195" s="46" t="str">
        <f t="shared" si="10"/>
        <v>No</v>
      </c>
      <c r="P195" s="47">
        <v>3.2</v>
      </c>
      <c r="Q195" s="46">
        <v>73</v>
      </c>
      <c r="R195" s="47">
        <f t="shared" si="11"/>
        <v>233.60000000000002</v>
      </c>
      <c r="S195" s="46">
        <v>44</v>
      </c>
    </row>
    <row r="196" spans="1:19" x14ac:dyDescent="0.25">
      <c r="A196" s="43" t="str">
        <f>IFERROR(INDEX(Products!A:A, MATCH(B196, Products!B:B, 0)), "Not Found")</f>
        <v>P066</v>
      </c>
      <c r="B196" s="43" t="str">
        <f>PROPER(TRIM('Raw_Data'!A196))</f>
        <v>Almond Flour</v>
      </c>
      <c r="C196" s="43" t="s">
        <v>103</v>
      </c>
      <c r="D196" s="43" t="s">
        <v>303</v>
      </c>
      <c r="E196" s="43" t="s">
        <v>608</v>
      </c>
      <c r="F196" s="43" t="s">
        <v>106</v>
      </c>
      <c r="G196" s="43" t="s">
        <v>1078</v>
      </c>
      <c r="H196" s="43" t="s">
        <v>1079</v>
      </c>
      <c r="I196" s="32">
        <v>45509</v>
      </c>
      <c r="J196" s="32" t="s">
        <v>1080</v>
      </c>
      <c r="K196" s="43">
        <f>ABS('Raw_Data'!K196)</f>
        <v>12</v>
      </c>
      <c r="L196" s="43">
        <f>K196 + SUMIF(Stock_In!A:A, A196, Stock_In!D:D) - SUMIF(Stock_Out!A:A, A196, Stock_Out!D:D)</f>
        <v>12</v>
      </c>
      <c r="M196" s="43">
        <v>56</v>
      </c>
      <c r="N196" s="43">
        <f t="shared" si="9"/>
        <v>44</v>
      </c>
      <c r="O196" s="43" t="str">
        <f t="shared" si="10"/>
        <v>Yes</v>
      </c>
      <c r="P196" s="45">
        <v>9.5</v>
      </c>
      <c r="Q196" s="43">
        <v>56</v>
      </c>
      <c r="R196" s="45">
        <f t="shared" si="11"/>
        <v>532</v>
      </c>
      <c r="S196" s="43">
        <v>6</v>
      </c>
    </row>
    <row r="197" spans="1:19" x14ac:dyDescent="0.25">
      <c r="A197" s="46" t="str">
        <f>IFERROR(INDEX(Products!A:A, MATCH(B197, Products!B:B, 0)), "Not Found")</f>
        <v>P015</v>
      </c>
      <c r="B197" s="46" t="str">
        <f>PROPER(TRIM('Raw_Data'!A197))</f>
        <v>Cauliflower</v>
      </c>
      <c r="C197" s="46" t="s">
        <v>56</v>
      </c>
      <c r="D197" s="46" t="s">
        <v>1005</v>
      </c>
      <c r="E197" s="46" t="s">
        <v>162</v>
      </c>
      <c r="F197" s="46" t="s">
        <v>68</v>
      </c>
      <c r="G197" s="46" t="s">
        <v>1083</v>
      </c>
      <c r="H197" s="46" t="s">
        <v>1084</v>
      </c>
      <c r="I197" s="29">
        <v>45510</v>
      </c>
      <c r="J197" s="29" t="s">
        <v>408</v>
      </c>
      <c r="K197" s="46">
        <f>ABS('Raw_Data'!K197)</f>
        <v>95</v>
      </c>
      <c r="L197" s="46">
        <f>K197 + SUMIF(Stock_In!A:A, A197, Stock_In!D:D) - SUMIF(Stock_Out!A:A, A197, Stock_Out!D:D)</f>
        <v>95</v>
      </c>
      <c r="M197" s="46">
        <v>66</v>
      </c>
      <c r="N197" s="46">
        <f t="shared" si="9"/>
        <v>0</v>
      </c>
      <c r="O197" s="46" t="str">
        <f t="shared" si="10"/>
        <v>No</v>
      </c>
      <c r="P197" s="47">
        <v>2.48</v>
      </c>
      <c r="Q197" s="46">
        <v>92</v>
      </c>
      <c r="R197" s="47">
        <f t="shared" si="11"/>
        <v>228.16</v>
      </c>
      <c r="S197" s="46">
        <v>72</v>
      </c>
    </row>
    <row r="198" spans="1:19" x14ac:dyDescent="0.25">
      <c r="A198" s="43" t="str">
        <f>IFERROR(INDEX(Products!A:A, MATCH(B198, Products!B:B, 0)), "Not Found")</f>
        <v>P023</v>
      </c>
      <c r="B198" s="43" t="str">
        <f>PROPER(TRIM('Raw_Data'!A198))</f>
        <v>Mango</v>
      </c>
      <c r="C198" s="43" t="s">
        <v>56</v>
      </c>
      <c r="D198" s="43" t="s">
        <v>984</v>
      </c>
      <c r="E198" s="43" t="s">
        <v>217</v>
      </c>
      <c r="F198" s="43" t="s">
        <v>68</v>
      </c>
      <c r="G198" s="43" t="s">
        <v>1087</v>
      </c>
      <c r="H198" s="43" t="s">
        <v>1088</v>
      </c>
      <c r="I198" s="32">
        <v>45510</v>
      </c>
      <c r="J198" s="32" t="s">
        <v>71</v>
      </c>
      <c r="K198" s="43">
        <f>ABS('Raw_Data'!K198)</f>
        <v>84</v>
      </c>
      <c r="L198" s="43">
        <f>K198 + SUMIF(Stock_In!A:A, A198, Stock_In!D:D) - SUMIF(Stock_Out!A:A, A198, Stock_Out!D:D)</f>
        <v>84</v>
      </c>
      <c r="M198" s="43">
        <v>9</v>
      </c>
      <c r="N198" s="43">
        <f t="shared" si="9"/>
        <v>0</v>
      </c>
      <c r="O198" s="43" t="str">
        <f t="shared" si="10"/>
        <v>No</v>
      </c>
      <c r="P198" s="45">
        <v>5</v>
      </c>
      <c r="Q198" s="43">
        <v>30</v>
      </c>
      <c r="R198" s="45">
        <f t="shared" si="11"/>
        <v>150</v>
      </c>
      <c r="S198" s="43">
        <v>68</v>
      </c>
    </row>
    <row r="199" spans="1:19" x14ac:dyDescent="0.25">
      <c r="A199" s="46" t="str">
        <f>IFERROR(INDEX(Products!A:A, MATCH(B199, Products!B:B, 0)), "Not Found")</f>
        <v>P054</v>
      </c>
      <c r="B199" s="46" t="str">
        <f>PROPER(TRIM('Raw_Data'!A199))</f>
        <v>Black Rice</v>
      </c>
      <c r="C199" s="46" t="s">
        <v>103</v>
      </c>
      <c r="D199" s="46" t="s">
        <v>1089</v>
      </c>
      <c r="E199" s="46" t="s">
        <v>458</v>
      </c>
      <c r="F199" s="46" t="s">
        <v>59</v>
      </c>
      <c r="G199" s="46" t="s">
        <v>1091</v>
      </c>
      <c r="H199" s="46" t="s">
        <v>1092</v>
      </c>
      <c r="I199" s="29">
        <v>45511</v>
      </c>
      <c r="J199" s="29" t="s">
        <v>826</v>
      </c>
      <c r="K199" s="46">
        <f>ABS('Raw_Data'!K199)</f>
        <v>68</v>
      </c>
      <c r="L199" s="46">
        <f>K199 + SUMIF(Stock_In!A:A, A199, Stock_In!D:D) - SUMIF(Stock_Out!A:A, A199, Stock_Out!D:D)</f>
        <v>68</v>
      </c>
      <c r="M199" s="46">
        <v>68</v>
      </c>
      <c r="N199" s="46">
        <f t="shared" si="9"/>
        <v>0</v>
      </c>
      <c r="O199" s="46" t="str">
        <f t="shared" si="10"/>
        <v>Yes</v>
      </c>
      <c r="P199" s="47">
        <v>6</v>
      </c>
      <c r="Q199" s="46">
        <v>37</v>
      </c>
      <c r="R199" s="47">
        <f t="shared" si="11"/>
        <v>222</v>
      </c>
      <c r="S199" s="46">
        <v>31</v>
      </c>
    </row>
    <row r="200" spans="1:19" x14ac:dyDescent="0.25">
      <c r="A200" s="43" t="str">
        <f>IFERROR(INDEX(Products!A:A, MATCH(B200, Products!B:B, 0)), "Not Found")</f>
        <v>P078</v>
      </c>
      <c r="B200" s="43" t="str">
        <f>PROPER(TRIM('Raw_Data'!A200))</f>
        <v>Black Coffee</v>
      </c>
      <c r="C200" s="43" t="s">
        <v>201</v>
      </c>
      <c r="D200" s="43" t="s">
        <v>589</v>
      </c>
      <c r="E200" s="43" t="s">
        <v>751</v>
      </c>
      <c r="F200" s="43" t="s">
        <v>106</v>
      </c>
      <c r="G200" s="43" t="s">
        <v>1094</v>
      </c>
      <c r="H200" s="43" t="s">
        <v>1095</v>
      </c>
      <c r="I200" s="32">
        <v>45511</v>
      </c>
      <c r="J200" s="32">
        <v>45606</v>
      </c>
      <c r="K200" s="43">
        <f>ABS('Raw_Data'!K200)</f>
        <v>11</v>
      </c>
      <c r="L200" s="43">
        <f>K200 + SUMIF(Stock_In!A:A, A200, Stock_In!D:D) - SUMIF(Stock_Out!A:A, A200, Stock_Out!D:D)</f>
        <v>11</v>
      </c>
      <c r="M200" s="43">
        <v>72</v>
      </c>
      <c r="N200" s="43">
        <f t="shared" si="9"/>
        <v>61</v>
      </c>
      <c r="O200" s="43" t="str">
        <f t="shared" si="10"/>
        <v>Yes</v>
      </c>
      <c r="P200" s="45">
        <v>15</v>
      </c>
      <c r="Q200" s="43">
        <v>89</v>
      </c>
      <c r="R200" s="45">
        <f t="shared" si="11"/>
        <v>1335</v>
      </c>
      <c r="S200" s="43">
        <v>4</v>
      </c>
    </row>
    <row r="201" spans="1:19" x14ac:dyDescent="0.25">
      <c r="A201" s="46" t="str">
        <f>IFERROR(INDEX(Products!A:A, MATCH(B201, Products!B:B, 0)), "Not Found")</f>
        <v>P039</v>
      </c>
      <c r="B201" s="46" t="str">
        <f>PROPER(TRIM('Raw_Data'!A201))</f>
        <v>Palm Oil</v>
      </c>
      <c r="C201" s="46" t="s">
        <v>65</v>
      </c>
      <c r="D201" s="46" t="s">
        <v>870</v>
      </c>
      <c r="E201" s="46" t="s">
        <v>336</v>
      </c>
      <c r="F201" s="46" t="s">
        <v>59</v>
      </c>
      <c r="G201" s="46" t="s">
        <v>1097</v>
      </c>
      <c r="H201" s="46" t="s">
        <v>1098</v>
      </c>
      <c r="I201" s="29">
        <v>45511</v>
      </c>
      <c r="J201" s="29">
        <v>45839</v>
      </c>
      <c r="K201" s="46">
        <f>ABS('Raw_Data'!K201)</f>
        <v>44</v>
      </c>
      <c r="L201" s="46">
        <f>K201 + SUMIF(Stock_In!A:A, A201, Stock_In!D:D) - SUMIF(Stock_Out!A:A, A201, Stock_Out!D:D)</f>
        <v>44</v>
      </c>
      <c r="M201" s="46">
        <v>83</v>
      </c>
      <c r="N201" s="46">
        <f t="shared" si="9"/>
        <v>39</v>
      </c>
      <c r="O201" s="46" t="str">
        <f t="shared" si="10"/>
        <v>Yes</v>
      </c>
      <c r="P201" s="47">
        <v>1.8</v>
      </c>
      <c r="Q201" s="46">
        <v>46</v>
      </c>
      <c r="R201" s="47">
        <f t="shared" si="11"/>
        <v>82.8</v>
      </c>
      <c r="S201" s="46">
        <v>4</v>
      </c>
    </row>
    <row r="202" spans="1:19" x14ac:dyDescent="0.25">
      <c r="A202" s="43" t="str">
        <f>IFERROR(INDEX(Products!A:A, MATCH(B202, Products!B:B, 0)), "Not Found")</f>
        <v>P013</v>
      </c>
      <c r="B202" s="43" t="str">
        <f>PROPER(TRIM('Raw_Data'!A202))</f>
        <v>Orange</v>
      </c>
      <c r="C202" s="43" t="s">
        <v>56</v>
      </c>
      <c r="D202" s="43" t="s">
        <v>601</v>
      </c>
      <c r="E202" s="43" t="s">
        <v>146</v>
      </c>
      <c r="F202" s="43" t="s">
        <v>59</v>
      </c>
      <c r="G202" s="43" t="s">
        <v>1100</v>
      </c>
      <c r="H202" s="43" t="s">
        <v>1101</v>
      </c>
      <c r="I202" s="32">
        <v>45511</v>
      </c>
      <c r="J202" s="32">
        <v>45547</v>
      </c>
      <c r="K202" s="43">
        <f>ABS('Raw_Data'!K202)</f>
        <v>36</v>
      </c>
      <c r="L202" s="43">
        <f>K202 + SUMIF(Stock_In!A:A, A202, Stock_In!D:D) - SUMIF(Stock_Out!A:A, A202, Stock_Out!D:D)</f>
        <v>36</v>
      </c>
      <c r="M202" s="43">
        <v>59</v>
      </c>
      <c r="N202" s="43">
        <f t="shared" si="9"/>
        <v>23</v>
      </c>
      <c r="O202" s="43" t="str">
        <f t="shared" si="10"/>
        <v>Yes</v>
      </c>
      <c r="P202" s="45">
        <v>3</v>
      </c>
      <c r="Q202" s="43">
        <v>25</v>
      </c>
      <c r="R202" s="45">
        <f t="shared" si="11"/>
        <v>75</v>
      </c>
      <c r="S202" s="43">
        <v>60</v>
      </c>
    </row>
    <row r="203" spans="1:19" x14ac:dyDescent="0.25">
      <c r="A203" s="46" t="str">
        <f>IFERROR(INDEX(Products!A:A, MATCH(B203, Products!B:B, 0)), "Not Found")</f>
        <v>P068</v>
      </c>
      <c r="B203" s="46" t="str">
        <f>PROPER(TRIM('Raw_Data'!A203))</f>
        <v>Peach</v>
      </c>
      <c r="C203" s="46" t="s">
        <v>56</v>
      </c>
      <c r="D203" s="46" t="s">
        <v>187</v>
      </c>
      <c r="E203" s="46" t="s">
        <v>636</v>
      </c>
      <c r="F203" s="46" t="s">
        <v>59</v>
      </c>
      <c r="G203" s="46" t="s">
        <v>1103</v>
      </c>
      <c r="H203" s="46" t="s">
        <v>1104</v>
      </c>
      <c r="I203" s="29">
        <v>45511</v>
      </c>
      <c r="J203" s="29" t="s">
        <v>437</v>
      </c>
      <c r="K203" s="46">
        <f>ABS('Raw_Data'!K203)</f>
        <v>94</v>
      </c>
      <c r="L203" s="46">
        <f>K203 + SUMIF(Stock_In!A:A, A203, Stock_In!D:D) - SUMIF(Stock_Out!A:A, A203, Stock_Out!D:D)</f>
        <v>94</v>
      </c>
      <c r="M203" s="46">
        <v>69</v>
      </c>
      <c r="N203" s="46">
        <f t="shared" si="9"/>
        <v>0</v>
      </c>
      <c r="O203" s="46" t="str">
        <f t="shared" si="10"/>
        <v>No</v>
      </c>
      <c r="P203" s="47">
        <v>4</v>
      </c>
      <c r="Q203" s="46">
        <v>24</v>
      </c>
      <c r="R203" s="47">
        <f t="shared" si="11"/>
        <v>96</v>
      </c>
      <c r="S203" s="46">
        <v>20</v>
      </c>
    </row>
    <row r="204" spans="1:19" x14ac:dyDescent="0.25">
      <c r="A204" s="43" t="str">
        <f>IFERROR(INDEX(Products!A:A, MATCH(B204, Products!B:B, 0)), "Not Found")</f>
        <v>P085</v>
      </c>
      <c r="B204" s="43" t="str">
        <f>PROPER(TRIM('Raw_Data'!A204))</f>
        <v>Powdered Sugar</v>
      </c>
      <c r="C204" s="43" t="s">
        <v>103</v>
      </c>
      <c r="D204" s="43" t="s">
        <v>475</v>
      </c>
      <c r="E204" s="43" t="s">
        <v>830</v>
      </c>
      <c r="F204" s="43" t="s">
        <v>59</v>
      </c>
      <c r="G204" s="43" t="s">
        <v>1106</v>
      </c>
      <c r="H204" s="43" t="s">
        <v>1107</v>
      </c>
      <c r="I204" s="32">
        <v>45512</v>
      </c>
      <c r="J204" s="32">
        <v>45600</v>
      </c>
      <c r="K204" s="43">
        <f>ABS('Raw_Data'!K204)</f>
        <v>68</v>
      </c>
      <c r="L204" s="43">
        <f>K204 + SUMIF(Stock_In!A:A, A204, Stock_In!D:D) - SUMIF(Stock_Out!A:A, A204, Stock_Out!D:D)</f>
        <v>68</v>
      </c>
      <c r="M204" s="43">
        <v>7</v>
      </c>
      <c r="N204" s="43">
        <f t="shared" si="9"/>
        <v>0</v>
      </c>
      <c r="O204" s="43" t="str">
        <f t="shared" si="10"/>
        <v>No</v>
      </c>
      <c r="P204" s="45">
        <v>2.5</v>
      </c>
      <c r="Q204" s="43">
        <v>69</v>
      </c>
      <c r="R204" s="45">
        <f t="shared" si="11"/>
        <v>172.5</v>
      </c>
      <c r="S204" s="43">
        <v>1</v>
      </c>
    </row>
    <row r="205" spans="1:19" x14ac:dyDescent="0.25">
      <c r="A205" s="46" t="str">
        <f>IFERROR(INDEX(Products!A:A, MATCH(B205, Products!B:B, 0)), "Not Found")</f>
        <v>P028</v>
      </c>
      <c r="B205" s="46" t="str">
        <f>PROPER(TRIM('Raw_Data'!A205))</f>
        <v>Tilapia</v>
      </c>
      <c r="C205" s="46" t="s">
        <v>113</v>
      </c>
      <c r="D205" s="46" t="s">
        <v>1108</v>
      </c>
      <c r="E205" s="46" t="s">
        <v>252</v>
      </c>
      <c r="F205" s="46" t="s">
        <v>106</v>
      </c>
      <c r="G205" s="46" t="s">
        <v>1110</v>
      </c>
      <c r="H205" s="46" t="s">
        <v>1111</v>
      </c>
      <c r="I205" s="29">
        <v>45512</v>
      </c>
      <c r="J205" s="29" t="s">
        <v>810</v>
      </c>
      <c r="K205" s="46">
        <f>ABS('Raw_Data'!K205)</f>
        <v>78</v>
      </c>
      <c r="L205" s="46">
        <f>K205 + SUMIF(Stock_In!A:A, A205, Stock_In!D:D) - SUMIF(Stock_Out!A:A, A205, Stock_Out!D:D)</f>
        <v>78</v>
      </c>
      <c r="M205" s="46">
        <v>75</v>
      </c>
      <c r="N205" s="46">
        <f t="shared" si="9"/>
        <v>0</v>
      </c>
      <c r="O205" s="46" t="str">
        <f t="shared" si="10"/>
        <v>No</v>
      </c>
      <c r="P205" s="47">
        <v>7</v>
      </c>
      <c r="Q205" s="46">
        <v>63</v>
      </c>
      <c r="R205" s="47">
        <f t="shared" si="11"/>
        <v>441</v>
      </c>
      <c r="S205" s="46">
        <v>100</v>
      </c>
    </row>
    <row r="206" spans="1:19" x14ac:dyDescent="0.25">
      <c r="A206" s="43" t="str">
        <f>IFERROR(INDEX(Products!A:A, MATCH(B206, Products!B:B, 0)), "Not Found")</f>
        <v>P064</v>
      </c>
      <c r="B206" s="43" t="str">
        <f>PROPER(TRIM('Raw_Data'!A206))</f>
        <v>Banana</v>
      </c>
      <c r="C206" s="43" t="s">
        <v>56</v>
      </c>
      <c r="D206" s="43" t="s">
        <v>366</v>
      </c>
      <c r="E206" s="43" t="s">
        <v>590</v>
      </c>
      <c r="F206" s="43" t="s">
        <v>68</v>
      </c>
      <c r="G206" s="43" t="s">
        <v>1113</v>
      </c>
      <c r="H206" s="43" t="s">
        <v>1114</v>
      </c>
      <c r="I206" s="32">
        <v>45512</v>
      </c>
      <c r="J206" s="32" t="s">
        <v>1115</v>
      </c>
      <c r="K206" s="43">
        <f>ABS('Raw_Data'!K206)</f>
        <v>82</v>
      </c>
      <c r="L206" s="43">
        <f>K206 + SUMIF(Stock_In!A:A, A206, Stock_In!D:D) - SUMIF(Stock_Out!A:A, A206, Stock_Out!D:D)</f>
        <v>82</v>
      </c>
      <c r="M206" s="43">
        <v>29</v>
      </c>
      <c r="N206" s="43">
        <f t="shared" si="9"/>
        <v>0</v>
      </c>
      <c r="O206" s="43" t="str">
        <f t="shared" si="10"/>
        <v>No</v>
      </c>
      <c r="P206" s="45">
        <v>15.31</v>
      </c>
      <c r="Q206" s="43">
        <v>77</v>
      </c>
      <c r="R206" s="45">
        <f t="shared" si="11"/>
        <v>1178.8700000000001</v>
      </c>
      <c r="S206" s="43">
        <v>27</v>
      </c>
    </row>
    <row r="207" spans="1:19" x14ac:dyDescent="0.25">
      <c r="A207" s="46" t="str">
        <f>IFERROR(INDEX(Products!A:A, MATCH(B207, Products!B:B, 0)), "Not Found")</f>
        <v>P053</v>
      </c>
      <c r="B207" s="46" t="str">
        <f>PROPER(TRIM('Raw_Data'!A207))</f>
        <v>Sushi Rice</v>
      </c>
      <c r="C207" s="46" t="s">
        <v>103</v>
      </c>
      <c r="D207" s="46" t="s">
        <v>1117</v>
      </c>
      <c r="E207" s="46" t="s">
        <v>453</v>
      </c>
      <c r="F207" s="46" t="s">
        <v>106</v>
      </c>
      <c r="G207" s="46" t="s">
        <v>1119</v>
      </c>
      <c r="H207" s="46" t="s">
        <v>1120</v>
      </c>
      <c r="I207" s="29">
        <v>45512</v>
      </c>
      <c r="J207" s="29" t="s">
        <v>1121</v>
      </c>
      <c r="K207" s="46">
        <f>ABS('Raw_Data'!K207)</f>
        <v>22</v>
      </c>
      <c r="L207" s="46">
        <f>K207 + SUMIF(Stock_In!A:A, A207, Stock_In!D:D) - SUMIF(Stock_Out!A:A, A207, Stock_Out!D:D)</f>
        <v>22</v>
      </c>
      <c r="M207" s="46">
        <v>10</v>
      </c>
      <c r="N207" s="46">
        <f t="shared" si="9"/>
        <v>0</v>
      </c>
      <c r="O207" s="46" t="str">
        <f t="shared" si="10"/>
        <v>No</v>
      </c>
      <c r="P207" s="47">
        <v>4.25</v>
      </c>
      <c r="Q207" s="46">
        <v>64</v>
      </c>
      <c r="R207" s="47">
        <f t="shared" si="11"/>
        <v>272</v>
      </c>
      <c r="S207" s="46">
        <v>7</v>
      </c>
    </row>
    <row r="208" spans="1:19" x14ac:dyDescent="0.25">
      <c r="A208" s="43" t="str">
        <f>IFERROR(INDEX(Products!A:A, MATCH(B208, Products!B:B, 0)), "Not Found")</f>
        <v>P021</v>
      </c>
      <c r="B208" s="43" t="str">
        <f>PROPER(TRIM('Raw_Data'!A208))</f>
        <v>Arabica Coffee</v>
      </c>
      <c r="C208" s="43" t="s">
        <v>201</v>
      </c>
      <c r="D208" s="43" t="s">
        <v>645</v>
      </c>
      <c r="E208" s="43" t="s">
        <v>203</v>
      </c>
      <c r="F208" s="43" t="s">
        <v>59</v>
      </c>
      <c r="G208" s="43" t="s">
        <v>1124</v>
      </c>
      <c r="H208" s="43" t="s">
        <v>1125</v>
      </c>
      <c r="I208" s="32">
        <v>45513</v>
      </c>
      <c r="J208" s="32">
        <v>45449</v>
      </c>
      <c r="K208" s="43">
        <f>ABS('Raw_Data'!K208)</f>
        <v>62</v>
      </c>
      <c r="L208" s="43">
        <f>K208 + SUMIF(Stock_In!A:A, A208, Stock_In!D:D) - SUMIF(Stock_Out!A:A, A208, Stock_Out!D:D)</f>
        <v>62</v>
      </c>
      <c r="M208" s="43">
        <v>89</v>
      </c>
      <c r="N208" s="43">
        <f t="shared" si="9"/>
        <v>27</v>
      </c>
      <c r="O208" s="43" t="str">
        <f t="shared" si="10"/>
        <v>Yes</v>
      </c>
      <c r="P208" s="45">
        <v>20</v>
      </c>
      <c r="Q208" s="43">
        <v>23</v>
      </c>
      <c r="R208" s="45">
        <f t="shared" si="11"/>
        <v>460</v>
      </c>
      <c r="S208" s="43">
        <v>11</v>
      </c>
    </row>
    <row r="209" spans="1:19" x14ac:dyDescent="0.25">
      <c r="A209" s="46" t="str">
        <f>IFERROR(INDEX(Products!A:A, MATCH(B209, Products!B:B, 0)), "Not Found")</f>
        <v>P084</v>
      </c>
      <c r="B209" s="46" t="str">
        <f>PROPER(TRIM('Raw_Data'!A209))</f>
        <v>Evaporated Milk</v>
      </c>
      <c r="C209" s="46" t="s">
        <v>74</v>
      </c>
      <c r="D209" s="46" t="s">
        <v>1126</v>
      </c>
      <c r="E209" s="46" t="s">
        <v>813</v>
      </c>
      <c r="F209" s="46" t="s">
        <v>68</v>
      </c>
      <c r="G209" s="46" t="s">
        <v>1128</v>
      </c>
      <c r="H209" s="46" t="s">
        <v>1129</v>
      </c>
      <c r="I209" s="29">
        <v>45513</v>
      </c>
      <c r="J209" s="29" t="s">
        <v>816</v>
      </c>
      <c r="K209" s="46">
        <f>ABS('Raw_Data'!K209)</f>
        <v>70</v>
      </c>
      <c r="L209" s="46">
        <f>K209 + SUMIF(Stock_In!A:A, A209, Stock_In!D:D) - SUMIF(Stock_Out!A:A, A209, Stock_Out!D:D)</f>
        <v>70</v>
      </c>
      <c r="M209" s="46">
        <v>81</v>
      </c>
      <c r="N209" s="46">
        <f t="shared" si="9"/>
        <v>11</v>
      </c>
      <c r="O209" s="46" t="str">
        <f t="shared" si="10"/>
        <v>Yes</v>
      </c>
      <c r="P209" s="47">
        <v>2</v>
      </c>
      <c r="Q209" s="46">
        <v>24</v>
      </c>
      <c r="R209" s="47">
        <f t="shared" si="11"/>
        <v>48</v>
      </c>
      <c r="S209" s="46">
        <v>54</v>
      </c>
    </row>
    <row r="210" spans="1:19" x14ac:dyDescent="0.25">
      <c r="A210" s="43" t="str">
        <f>IFERROR(INDEX(Products!A:A, MATCH(B210, Products!B:B, 0)), "Not Found")</f>
        <v>P030</v>
      </c>
      <c r="B210" s="43" t="str">
        <f>PROPER(TRIM('Raw_Data'!A210))</f>
        <v>Bread Flour</v>
      </c>
      <c r="C210" s="43" t="s">
        <v>103</v>
      </c>
      <c r="D210" s="43" t="s">
        <v>1130</v>
      </c>
      <c r="E210" s="43" t="s">
        <v>262</v>
      </c>
      <c r="F210" s="43" t="s">
        <v>59</v>
      </c>
      <c r="G210" s="43" t="s">
        <v>1132</v>
      </c>
      <c r="H210" s="43" t="s">
        <v>1133</v>
      </c>
      <c r="I210" s="32">
        <v>45514</v>
      </c>
      <c r="J210" s="32">
        <v>45576</v>
      </c>
      <c r="K210" s="43">
        <f>ABS('Raw_Data'!K210)</f>
        <v>21</v>
      </c>
      <c r="L210" s="43">
        <f>K210 + SUMIF(Stock_In!A:A, A210, Stock_In!D:D) - SUMIF(Stock_Out!A:A, A210, Stock_Out!D:D)</f>
        <v>21</v>
      </c>
      <c r="M210" s="43">
        <v>63</v>
      </c>
      <c r="N210" s="43">
        <f t="shared" si="9"/>
        <v>42</v>
      </c>
      <c r="O210" s="43" t="str">
        <f t="shared" si="10"/>
        <v>Yes</v>
      </c>
      <c r="P210" s="45">
        <v>1.5</v>
      </c>
      <c r="Q210" s="43">
        <v>38</v>
      </c>
      <c r="R210" s="45">
        <f t="shared" si="11"/>
        <v>57</v>
      </c>
      <c r="S210" s="43">
        <v>73</v>
      </c>
    </row>
    <row r="211" spans="1:19" x14ac:dyDescent="0.25">
      <c r="A211" s="46" t="str">
        <f>IFERROR(INDEX(Products!A:A, MATCH(B211, Products!B:B, 0)), "Not Found")</f>
        <v>P016</v>
      </c>
      <c r="B211" s="46" t="str">
        <f>PROPER(TRIM('Raw_Data'!A211))</f>
        <v>Pear</v>
      </c>
      <c r="C211" s="46" t="s">
        <v>56</v>
      </c>
      <c r="D211" s="46" t="s">
        <v>988</v>
      </c>
      <c r="E211" s="46" t="s">
        <v>169</v>
      </c>
      <c r="F211" s="46" t="s">
        <v>106</v>
      </c>
      <c r="G211" s="46" t="s">
        <v>1136</v>
      </c>
      <c r="H211" s="46" t="s">
        <v>1137</v>
      </c>
      <c r="I211" s="29">
        <v>45514</v>
      </c>
      <c r="J211" s="29" t="s">
        <v>1138</v>
      </c>
      <c r="K211" s="46">
        <f>ABS('Raw_Data'!K211)</f>
        <v>61</v>
      </c>
      <c r="L211" s="46">
        <f>K211 + SUMIF(Stock_In!A:A, A211, Stock_In!D:D) - SUMIF(Stock_Out!A:A, A211, Stock_Out!D:D)</f>
        <v>61</v>
      </c>
      <c r="M211" s="46">
        <v>50</v>
      </c>
      <c r="N211" s="46">
        <f t="shared" si="9"/>
        <v>0</v>
      </c>
      <c r="O211" s="46" t="str">
        <f t="shared" si="10"/>
        <v>No</v>
      </c>
      <c r="P211" s="47">
        <v>4.5</v>
      </c>
      <c r="Q211" s="46">
        <v>24</v>
      </c>
      <c r="R211" s="47">
        <f t="shared" si="11"/>
        <v>108</v>
      </c>
      <c r="S211" s="46">
        <v>92</v>
      </c>
    </row>
    <row r="212" spans="1:19" x14ac:dyDescent="0.25">
      <c r="A212" s="43" t="str">
        <f>IFERROR(INDEX(Products!A:A, MATCH(B212, Products!B:B, 0)), "Not Found")</f>
        <v>P069</v>
      </c>
      <c r="B212" s="43" t="str">
        <f>PROPER(TRIM('Raw_Data'!A212))</f>
        <v>Asparagus</v>
      </c>
      <c r="C212" s="43" t="s">
        <v>56</v>
      </c>
      <c r="D212" s="43" t="s">
        <v>1140</v>
      </c>
      <c r="E212" s="43" t="s">
        <v>661</v>
      </c>
      <c r="F212" s="43" t="s">
        <v>68</v>
      </c>
      <c r="G212" s="43" t="s">
        <v>1142</v>
      </c>
      <c r="H212" s="43" t="s">
        <v>1143</v>
      </c>
      <c r="I212" s="32">
        <v>45514</v>
      </c>
      <c r="J212" s="32">
        <v>45516</v>
      </c>
      <c r="K212" s="43">
        <f>ABS('Raw_Data'!K212)</f>
        <v>46</v>
      </c>
      <c r="L212" s="43">
        <f>K212 + SUMIF(Stock_In!A:A, A212, Stock_In!D:D) - SUMIF(Stock_Out!A:A, A212, Stock_Out!D:D)</f>
        <v>46</v>
      </c>
      <c r="M212" s="43">
        <v>88</v>
      </c>
      <c r="N212" s="43">
        <f t="shared" si="9"/>
        <v>42</v>
      </c>
      <c r="O212" s="43" t="str">
        <f t="shared" si="10"/>
        <v>Yes</v>
      </c>
      <c r="P212" s="45">
        <v>4.8</v>
      </c>
      <c r="Q212" s="43">
        <v>59</v>
      </c>
      <c r="R212" s="45">
        <f t="shared" si="11"/>
        <v>283.2</v>
      </c>
      <c r="S212" s="43">
        <v>79</v>
      </c>
    </row>
    <row r="213" spans="1:19" x14ac:dyDescent="0.25">
      <c r="A213" s="46" t="str">
        <f>IFERROR(INDEX(Products!A:A, MATCH(B213, Products!B:B, 0)), "Not Found")</f>
        <v>P025</v>
      </c>
      <c r="B213" s="46" t="str">
        <f>PROPER(TRIM('Raw_Data'!A213))</f>
        <v>Jasmine Rice</v>
      </c>
      <c r="C213" s="46" t="s">
        <v>103</v>
      </c>
      <c r="D213" s="46" t="s">
        <v>707</v>
      </c>
      <c r="E213" s="46" t="s">
        <v>228</v>
      </c>
      <c r="F213" s="46" t="s">
        <v>59</v>
      </c>
      <c r="G213" s="46" t="s">
        <v>1145</v>
      </c>
      <c r="H213" s="46" t="s">
        <v>1146</v>
      </c>
      <c r="I213" s="29">
        <v>45514</v>
      </c>
      <c r="J213" s="29">
        <v>45329</v>
      </c>
      <c r="K213" s="46">
        <f>ABS('Raw_Data'!K213)</f>
        <v>20</v>
      </c>
      <c r="L213" s="46">
        <f>K213 + SUMIF(Stock_In!A:A, A213, Stock_In!D:D) - SUMIF(Stock_Out!A:A, A213, Stock_Out!D:D)</f>
        <v>20</v>
      </c>
      <c r="M213" s="46">
        <v>25</v>
      </c>
      <c r="N213" s="46">
        <f t="shared" si="9"/>
        <v>5</v>
      </c>
      <c r="O213" s="46" t="str">
        <f t="shared" si="10"/>
        <v>Yes</v>
      </c>
      <c r="P213" s="47">
        <v>4.75</v>
      </c>
      <c r="Q213" s="46">
        <v>78</v>
      </c>
      <c r="R213" s="47">
        <f t="shared" si="11"/>
        <v>370.5</v>
      </c>
      <c r="S213" s="46">
        <v>1</v>
      </c>
    </row>
    <row r="214" spans="1:19" x14ac:dyDescent="0.25">
      <c r="A214" s="43" t="str">
        <f>IFERROR(INDEX(Products!A:A, MATCH(B214, Products!B:B, 0)), "Not Found")</f>
        <v>P022</v>
      </c>
      <c r="B214" s="43" t="str">
        <f>PROPER(TRIM('Raw_Data'!A214))</f>
        <v>Sweet Potato</v>
      </c>
      <c r="C214" s="43" t="s">
        <v>56</v>
      </c>
      <c r="D214" s="43" t="s">
        <v>1147</v>
      </c>
      <c r="E214" s="43" t="s">
        <v>210</v>
      </c>
      <c r="F214" s="43" t="s">
        <v>106</v>
      </c>
      <c r="G214" s="43" t="s">
        <v>1149</v>
      </c>
      <c r="H214" s="43" t="s">
        <v>1150</v>
      </c>
      <c r="I214" s="32">
        <v>45514</v>
      </c>
      <c r="J214" s="32" t="s">
        <v>527</v>
      </c>
      <c r="K214" s="43">
        <f>ABS('Raw_Data'!K214)</f>
        <v>80</v>
      </c>
      <c r="L214" s="43">
        <f>K214 + SUMIF(Stock_In!A:A, A214, Stock_In!D:D) - SUMIF(Stock_Out!A:A, A214, Stock_Out!D:D)</f>
        <v>80</v>
      </c>
      <c r="M214" s="43">
        <v>60</v>
      </c>
      <c r="N214" s="43">
        <f t="shared" ref="N214:N277" si="12">IF(M214&gt;L214,M214-L214,0)</f>
        <v>0</v>
      </c>
      <c r="O214" s="43" t="str">
        <f t="shared" ref="O214:O277" si="13">IF(K214 &lt;= M214, "Yes", "No")</f>
        <v>No</v>
      </c>
      <c r="P214" s="45">
        <v>2</v>
      </c>
      <c r="Q214" s="43">
        <v>98</v>
      </c>
      <c r="R214" s="45">
        <f t="shared" ref="R214:R277" si="14">P214*Q214</f>
        <v>196</v>
      </c>
      <c r="S214" s="43">
        <v>13</v>
      </c>
    </row>
    <row r="215" spans="1:19" x14ac:dyDescent="0.25">
      <c r="A215" s="46" t="str">
        <f>IFERROR(INDEX(Products!A:A, MATCH(B215, Products!B:B, 0)), "Not Found")</f>
        <v>P059</v>
      </c>
      <c r="B215" s="46" t="str">
        <f>PROPER(TRIM('Raw_Data'!A215))</f>
        <v>Whipped Cream</v>
      </c>
      <c r="C215" s="46" t="s">
        <v>74</v>
      </c>
      <c r="D215" s="46" t="s">
        <v>1151</v>
      </c>
      <c r="E215" s="46" t="s">
        <v>521</v>
      </c>
      <c r="F215" s="46" t="s">
        <v>68</v>
      </c>
      <c r="G215" s="46" t="s">
        <v>1153</v>
      </c>
      <c r="H215" s="46" t="s">
        <v>1154</v>
      </c>
      <c r="I215" s="29">
        <v>45515</v>
      </c>
      <c r="J215" s="29" t="s">
        <v>110</v>
      </c>
      <c r="K215" s="46">
        <f>ABS('Raw_Data'!K215)</f>
        <v>29</v>
      </c>
      <c r="L215" s="46">
        <f>K215 + SUMIF(Stock_In!A:A, A215, Stock_In!D:D) - SUMIF(Stock_Out!A:A, A215, Stock_Out!D:D)</f>
        <v>29</v>
      </c>
      <c r="M215" s="46">
        <v>36</v>
      </c>
      <c r="N215" s="46">
        <f t="shared" si="12"/>
        <v>7</v>
      </c>
      <c r="O215" s="46" t="str">
        <f t="shared" si="13"/>
        <v>Yes</v>
      </c>
      <c r="P215" s="47">
        <v>4</v>
      </c>
      <c r="Q215" s="46">
        <v>60</v>
      </c>
      <c r="R215" s="47">
        <f t="shared" si="14"/>
        <v>240</v>
      </c>
      <c r="S215" s="46">
        <v>96</v>
      </c>
    </row>
    <row r="216" spans="1:19" x14ac:dyDescent="0.25">
      <c r="A216" s="43" t="str">
        <f>IFERROR(INDEX(Products!A:A, MATCH(B216, Products!B:B, 0)), "Not Found")</f>
        <v>P096</v>
      </c>
      <c r="B216" s="43" t="str">
        <f>PROPER(TRIM('Raw_Data'!A216))</f>
        <v>Apple</v>
      </c>
      <c r="C216" s="43" t="s">
        <v>56</v>
      </c>
      <c r="D216" s="43" t="s">
        <v>1155</v>
      </c>
      <c r="E216" s="43" t="s">
        <v>1047</v>
      </c>
      <c r="F216" s="43" t="s">
        <v>59</v>
      </c>
      <c r="G216" s="43" t="s">
        <v>1157</v>
      </c>
      <c r="H216" s="43" t="s">
        <v>1158</v>
      </c>
      <c r="I216" s="32">
        <v>45515</v>
      </c>
      <c r="J216" s="32" t="s">
        <v>382</v>
      </c>
      <c r="K216" s="43">
        <f>ABS('Raw_Data'!K216)</f>
        <v>43</v>
      </c>
      <c r="L216" s="43">
        <f>K216 + SUMIF(Stock_In!A:A, A216, Stock_In!D:D) - SUMIF(Stock_Out!A:A, A216, Stock_Out!D:D)</f>
        <v>43</v>
      </c>
      <c r="M216" s="43">
        <v>63</v>
      </c>
      <c r="N216" s="43">
        <f t="shared" si="12"/>
        <v>20</v>
      </c>
      <c r="O216" s="43" t="str">
        <f t="shared" si="13"/>
        <v>Yes</v>
      </c>
      <c r="P216" s="45">
        <v>3.5</v>
      </c>
      <c r="Q216" s="43">
        <v>39</v>
      </c>
      <c r="R216" s="45">
        <f t="shared" si="14"/>
        <v>136.5</v>
      </c>
      <c r="S216" s="43">
        <v>77</v>
      </c>
    </row>
    <row r="217" spans="1:19" x14ac:dyDescent="0.25">
      <c r="A217" s="46" t="str">
        <f>IFERROR(INDEX(Products!A:A, MATCH(B217, Products!B:B, 0)), "Not Found")</f>
        <v>P061</v>
      </c>
      <c r="B217" s="46" t="str">
        <f>PROPER(TRIM('Raw_Data'!A217))</f>
        <v>Sunflower Oil</v>
      </c>
      <c r="C217" s="46" t="s">
        <v>65</v>
      </c>
      <c r="D217" s="46" t="s">
        <v>1159</v>
      </c>
      <c r="E217" s="46" t="s">
        <v>544</v>
      </c>
      <c r="F217" s="46" t="s">
        <v>59</v>
      </c>
      <c r="G217" s="46" t="s">
        <v>1161</v>
      </c>
      <c r="H217" s="46" t="s">
        <v>1162</v>
      </c>
      <c r="I217" s="29">
        <v>45515</v>
      </c>
      <c r="J217" s="29" t="s">
        <v>1163</v>
      </c>
      <c r="K217" s="46">
        <f>ABS('Raw_Data'!K217)</f>
        <v>23</v>
      </c>
      <c r="L217" s="46">
        <f>K217 + SUMIF(Stock_In!A:A, A217, Stock_In!D:D) - SUMIF(Stock_Out!A:A, A217, Stock_Out!D:D)</f>
        <v>23</v>
      </c>
      <c r="M217" s="46">
        <v>43</v>
      </c>
      <c r="N217" s="46">
        <f t="shared" si="12"/>
        <v>20</v>
      </c>
      <c r="O217" s="46" t="str">
        <f t="shared" si="13"/>
        <v>Yes</v>
      </c>
      <c r="P217" s="47">
        <v>2.5</v>
      </c>
      <c r="Q217" s="46">
        <v>91</v>
      </c>
      <c r="R217" s="47">
        <f t="shared" si="14"/>
        <v>227.5</v>
      </c>
      <c r="S217" s="46">
        <v>86</v>
      </c>
    </row>
    <row r="218" spans="1:19" x14ac:dyDescent="0.25">
      <c r="A218" s="43" t="str">
        <f>IFERROR(INDEX(Products!A:A, MATCH(B218, Products!B:B, 0)), "Not Found")</f>
        <v>P074</v>
      </c>
      <c r="B218" s="43" t="str">
        <f>PROPER(TRIM('Raw_Data'!A218))</f>
        <v>Long Grain Rice</v>
      </c>
      <c r="C218" s="43" t="s">
        <v>103</v>
      </c>
      <c r="D218" s="43" t="s">
        <v>694</v>
      </c>
      <c r="E218" s="43" t="s">
        <v>714</v>
      </c>
      <c r="F218" s="43" t="s">
        <v>106</v>
      </c>
      <c r="G218" s="43" t="s">
        <v>1165</v>
      </c>
      <c r="H218" s="43" t="s">
        <v>1166</v>
      </c>
      <c r="I218" s="32">
        <v>45516</v>
      </c>
      <c r="J218" s="32" t="s">
        <v>504</v>
      </c>
      <c r="K218" s="43">
        <f>ABS('Raw_Data'!K218)</f>
        <v>12</v>
      </c>
      <c r="L218" s="43">
        <f>K218 + SUMIF(Stock_In!A:A, A218, Stock_In!D:D) - SUMIF(Stock_Out!A:A, A218, Stock_Out!D:D)</f>
        <v>12</v>
      </c>
      <c r="M218" s="43">
        <v>59</v>
      </c>
      <c r="N218" s="43">
        <f t="shared" si="12"/>
        <v>47</v>
      </c>
      <c r="O218" s="43" t="str">
        <f t="shared" si="13"/>
        <v>Yes</v>
      </c>
      <c r="P218" s="45">
        <v>1.5</v>
      </c>
      <c r="Q218" s="43">
        <v>95</v>
      </c>
      <c r="R218" s="45">
        <f t="shared" si="14"/>
        <v>142.5</v>
      </c>
      <c r="S218" s="43">
        <v>99</v>
      </c>
    </row>
    <row r="219" spans="1:19" x14ac:dyDescent="0.25">
      <c r="A219" s="46" t="str">
        <f>IFERROR(INDEX(Products!A:A, MATCH(B219, Products!B:B, 0)), "Not Found")</f>
        <v>P072</v>
      </c>
      <c r="B219" s="46" t="str">
        <f>PROPER(TRIM('Raw_Data'!A219))</f>
        <v>White Tea</v>
      </c>
      <c r="C219" s="46" t="s">
        <v>201</v>
      </c>
      <c r="D219" s="46" t="s">
        <v>335</v>
      </c>
      <c r="E219" s="46" t="s">
        <v>695</v>
      </c>
      <c r="F219" s="46" t="s">
        <v>106</v>
      </c>
      <c r="G219" s="46" t="s">
        <v>1169</v>
      </c>
      <c r="H219" s="46" t="s">
        <v>1170</v>
      </c>
      <c r="I219" s="29">
        <v>45516</v>
      </c>
      <c r="J219" s="29" t="s">
        <v>833</v>
      </c>
      <c r="K219" s="46">
        <f>ABS('Raw_Data'!K219)</f>
        <v>99</v>
      </c>
      <c r="L219" s="46">
        <f>K219 + SUMIF(Stock_In!A:A, A219, Stock_In!D:D) - SUMIF(Stock_Out!A:A, A219, Stock_Out!D:D)</f>
        <v>99</v>
      </c>
      <c r="M219" s="46">
        <v>87</v>
      </c>
      <c r="N219" s="46">
        <f t="shared" si="12"/>
        <v>0</v>
      </c>
      <c r="O219" s="46" t="str">
        <f t="shared" si="13"/>
        <v>No</v>
      </c>
      <c r="P219" s="47">
        <v>25</v>
      </c>
      <c r="Q219" s="46">
        <v>93</v>
      </c>
      <c r="R219" s="47">
        <f t="shared" si="14"/>
        <v>2325</v>
      </c>
      <c r="S219" s="46">
        <v>70</v>
      </c>
    </row>
    <row r="220" spans="1:19" x14ac:dyDescent="0.25">
      <c r="A220" s="43" t="str">
        <f>IFERROR(INDEX(Products!A:A, MATCH(B220, Products!B:B, 0)), "Not Found")</f>
        <v>P060</v>
      </c>
      <c r="B220" s="43" t="str">
        <f>PROPER(TRIM('Raw_Data'!A220))</f>
        <v>Grapes</v>
      </c>
      <c r="C220" s="43" t="s">
        <v>56</v>
      </c>
      <c r="D220" s="43" t="s">
        <v>1171</v>
      </c>
      <c r="E220" s="43" t="s">
        <v>537</v>
      </c>
      <c r="F220" s="43" t="s">
        <v>68</v>
      </c>
      <c r="G220" s="43" t="s">
        <v>1173</v>
      </c>
      <c r="H220" s="43" t="s">
        <v>1174</v>
      </c>
      <c r="I220" s="32">
        <v>45516</v>
      </c>
      <c r="J220" s="32">
        <v>45992</v>
      </c>
      <c r="K220" s="43">
        <f>ABS('Raw_Data'!K220)</f>
        <v>37</v>
      </c>
      <c r="L220" s="43">
        <f>K220 + SUMIF(Stock_In!A:A, A220, Stock_In!D:D) - SUMIF(Stock_Out!A:A, A220, Stock_Out!D:D)</f>
        <v>37</v>
      </c>
      <c r="M220" s="43">
        <v>45</v>
      </c>
      <c r="N220" s="43">
        <f t="shared" si="12"/>
        <v>8</v>
      </c>
      <c r="O220" s="43" t="str">
        <f t="shared" si="13"/>
        <v>Yes</v>
      </c>
      <c r="P220" s="45">
        <v>5.5</v>
      </c>
      <c r="Q220" s="43">
        <v>34</v>
      </c>
      <c r="R220" s="45">
        <f t="shared" si="14"/>
        <v>187</v>
      </c>
      <c r="S220" s="43">
        <v>23</v>
      </c>
    </row>
    <row r="221" spans="1:19" x14ac:dyDescent="0.25">
      <c r="A221" s="46" t="str">
        <f>IFERROR(INDEX(Products!A:A, MATCH(B221, Products!B:B, 0)), "Not Found")</f>
        <v>P093</v>
      </c>
      <c r="B221" s="46" t="str">
        <f>PROPER(TRIM('Raw_Data'!A221))</f>
        <v>Basmati Rice</v>
      </c>
      <c r="C221" s="46" t="s">
        <v>103</v>
      </c>
      <c r="D221" s="46" t="s">
        <v>1175</v>
      </c>
      <c r="E221" s="46" t="s">
        <v>936</v>
      </c>
      <c r="F221" s="46" t="s">
        <v>68</v>
      </c>
      <c r="G221" s="46" t="s">
        <v>1177</v>
      </c>
      <c r="H221" s="46" t="s">
        <v>1178</v>
      </c>
      <c r="I221" s="29">
        <v>45516</v>
      </c>
      <c r="J221" s="29">
        <v>45635</v>
      </c>
      <c r="K221" s="46">
        <f>ABS('Raw_Data'!K221)</f>
        <v>26</v>
      </c>
      <c r="L221" s="46">
        <f>K221 + SUMIF(Stock_In!A:A, A221, Stock_In!D:D) - SUMIF(Stock_Out!A:A, A221, Stock_Out!D:D)</f>
        <v>26</v>
      </c>
      <c r="M221" s="46">
        <v>67</v>
      </c>
      <c r="N221" s="46">
        <f t="shared" si="12"/>
        <v>41</v>
      </c>
      <c r="O221" s="46" t="str">
        <f t="shared" si="13"/>
        <v>Yes</v>
      </c>
      <c r="P221" s="47">
        <v>4.4000000000000004</v>
      </c>
      <c r="Q221" s="46">
        <v>54</v>
      </c>
      <c r="R221" s="47">
        <f t="shared" si="14"/>
        <v>237.60000000000002</v>
      </c>
      <c r="S221" s="46">
        <v>46</v>
      </c>
    </row>
    <row r="222" spans="1:19" x14ac:dyDescent="0.25">
      <c r="A222" s="43" t="str">
        <f>IFERROR(INDEX(Products!A:A, MATCH(B222, Products!B:B, 0)), "Not Found")</f>
        <v>P080</v>
      </c>
      <c r="B222" s="43" t="str">
        <f>PROPER(TRIM('Raw_Data'!A222))</f>
        <v>Egg (Quail)</v>
      </c>
      <c r="C222" s="43" t="s">
        <v>74</v>
      </c>
      <c r="D222" s="43" t="s">
        <v>620</v>
      </c>
      <c r="E222" s="43" t="s">
        <v>771</v>
      </c>
      <c r="F222" s="43" t="s">
        <v>106</v>
      </c>
      <c r="G222" s="43" t="s">
        <v>1181</v>
      </c>
      <c r="H222" s="43" t="s">
        <v>1182</v>
      </c>
      <c r="I222" s="32">
        <v>45516</v>
      </c>
      <c r="J222" s="32">
        <v>45476</v>
      </c>
      <c r="K222" s="43">
        <f>ABS('Raw_Data'!K222)</f>
        <v>94</v>
      </c>
      <c r="L222" s="43">
        <f>K222 + SUMIF(Stock_In!A:A, A222, Stock_In!D:D) - SUMIF(Stock_Out!A:A, A222, Stock_Out!D:D)</f>
        <v>94</v>
      </c>
      <c r="M222" s="43">
        <v>60</v>
      </c>
      <c r="N222" s="43">
        <f t="shared" si="12"/>
        <v>0</v>
      </c>
      <c r="O222" s="43" t="str">
        <f t="shared" si="13"/>
        <v>No</v>
      </c>
      <c r="P222" s="45">
        <v>0.8</v>
      </c>
      <c r="Q222" s="43">
        <v>100</v>
      </c>
      <c r="R222" s="45">
        <f t="shared" si="14"/>
        <v>80</v>
      </c>
      <c r="S222" s="43">
        <v>42</v>
      </c>
    </row>
    <row r="223" spans="1:19" x14ac:dyDescent="0.25">
      <c r="A223" s="46" t="str">
        <f>IFERROR(INDEX(Products!A:A, MATCH(B223, Products!B:B, 0)), "Not Found")</f>
        <v>P076</v>
      </c>
      <c r="B223" s="46" t="str">
        <f>PROPER(TRIM('Raw_Data'!A223))</f>
        <v>Egg (Goose)</v>
      </c>
      <c r="C223" s="46" t="s">
        <v>74</v>
      </c>
      <c r="D223" s="46" t="s">
        <v>1184</v>
      </c>
      <c r="E223" s="46" t="s">
        <v>733</v>
      </c>
      <c r="F223" s="46" t="s">
        <v>68</v>
      </c>
      <c r="G223" s="46" t="s">
        <v>1186</v>
      </c>
      <c r="H223" s="46" t="s">
        <v>1187</v>
      </c>
      <c r="I223" s="29">
        <v>45538</v>
      </c>
      <c r="J223" s="29" t="s">
        <v>503</v>
      </c>
      <c r="K223" s="46">
        <f>ABS('Raw_Data'!K223)</f>
        <v>43</v>
      </c>
      <c r="L223" s="46">
        <f>K223 + SUMIF(Stock_In!A:A, A223, Stock_In!D:D) - SUMIF(Stock_Out!A:A, A223, Stock_Out!D:D)</f>
        <v>43</v>
      </c>
      <c r="M223" s="46">
        <v>78</v>
      </c>
      <c r="N223" s="46">
        <f t="shared" si="12"/>
        <v>35</v>
      </c>
      <c r="O223" s="46" t="str">
        <f t="shared" si="13"/>
        <v>Yes</v>
      </c>
      <c r="P223" s="47">
        <v>2.5</v>
      </c>
      <c r="Q223" s="46">
        <v>48</v>
      </c>
      <c r="R223" s="47">
        <f t="shared" si="14"/>
        <v>120</v>
      </c>
      <c r="S223" s="46">
        <v>98</v>
      </c>
    </row>
    <row r="224" spans="1:19" x14ac:dyDescent="0.25">
      <c r="A224" s="43" t="str">
        <f>IFERROR(INDEX(Products!A:A, MATCH(B224, Products!B:B, 0)), "Not Found")</f>
        <v>P014</v>
      </c>
      <c r="B224" s="43" t="str">
        <f>PROPER(TRIM('Raw_Data'!A224))</f>
        <v>Digestive Biscuit</v>
      </c>
      <c r="C224" s="43" t="s">
        <v>152</v>
      </c>
      <c r="D224" s="43" t="s">
        <v>57</v>
      </c>
      <c r="E224" s="43" t="s">
        <v>154</v>
      </c>
      <c r="F224" s="43" t="s">
        <v>59</v>
      </c>
      <c r="G224" s="43" t="s">
        <v>1189</v>
      </c>
      <c r="H224" s="43" t="s">
        <v>1190</v>
      </c>
      <c r="I224" s="32">
        <v>45538</v>
      </c>
      <c r="J224" s="32" t="s">
        <v>1191</v>
      </c>
      <c r="K224" s="43">
        <f>ABS('Raw_Data'!K224)</f>
        <v>34</v>
      </c>
      <c r="L224" s="43">
        <f>K224 + SUMIF(Stock_In!A:A, A224, Stock_In!D:D) - SUMIF(Stock_Out!A:A, A224, Stock_Out!D:D)</f>
        <v>34</v>
      </c>
      <c r="M224" s="43">
        <v>49</v>
      </c>
      <c r="N224" s="43">
        <f t="shared" si="12"/>
        <v>15</v>
      </c>
      <c r="O224" s="43" t="str">
        <f t="shared" si="13"/>
        <v>Yes</v>
      </c>
      <c r="P224" s="45">
        <v>4</v>
      </c>
      <c r="Q224" s="43">
        <v>78</v>
      </c>
      <c r="R224" s="45">
        <f t="shared" si="14"/>
        <v>312</v>
      </c>
      <c r="S224" s="43">
        <v>20</v>
      </c>
    </row>
    <row r="225" spans="1:19" x14ac:dyDescent="0.25">
      <c r="A225" s="46" t="str">
        <f>IFERROR(INDEX(Products!A:A, MATCH(B225, Products!B:B, 0)), "Not Found")</f>
        <v>P057</v>
      </c>
      <c r="B225" s="46" t="str">
        <f>PROPER(TRIM('Raw_Data'!A225))</f>
        <v>Cabbage</v>
      </c>
      <c r="C225" s="46" t="s">
        <v>56</v>
      </c>
      <c r="D225" s="46" t="s">
        <v>651</v>
      </c>
      <c r="E225" s="46" t="s">
        <v>491</v>
      </c>
      <c r="F225" s="46" t="s">
        <v>106</v>
      </c>
      <c r="G225" s="46" t="s">
        <v>1194</v>
      </c>
      <c r="H225" s="46" t="s">
        <v>1195</v>
      </c>
      <c r="I225" s="29">
        <v>45539</v>
      </c>
      <c r="J225" s="29">
        <v>45446</v>
      </c>
      <c r="K225" s="46">
        <f>ABS('Raw_Data'!K225)</f>
        <v>88</v>
      </c>
      <c r="L225" s="46">
        <f>K225 + SUMIF(Stock_In!A:A, A225, Stock_In!D:D) - SUMIF(Stock_Out!A:A, A225, Stock_Out!D:D)</f>
        <v>88</v>
      </c>
      <c r="M225" s="46">
        <v>46</v>
      </c>
      <c r="N225" s="46">
        <f t="shared" si="12"/>
        <v>0</v>
      </c>
      <c r="O225" s="46" t="str">
        <f t="shared" si="13"/>
        <v>No</v>
      </c>
      <c r="P225" s="47">
        <v>1</v>
      </c>
      <c r="Q225" s="46">
        <v>73</v>
      </c>
      <c r="R225" s="47">
        <f t="shared" si="14"/>
        <v>73</v>
      </c>
      <c r="S225" s="46">
        <v>63</v>
      </c>
    </row>
    <row r="226" spans="1:19" x14ac:dyDescent="0.25">
      <c r="A226" s="43" t="str">
        <f>IFERROR(INDEX(Products!A:A, MATCH(B226, Products!B:B, 0)), "Not Found")</f>
        <v>P052</v>
      </c>
      <c r="B226" s="43" t="str">
        <f>PROPER(TRIM('Raw_Data'!A226))</f>
        <v>Plum</v>
      </c>
      <c r="C226" s="43" t="s">
        <v>56</v>
      </c>
      <c r="D226" s="43" t="s">
        <v>1196</v>
      </c>
      <c r="E226" s="43" t="s">
        <v>449</v>
      </c>
      <c r="F226" s="43" t="s">
        <v>59</v>
      </c>
      <c r="G226" s="43" t="s">
        <v>1198</v>
      </c>
      <c r="H226" s="43" t="s">
        <v>1199</v>
      </c>
      <c r="I226" s="32">
        <v>45539</v>
      </c>
      <c r="J226" s="32">
        <v>45510</v>
      </c>
      <c r="K226" s="43">
        <f>ABS('Raw_Data'!K226)</f>
        <v>22</v>
      </c>
      <c r="L226" s="43">
        <f>K226 + SUMIF(Stock_In!A:A, A226, Stock_In!D:D) - SUMIF(Stock_Out!A:A, A226, Stock_Out!D:D)</f>
        <v>22</v>
      </c>
      <c r="M226" s="43">
        <v>56</v>
      </c>
      <c r="N226" s="43">
        <f t="shared" si="12"/>
        <v>34</v>
      </c>
      <c r="O226" s="43" t="str">
        <f t="shared" si="13"/>
        <v>Yes</v>
      </c>
      <c r="P226" s="45">
        <v>4</v>
      </c>
      <c r="Q226" s="43">
        <v>70</v>
      </c>
      <c r="R226" s="45">
        <f t="shared" si="14"/>
        <v>280</v>
      </c>
      <c r="S226" s="43">
        <v>39</v>
      </c>
    </row>
    <row r="227" spans="1:19" x14ac:dyDescent="0.25">
      <c r="A227" s="46" t="str">
        <f>IFERROR(INDEX(Products!A:A, MATCH(B227, Products!B:B, 0)), "Not Found")</f>
        <v>P100</v>
      </c>
      <c r="B227" s="46" t="str">
        <f>PROPER(TRIM('Raw_Data'!A227))</f>
        <v>Potato</v>
      </c>
      <c r="C227" s="46" t="s">
        <v>56</v>
      </c>
      <c r="D227" s="46" t="s">
        <v>1201</v>
      </c>
      <c r="E227" s="46" t="s">
        <v>1202</v>
      </c>
      <c r="F227" s="46" t="s">
        <v>106</v>
      </c>
      <c r="G227" s="46" t="s">
        <v>1203</v>
      </c>
      <c r="H227" s="46" t="s">
        <v>1204</v>
      </c>
      <c r="I227" s="29">
        <v>45540</v>
      </c>
      <c r="J227" s="29" t="s">
        <v>833</v>
      </c>
      <c r="K227" s="46">
        <f>ABS('Raw_Data'!K227)</f>
        <v>26</v>
      </c>
      <c r="L227" s="46">
        <f>K227 + SUMIF(Stock_In!A:A, A227, Stock_In!D:D) - SUMIF(Stock_Out!A:A, A227, Stock_Out!D:D)</f>
        <v>21</v>
      </c>
      <c r="M227" s="46">
        <v>63</v>
      </c>
      <c r="N227" s="46">
        <f t="shared" si="12"/>
        <v>42</v>
      </c>
      <c r="O227" s="46" t="str">
        <f t="shared" si="13"/>
        <v>Yes</v>
      </c>
      <c r="P227" s="47">
        <v>1.2</v>
      </c>
      <c r="Q227" s="46">
        <v>84</v>
      </c>
      <c r="R227" s="47">
        <f t="shared" si="14"/>
        <v>100.8</v>
      </c>
      <c r="S227" s="46">
        <v>70</v>
      </c>
    </row>
    <row r="228" spans="1:19" x14ac:dyDescent="0.25">
      <c r="A228" s="43" t="str">
        <f>IFERROR(INDEX(Products!A:A, MATCH(B228, Products!B:B, 0)), "Not Found")</f>
        <v>P088</v>
      </c>
      <c r="B228" s="43" t="str">
        <f>PROPER(TRIM('Raw_Data'!A228))</f>
        <v>Haddock</v>
      </c>
      <c r="C228" s="43" t="s">
        <v>113</v>
      </c>
      <c r="D228" s="43" t="s">
        <v>1207</v>
      </c>
      <c r="E228" s="43" t="s">
        <v>885</v>
      </c>
      <c r="F228" s="43" t="s">
        <v>106</v>
      </c>
      <c r="G228" s="43" t="s">
        <v>1209</v>
      </c>
      <c r="H228" s="43" t="s">
        <v>1210</v>
      </c>
      <c r="I228" s="32">
        <v>45541</v>
      </c>
      <c r="J228" s="32" t="s">
        <v>1024</v>
      </c>
      <c r="K228" s="43">
        <f>ABS('Raw_Data'!K228)</f>
        <v>93</v>
      </c>
      <c r="L228" s="43">
        <f>K228 + SUMIF(Stock_In!A:A, A228, Stock_In!D:D) - SUMIF(Stock_Out!A:A, A228, Stock_Out!D:D)</f>
        <v>93</v>
      </c>
      <c r="M228" s="43">
        <v>62</v>
      </c>
      <c r="N228" s="43">
        <f t="shared" si="12"/>
        <v>0</v>
      </c>
      <c r="O228" s="43" t="str">
        <f t="shared" si="13"/>
        <v>No</v>
      </c>
      <c r="P228" s="45">
        <v>9</v>
      </c>
      <c r="Q228" s="43">
        <v>78</v>
      </c>
      <c r="R228" s="45">
        <f t="shared" si="14"/>
        <v>702</v>
      </c>
      <c r="S228" s="43">
        <v>87</v>
      </c>
    </row>
    <row r="229" spans="1:19" x14ac:dyDescent="0.25">
      <c r="A229" s="46" t="str">
        <f>IFERROR(INDEX(Products!A:A, MATCH(B229, Products!B:B, 0)), "Not Found")</f>
        <v>P057</v>
      </c>
      <c r="B229" s="46" t="str">
        <f>PROPER(TRIM('Raw_Data'!A229))</f>
        <v>Cabbage</v>
      </c>
      <c r="C229" s="46" t="s">
        <v>56</v>
      </c>
      <c r="D229" s="46" t="s">
        <v>216</v>
      </c>
      <c r="E229" s="46" t="s">
        <v>491</v>
      </c>
      <c r="F229" s="46" t="s">
        <v>68</v>
      </c>
      <c r="G229" s="46" t="s">
        <v>1212</v>
      </c>
      <c r="H229" s="46" t="s">
        <v>1213</v>
      </c>
      <c r="I229" s="29">
        <v>45541</v>
      </c>
      <c r="J229" s="29" t="s">
        <v>381</v>
      </c>
      <c r="K229" s="46">
        <f>ABS('Raw_Data'!K229)</f>
        <v>12</v>
      </c>
      <c r="L229" s="46">
        <f>K229 + SUMIF(Stock_In!A:A, A229, Stock_In!D:D) - SUMIF(Stock_Out!A:A, A229, Stock_Out!D:D)</f>
        <v>12</v>
      </c>
      <c r="M229" s="46">
        <v>95</v>
      </c>
      <c r="N229" s="46">
        <f t="shared" si="12"/>
        <v>83</v>
      </c>
      <c r="O229" s="46" t="str">
        <f t="shared" si="13"/>
        <v>Yes</v>
      </c>
      <c r="P229" s="47">
        <v>1</v>
      </c>
      <c r="Q229" s="46">
        <v>25</v>
      </c>
      <c r="R229" s="47">
        <f t="shared" si="14"/>
        <v>25</v>
      </c>
      <c r="S229" s="46">
        <v>23</v>
      </c>
    </row>
    <row r="230" spans="1:19" x14ac:dyDescent="0.25">
      <c r="A230" s="43" t="str">
        <f>IFERROR(INDEX(Products!A:A, MATCH(B230, Products!B:B, 0)), "Not Found")</f>
        <v>P084</v>
      </c>
      <c r="B230" s="43" t="str">
        <f>PROPER(TRIM('Raw_Data'!A230))</f>
        <v>Evaporated Milk</v>
      </c>
      <c r="C230" s="43" t="s">
        <v>74</v>
      </c>
      <c r="D230" s="43" t="s">
        <v>279</v>
      </c>
      <c r="E230" s="43" t="s">
        <v>813</v>
      </c>
      <c r="F230" s="43" t="s">
        <v>59</v>
      </c>
      <c r="G230" s="43" t="s">
        <v>1215</v>
      </c>
      <c r="H230" s="43" t="s">
        <v>1216</v>
      </c>
      <c r="I230" s="32">
        <v>45541</v>
      </c>
      <c r="J230" s="32">
        <v>45447</v>
      </c>
      <c r="K230" s="43">
        <f>ABS('Raw_Data'!K230)</f>
        <v>23</v>
      </c>
      <c r="L230" s="43">
        <f>K230 + SUMIF(Stock_In!A:A, A230, Stock_In!D:D) - SUMIF(Stock_Out!A:A, A230, Stock_Out!D:D)</f>
        <v>23</v>
      </c>
      <c r="M230" s="43">
        <v>99</v>
      </c>
      <c r="N230" s="43">
        <f t="shared" si="12"/>
        <v>76</v>
      </c>
      <c r="O230" s="43" t="str">
        <f t="shared" si="13"/>
        <v>Yes</v>
      </c>
      <c r="P230" s="45">
        <v>2</v>
      </c>
      <c r="Q230" s="43">
        <v>68</v>
      </c>
      <c r="R230" s="45">
        <f t="shared" si="14"/>
        <v>136</v>
      </c>
      <c r="S230" s="43">
        <v>76</v>
      </c>
    </row>
    <row r="231" spans="1:19" x14ac:dyDescent="0.25">
      <c r="A231" s="46" t="str">
        <f>IFERROR(INDEX(Products!A:A, MATCH(B231, Products!B:B, 0)), "Not Found")</f>
        <v>P038</v>
      </c>
      <c r="B231" s="46" t="str">
        <f>PROPER(TRIM('Raw_Data'!A231))</f>
        <v>Chocolate Biscuit</v>
      </c>
      <c r="C231" s="46" t="s">
        <v>152</v>
      </c>
      <c r="D231" s="46" t="s">
        <v>1217</v>
      </c>
      <c r="E231" s="46" t="s">
        <v>329</v>
      </c>
      <c r="F231" s="46" t="s">
        <v>106</v>
      </c>
      <c r="G231" s="46" t="s">
        <v>1219</v>
      </c>
      <c r="H231" s="46" t="s">
        <v>1220</v>
      </c>
      <c r="I231" s="29">
        <v>45542</v>
      </c>
      <c r="J231" s="29" t="s">
        <v>1071</v>
      </c>
      <c r="K231" s="46">
        <f>ABS('Raw_Data'!K231)</f>
        <v>75</v>
      </c>
      <c r="L231" s="46">
        <f>K231 + SUMIF(Stock_In!A:A, A231, Stock_In!D:D) - SUMIF(Stock_Out!A:A, A231, Stock_Out!D:D)</f>
        <v>75</v>
      </c>
      <c r="M231" s="46">
        <v>81</v>
      </c>
      <c r="N231" s="46">
        <f t="shared" si="12"/>
        <v>6</v>
      </c>
      <c r="O231" s="46" t="str">
        <f t="shared" si="13"/>
        <v>Yes</v>
      </c>
      <c r="P231" s="47">
        <v>5</v>
      </c>
      <c r="Q231" s="46">
        <v>69</v>
      </c>
      <c r="R231" s="47">
        <f t="shared" si="14"/>
        <v>345</v>
      </c>
      <c r="S231" s="46">
        <v>38</v>
      </c>
    </row>
    <row r="232" spans="1:19" x14ac:dyDescent="0.25">
      <c r="A232" s="43" t="str">
        <f>IFERROR(INDEX(Products!A:A, MATCH(B232, Products!B:B, 0)), "Not Found")</f>
        <v>P026</v>
      </c>
      <c r="B232" s="43" t="str">
        <f>PROPER(TRIM('Raw_Data'!A232))</f>
        <v>Sourdough Bread</v>
      </c>
      <c r="C232" s="43" t="s">
        <v>152</v>
      </c>
      <c r="D232" s="43" t="s">
        <v>216</v>
      </c>
      <c r="E232" s="43" t="s">
        <v>234</v>
      </c>
      <c r="F232" s="43" t="s">
        <v>68</v>
      </c>
      <c r="G232" s="43" t="s">
        <v>1223</v>
      </c>
      <c r="H232" s="43" t="s">
        <v>1224</v>
      </c>
      <c r="I232" s="32">
        <v>45542</v>
      </c>
      <c r="J232" s="32">
        <v>45515</v>
      </c>
      <c r="K232" s="43">
        <f>ABS('Raw_Data'!K232)</f>
        <v>22</v>
      </c>
      <c r="L232" s="43">
        <f>K232 + SUMIF(Stock_In!A:A, A232, Stock_In!D:D) - SUMIF(Stock_Out!A:A, A232, Stock_Out!D:D)</f>
        <v>22</v>
      </c>
      <c r="M232" s="43">
        <v>60</v>
      </c>
      <c r="N232" s="43">
        <f t="shared" si="12"/>
        <v>38</v>
      </c>
      <c r="O232" s="43" t="str">
        <f t="shared" si="13"/>
        <v>Yes</v>
      </c>
      <c r="P232" s="45">
        <v>4.2</v>
      </c>
      <c r="Q232" s="43">
        <v>62</v>
      </c>
      <c r="R232" s="45">
        <f t="shared" si="14"/>
        <v>260.40000000000003</v>
      </c>
      <c r="S232" s="43">
        <v>3</v>
      </c>
    </row>
    <row r="233" spans="1:19" x14ac:dyDescent="0.25">
      <c r="A233" s="46" t="str">
        <f>IFERROR(INDEX(Products!A:A, MATCH(B233, Products!B:B, 0)), "Not Found")</f>
        <v>P060</v>
      </c>
      <c r="B233" s="46" t="str">
        <f>PROPER(TRIM('Raw_Data'!A233))</f>
        <v>Grapes</v>
      </c>
      <c r="C233" s="46" t="s">
        <v>56</v>
      </c>
      <c r="D233" s="46" t="s">
        <v>514</v>
      </c>
      <c r="E233" s="46" t="s">
        <v>537</v>
      </c>
      <c r="F233" s="46" t="s">
        <v>68</v>
      </c>
      <c r="G233" s="46" t="s">
        <v>1227</v>
      </c>
      <c r="H233" s="46" t="s">
        <v>1228</v>
      </c>
      <c r="I233" s="29">
        <v>45542</v>
      </c>
      <c r="J233" s="29" t="s">
        <v>550</v>
      </c>
      <c r="K233" s="46">
        <f>ABS('Raw_Data'!K233)</f>
        <v>87</v>
      </c>
      <c r="L233" s="46">
        <f>K233 + SUMIF(Stock_In!A:A, A233, Stock_In!D:D) - SUMIF(Stock_Out!A:A, A233, Stock_Out!D:D)</f>
        <v>87</v>
      </c>
      <c r="M233" s="46">
        <v>62</v>
      </c>
      <c r="N233" s="46">
        <f t="shared" si="12"/>
        <v>0</v>
      </c>
      <c r="O233" s="46" t="str">
        <f t="shared" si="13"/>
        <v>No</v>
      </c>
      <c r="P233" s="47">
        <v>5.5</v>
      </c>
      <c r="Q233" s="46">
        <v>22</v>
      </c>
      <c r="R233" s="47">
        <f t="shared" si="14"/>
        <v>121</v>
      </c>
      <c r="S233" s="46">
        <v>38</v>
      </c>
    </row>
    <row r="234" spans="1:19" x14ac:dyDescent="0.25">
      <c r="A234" s="43" t="str">
        <f>IFERROR(INDEX(Products!A:A, MATCH(B234, Products!B:B, 0)), "Not Found")</f>
        <v>P019</v>
      </c>
      <c r="B234" s="43" t="str">
        <f>PROPER(TRIM('Raw_Data'!A234))</f>
        <v>Eggplant</v>
      </c>
      <c r="C234" s="43" t="s">
        <v>56</v>
      </c>
      <c r="D234" s="43" t="s">
        <v>1230</v>
      </c>
      <c r="E234" s="43" t="s">
        <v>188</v>
      </c>
      <c r="F234" s="43" t="s">
        <v>106</v>
      </c>
      <c r="G234" s="43" t="s">
        <v>1232</v>
      </c>
      <c r="H234" s="43" t="s">
        <v>1233</v>
      </c>
      <c r="I234" s="32">
        <v>45543</v>
      </c>
      <c r="J234" s="32" t="s">
        <v>850</v>
      </c>
      <c r="K234" s="43">
        <f>ABS('Raw_Data'!K234)</f>
        <v>74</v>
      </c>
      <c r="L234" s="43">
        <f>K234 + SUMIF(Stock_In!A:A, A234, Stock_In!D:D) - SUMIF(Stock_Out!A:A, A234, Stock_Out!D:D)</f>
        <v>74</v>
      </c>
      <c r="M234" s="43">
        <v>30</v>
      </c>
      <c r="N234" s="43">
        <f t="shared" si="12"/>
        <v>0</v>
      </c>
      <c r="O234" s="43" t="str">
        <f t="shared" si="13"/>
        <v>No</v>
      </c>
      <c r="P234" s="45">
        <v>3</v>
      </c>
      <c r="Q234" s="43">
        <v>82</v>
      </c>
      <c r="R234" s="45">
        <f t="shared" si="14"/>
        <v>246</v>
      </c>
      <c r="S234" s="43">
        <v>12</v>
      </c>
    </row>
    <row r="235" spans="1:19" x14ac:dyDescent="0.25">
      <c r="A235" s="46" t="str">
        <f>IFERROR(INDEX(Products!A:A, MATCH(B235, Products!B:B, 0)), "Not Found")</f>
        <v>P101</v>
      </c>
      <c r="B235" s="46" t="str">
        <f>PROPER(TRIM('Raw_Data'!A235))</f>
        <v>Halibut</v>
      </c>
      <c r="C235" s="46" t="s">
        <v>113</v>
      </c>
      <c r="D235" s="46" t="s">
        <v>970</v>
      </c>
      <c r="E235" s="46" t="s">
        <v>1235</v>
      </c>
      <c r="F235" s="46" t="s">
        <v>106</v>
      </c>
      <c r="G235" s="46" t="s">
        <v>1236</v>
      </c>
      <c r="H235" s="46" t="s">
        <v>1237</v>
      </c>
      <c r="I235" s="29">
        <v>45543</v>
      </c>
      <c r="J235" s="29">
        <v>45485</v>
      </c>
      <c r="K235" s="46">
        <f>ABS('Raw_Data'!K235)</f>
        <v>47</v>
      </c>
      <c r="L235" s="46">
        <f>K235 + SUMIF(Stock_In!A:A, A235, Stock_In!D:D) - SUMIF(Stock_Out!A:A, A235, Stock_Out!D:D)</f>
        <v>47</v>
      </c>
      <c r="M235" s="46">
        <v>29</v>
      </c>
      <c r="N235" s="46">
        <f t="shared" si="12"/>
        <v>0</v>
      </c>
      <c r="O235" s="46" t="str">
        <f t="shared" si="13"/>
        <v>No</v>
      </c>
      <c r="P235" s="47">
        <v>20</v>
      </c>
      <c r="Q235" s="46">
        <v>61</v>
      </c>
      <c r="R235" s="47">
        <f t="shared" si="14"/>
        <v>1220</v>
      </c>
      <c r="S235" s="46">
        <v>44</v>
      </c>
    </row>
    <row r="236" spans="1:19" x14ac:dyDescent="0.25">
      <c r="A236" s="43" t="str">
        <f>IFERROR(INDEX(Products!A:A, MATCH(B236, Products!B:B, 0)), "Not Found")</f>
        <v>P102</v>
      </c>
      <c r="B236" s="43" t="str">
        <f>PROPER(TRIM('Raw_Data'!A236))</f>
        <v>Salmon</v>
      </c>
      <c r="C236" s="43" t="s">
        <v>113</v>
      </c>
      <c r="D236" s="43" t="s">
        <v>904</v>
      </c>
      <c r="E236" s="43" t="s">
        <v>1240</v>
      </c>
      <c r="F236" s="43" t="s">
        <v>106</v>
      </c>
      <c r="G236" s="43" t="s">
        <v>1241</v>
      </c>
      <c r="H236" s="43" t="s">
        <v>1242</v>
      </c>
      <c r="I236" s="32">
        <v>45543</v>
      </c>
      <c r="J236" s="32" t="s">
        <v>1243</v>
      </c>
      <c r="K236" s="43">
        <f>ABS('Raw_Data'!K236)</f>
        <v>98</v>
      </c>
      <c r="L236" s="43">
        <f>K236 + SUMIF(Stock_In!A:A, A236, Stock_In!D:D) - SUMIF(Stock_Out!A:A, A236, Stock_Out!D:D)</f>
        <v>98</v>
      </c>
      <c r="M236" s="43">
        <v>67</v>
      </c>
      <c r="N236" s="43">
        <f t="shared" si="12"/>
        <v>0</v>
      </c>
      <c r="O236" s="43" t="str">
        <f t="shared" si="13"/>
        <v>No</v>
      </c>
      <c r="P236" s="45">
        <v>15</v>
      </c>
      <c r="Q236" s="43">
        <v>21</v>
      </c>
      <c r="R236" s="45">
        <f t="shared" si="14"/>
        <v>315</v>
      </c>
      <c r="S236" s="43">
        <v>61</v>
      </c>
    </row>
    <row r="237" spans="1:19" x14ac:dyDescent="0.25">
      <c r="A237" s="46" t="str">
        <f>IFERROR(INDEX(Products!A:A, MATCH(B237, Products!B:B, 0)), "Not Found")</f>
        <v>P103</v>
      </c>
      <c r="B237" s="46" t="str">
        <f>PROPER(TRIM('Raw_Data'!A237))</f>
        <v>Broccoli</v>
      </c>
      <c r="C237" s="46" t="s">
        <v>56</v>
      </c>
      <c r="D237" s="46" t="s">
        <v>1245</v>
      </c>
      <c r="E237" s="46" t="s">
        <v>1246</v>
      </c>
      <c r="F237" s="46" t="s">
        <v>59</v>
      </c>
      <c r="G237" s="46" t="s">
        <v>1247</v>
      </c>
      <c r="H237" s="46" t="s">
        <v>1248</v>
      </c>
      <c r="I237" s="29">
        <v>45543</v>
      </c>
      <c r="J237" s="29" t="s">
        <v>119</v>
      </c>
      <c r="K237" s="46">
        <f>ABS('Raw_Data'!K237)</f>
        <v>35</v>
      </c>
      <c r="L237" s="46">
        <f>K237 + SUMIF(Stock_In!A:A, A237, Stock_In!D:D) - SUMIF(Stock_Out!A:A, A237, Stock_Out!D:D)</f>
        <v>35</v>
      </c>
      <c r="M237" s="46">
        <v>4</v>
      </c>
      <c r="N237" s="46">
        <f t="shared" si="12"/>
        <v>0</v>
      </c>
      <c r="O237" s="46" t="str">
        <f t="shared" si="13"/>
        <v>No</v>
      </c>
      <c r="P237" s="47">
        <v>4</v>
      </c>
      <c r="Q237" s="46">
        <v>90</v>
      </c>
      <c r="R237" s="47">
        <f t="shared" si="14"/>
        <v>360</v>
      </c>
      <c r="S237" s="46">
        <v>30</v>
      </c>
    </row>
    <row r="238" spans="1:19" x14ac:dyDescent="0.25">
      <c r="A238" s="43" t="str">
        <f>IFERROR(INDEX(Products!A:A, MATCH(B238, Products!B:B, 0)), "Not Found")</f>
        <v>P060</v>
      </c>
      <c r="B238" s="43" t="str">
        <f>PROPER(TRIM('Raw_Data'!A238))</f>
        <v>Grapes</v>
      </c>
      <c r="C238" s="43" t="s">
        <v>56</v>
      </c>
      <c r="D238" s="43" t="s">
        <v>1249</v>
      </c>
      <c r="E238" s="43" t="s">
        <v>537</v>
      </c>
      <c r="F238" s="43" t="s">
        <v>106</v>
      </c>
      <c r="G238" s="43" t="s">
        <v>1251</v>
      </c>
      <c r="H238" s="43" t="s">
        <v>1252</v>
      </c>
      <c r="I238" s="32">
        <v>45543</v>
      </c>
      <c r="J238" s="32">
        <v>45871</v>
      </c>
      <c r="K238" s="43">
        <f>ABS('Raw_Data'!K238)</f>
        <v>30</v>
      </c>
      <c r="L238" s="43">
        <f>K238 + SUMIF(Stock_In!A:A, A238, Stock_In!D:D) - SUMIF(Stock_Out!A:A, A238, Stock_Out!D:D)</f>
        <v>30</v>
      </c>
      <c r="M238" s="43">
        <v>66</v>
      </c>
      <c r="N238" s="43">
        <f t="shared" si="12"/>
        <v>36</v>
      </c>
      <c r="O238" s="43" t="str">
        <f t="shared" si="13"/>
        <v>Yes</v>
      </c>
      <c r="P238" s="45">
        <v>5.5</v>
      </c>
      <c r="Q238" s="43">
        <v>63</v>
      </c>
      <c r="R238" s="45">
        <f t="shared" si="14"/>
        <v>346.5</v>
      </c>
      <c r="S238" s="43">
        <v>98</v>
      </c>
    </row>
    <row r="239" spans="1:19" x14ac:dyDescent="0.25">
      <c r="A239" s="46" t="str">
        <f>IFERROR(INDEX(Products!A:A, MATCH(B239, Products!B:B, 0)), "Not Found")</f>
        <v>P056</v>
      </c>
      <c r="B239" s="46" t="str">
        <f>PROPER(TRIM('Raw_Data'!A239))</f>
        <v>Pomegranate</v>
      </c>
      <c r="C239" s="46" t="s">
        <v>56</v>
      </c>
      <c r="D239" s="46" t="s">
        <v>1171</v>
      </c>
      <c r="E239" s="46" t="s">
        <v>476</v>
      </c>
      <c r="F239" s="46" t="s">
        <v>59</v>
      </c>
      <c r="G239" s="46" t="s">
        <v>1254</v>
      </c>
      <c r="H239" s="46" t="s">
        <v>1255</v>
      </c>
      <c r="I239" s="29">
        <v>45544</v>
      </c>
      <c r="J239" s="29" t="s">
        <v>797</v>
      </c>
      <c r="K239" s="46">
        <f>ABS('Raw_Data'!K239)</f>
        <v>19</v>
      </c>
      <c r="L239" s="46">
        <f>K239 + SUMIF(Stock_In!A:A, A239, Stock_In!D:D) - SUMIF(Stock_Out!A:A, A239, Stock_Out!D:D)</f>
        <v>19</v>
      </c>
      <c r="M239" s="46">
        <v>65</v>
      </c>
      <c r="N239" s="46">
        <f t="shared" si="12"/>
        <v>46</v>
      </c>
      <c r="O239" s="46" t="str">
        <f t="shared" si="13"/>
        <v>Yes</v>
      </c>
      <c r="P239" s="47">
        <v>6</v>
      </c>
      <c r="Q239" s="46">
        <v>59</v>
      </c>
      <c r="R239" s="47">
        <f t="shared" si="14"/>
        <v>354</v>
      </c>
      <c r="S239" s="46">
        <v>53</v>
      </c>
    </row>
    <row r="240" spans="1:19" x14ac:dyDescent="0.25">
      <c r="A240" s="43" t="str">
        <f>IFERROR(INDEX(Products!A:A, MATCH(B240, Products!B:B, 0)), "Not Found")</f>
        <v>P030</v>
      </c>
      <c r="B240" s="43" t="str">
        <f>PROPER(TRIM('Raw_Data'!A240))</f>
        <v>Bread Flour</v>
      </c>
      <c r="C240" s="43" t="s">
        <v>103</v>
      </c>
      <c r="D240" s="43" t="s">
        <v>1256</v>
      </c>
      <c r="E240" s="43" t="s">
        <v>262</v>
      </c>
      <c r="F240" s="43" t="s">
        <v>68</v>
      </c>
      <c r="G240" s="43" t="s">
        <v>1258</v>
      </c>
      <c r="H240" s="43" t="s">
        <v>1259</v>
      </c>
      <c r="I240" s="32">
        <v>45545</v>
      </c>
      <c r="J240" s="32">
        <v>45608</v>
      </c>
      <c r="K240" s="43">
        <f>ABS('Raw_Data'!K240)</f>
        <v>34</v>
      </c>
      <c r="L240" s="43">
        <f>K240 + SUMIF(Stock_In!A:A, A240, Stock_In!D:D) - SUMIF(Stock_Out!A:A, A240, Stock_Out!D:D)</f>
        <v>34</v>
      </c>
      <c r="M240" s="43">
        <v>46</v>
      </c>
      <c r="N240" s="43">
        <f t="shared" si="12"/>
        <v>12</v>
      </c>
      <c r="O240" s="43" t="str">
        <f t="shared" si="13"/>
        <v>Yes</v>
      </c>
      <c r="P240" s="45">
        <v>1.5</v>
      </c>
      <c r="Q240" s="43">
        <v>49</v>
      </c>
      <c r="R240" s="45">
        <f t="shared" si="14"/>
        <v>73.5</v>
      </c>
      <c r="S240" s="43">
        <v>25</v>
      </c>
    </row>
    <row r="241" spans="1:19" x14ac:dyDescent="0.25">
      <c r="A241" s="46" t="str">
        <f>IFERROR(INDEX(Products!A:A, MATCH(B241, Products!B:B, 0)), "Not Found")</f>
        <v>P011</v>
      </c>
      <c r="B241" s="46" t="str">
        <f>PROPER(TRIM('Raw_Data'!A241))</f>
        <v>Cheddar Cheese</v>
      </c>
      <c r="C241" s="46" t="s">
        <v>74</v>
      </c>
      <c r="D241" s="46" t="s">
        <v>1260</v>
      </c>
      <c r="E241" s="46" t="s">
        <v>136</v>
      </c>
      <c r="F241" s="46" t="s">
        <v>68</v>
      </c>
      <c r="G241" s="46" t="s">
        <v>1262</v>
      </c>
      <c r="H241" s="46" t="s">
        <v>1263</v>
      </c>
      <c r="I241" s="29">
        <v>45545</v>
      </c>
      <c r="J241" s="29" t="s">
        <v>1264</v>
      </c>
      <c r="K241" s="46">
        <f>ABS('Raw_Data'!K241)</f>
        <v>40</v>
      </c>
      <c r="L241" s="46">
        <f>K241 + SUMIF(Stock_In!A:A, A241, Stock_In!D:D) - SUMIF(Stock_Out!A:A, A241, Stock_Out!D:D)</f>
        <v>40</v>
      </c>
      <c r="M241" s="46">
        <v>81</v>
      </c>
      <c r="N241" s="46">
        <f t="shared" si="12"/>
        <v>41</v>
      </c>
      <c r="O241" s="46" t="str">
        <f t="shared" si="13"/>
        <v>Yes</v>
      </c>
      <c r="P241" s="47">
        <v>9</v>
      </c>
      <c r="Q241" s="46">
        <v>40</v>
      </c>
      <c r="R241" s="47">
        <f t="shared" si="14"/>
        <v>360</v>
      </c>
      <c r="S241" s="46">
        <v>48</v>
      </c>
    </row>
    <row r="242" spans="1:19" x14ac:dyDescent="0.25">
      <c r="A242" s="43" t="str">
        <f>IFERROR(INDEX(Products!A:A, MATCH(B242, Products!B:B, 0)), "Not Found")</f>
        <v>P077</v>
      </c>
      <c r="B242" s="43" t="str">
        <f>PROPER(TRIM('Raw_Data'!A242))</f>
        <v>Brown Rice</v>
      </c>
      <c r="C242" s="43" t="s">
        <v>103</v>
      </c>
      <c r="D242" s="43" t="s">
        <v>1265</v>
      </c>
      <c r="E242" s="43" t="s">
        <v>738</v>
      </c>
      <c r="F242" s="43" t="s">
        <v>106</v>
      </c>
      <c r="G242" s="43" t="s">
        <v>1267</v>
      </c>
      <c r="H242" s="43" t="s">
        <v>1268</v>
      </c>
      <c r="I242" s="32">
        <v>45545</v>
      </c>
      <c r="J242" s="32">
        <v>45299</v>
      </c>
      <c r="K242" s="43">
        <f>ABS('Raw_Data'!K242)</f>
        <v>89</v>
      </c>
      <c r="L242" s="43">
        <f>K242 + SUMIF(Stock_In!A:A, A242, Stock_In!D:D) - SUMIF(Stock_Out!A:A, A242, Stock_Out!D:D)</f>
        <v>89</v>
      </c>
      <c r="M242" s="43">
        <v>54</v>
      </c>
      <c r="N242" s="43">
        <f t="shared" si="12"/>
        <v>0</v>
      </c>
      <c r="O242" s="43" t="str">
        <f t="shared" si="13"/>
        <v>No</v>
      </c>
      <c r="P242" s="45">
        <v>2.5</v>
      </c>
      <c r="Q242" s="43">
        <v>64</v>
      </c>
      <c r="R242" s="45">
        <f t="shared" si="14"/>
        <v>160</v>
      </c>
      <c r="S242" s="43">
        <v>63</v>
      </c>
    </row>
    <row r="243" spans="1:19" x14ac:dyDescent="0.25">
      <c r="A243" s="46" t="str">
        <f>IFERROR(INDEX(Products!A:A, MATCH(B243, Products!B:B, 0)), "Not Found")</f>
        <v>P090</v>
      </c>
      <c r="B243" s="46" t="str">
        <f>PROPER(TRIM('Raw_Data'!A243))</f>
        <v>Gouda Cheese</v>
      </c>
      <c r="C243" s="46" t="s">
        <v>74</v>
      </c>
      <c r="D243" s="46" t="s">
        <v>1269</v>
      </c>
      <c r="E243" s="46" t="s">
        <v>905</v>
      </c>
      <c r="F243" s="46" t="s">
        <v>59</v>
      </c>
      <c r="G243" s="46" t="s">
        <v>1271</v>
      </c>
      <c r="H243" s="46" t="s">
        <v>1272</v>
      </c>
      <c r="I243" s="29">
        <v>45545</v>
      </c>
      <c r="J243" s="29" t="s">
        <v>533</v>
      </c>
      <c r="K243" s="46">
        <f>ABS('Raw_Data'!K243)</f>
        <v>71</v>
      </c>
      <c r="L243" s="46">
        <f>K243 + SUMIF(Stock_In!A:A, A243, Stock_In!D:D) - SUMIF(Stock_Out!A:A, A243, Stock_Out!D:D)</f>
        <v>71</v>
      </c>
      <c r="M243" s="46">
        <v>93</v>
      </c>
      <c r="N243" s="46">
        <f t="shared" si="12"/>
        <v>22</v>
      </c>
      <c r="O243" s="46" t="str">
        <f t="shared" si="13"/>
        <v>Yes</v>
      </c>
      <c r="P243" s="47">
        <v>7</v>
      </c>
      <c r="Q243" s="46">
        <v>77</v>
      </c>
      <c r="R243" s="47">
        <f t="shared" si="14"/>
        <v>539</v>
      </c>
      <c r="S243" s="46">
        <v>58</v>
      </c>
    </row>
    <row r="244" spans="1:19" x14ac:dyDescent="0.25">
      <c r="A244" s="43" t="str">
        <f>IFERROR(INDEX(Products!A:A, MATCH(B244, Products!B:B, 0)), "Not Found")</f>
        <v>P042</v>
      </c>
      <c r="B244" s="43" t="str">
        <f>PROPER(TRIM('Raw_Data'!A244))</f>
        <v>Feta Cheese</v>
      </c>
      <c r="C244" s="43" t="s">
        <v>74</v>
      </c>
      <c r="D244" s="43" t="s">
        <v>1273</v>
      </c>
      <c r="E244" s="43" t="s">
        <v>361</v>
      </c>
      <c r="F244" s="43" t="s">
        <v>59</v>
      </c>
      <c r="G244" s="43" t="s">
        <v>1275</v>
      </c>
      <c r="H244" s="43" t="s">
        <v>1276</v>
      </c>
      <c r="I244" s="32">
        <v>45546</v>
      </c>
      <c r="J244" s="32">
        <v>45634</v>
      </c>
      <c r="K244" s="43">
        <f>ABS('Raw_Data'!K244)</f>
        <v>91</v>
      </c>
      <c r="L244" s="43">
        <f>K244 + SUMIF(Stock_In!A:A, A244, Stock_In!D:D) - SUMIF(Stock_Out!A:A, A244, Stock_Out!D:D)</f>
        <v>91</v>
      </c>
      <c r="M244" s="43">
        <v>7</v>
      </c>
      <c r="N244" s="43">
        <f t="shared" si="12"/>
        <v>0</v>
      </c>
      <c r="O244" s="43" t="str">
        <f t="shared" si="13"/>
        <v>No</v>
      </c>
      <c r="P244" s="45">
        <v>7</v>
      </c>
      <c r="Q244" s="43">
        <v>32</v>
      </c>
      <c r="R244" s="45">
        <f t="shared" si="14"/>
        <v>224</v>
      </c>
      <c r="S244" s="43">
        <v>65</v>
      </c>
    </row>
    <row r="245" spans="1:19" x14ac:dyDescent="0.25">
      <c r="A245" s="46" t="str">
        <f>IFERROR(INDEX(Products!A:A, MATCH(B245, Products!B:B, 0)), "Not Found")</f>
        <v>P104</v>
      </c>
      <c r="B245" s="46" t="str">
        <f>PROPER(TRIM('Raw_Data'!A245))</f>
        <v>Corn Oil</v>
      </c>
      <c r="C245" s="46" t="s">
        <v>65</v>
      </c>
      <c r="D245" s="46" t="s">
        <v>371</v>
      </c>
      <c r="E245" s="46" t="s">
        <v>1278</v>
      </c>
      <c r="F245" s="46" t="s">
        <v>68</v>
      </c>
      <c r="G245" s="46" t="s">
        <v>1279</v>
      </c>
      <c r="H245" s="46" t="s">
        <v>1280</v>
      </c>
      <c r="I245" s="29">
        <v>45547</v>
      </c>
      <c r="J245" s="29">
        <v>45630</v>
      </c>
      <c r="K245" s="46">
        <f>ABS('Raw_Data'!K245)</f>
        <v>20</v>
      </c>
      <c r="L245" s="46">
        <f>K245 + SUMIF(Stock_In!A:A, A245, Stock_In!D:D) - SUMIF(Stock_Out!A:A, A245, Stock_Out!D:D)</f>
        <v>20</v>
      </c>
      <c r="M245" s="46">
        <v>55</v>
      </c>
      <c r="N245" s="46">
        <f t="shared" si="12"/>
        <v>35</v>
      </c>
      <c r="O245" s="46" t="str">
        <f t="shared" si="13"/>
        <v>Yes</v>
      </c>
      <c r="P245" s="47">
        <v>2.5</v>
      </c>
      <c r="Q245" s="46">
        <v>86</v>
      </c>
      <c r="R245" s="47">
        <f t="shared" si="14"/>
        <v>215</v>
      </c>
      <c r="S245" s="46">
        <v>61</v>
      </c>
    </row>
    <row r="246" spans="1:19" x14ac:dyDescent="0.25">
      <c r="A246" s="43" t="str">
        <f>IFERROR(INDEX(Products!A:A, MATCH(B246, Products!B:B, 0)), "Not Found")</f>
        <v>P001</v>
      </c>
      <c r="B246" s="43" t="str">
        <f>PROPER(TRIM('Raw_Data'!A246))</f>
        <v>Bell Pepper</v>
      </c>
      <c r="C246" s="43" t="s">
        <v>56</v>
      </c>
      <c r="D246" s="43" t="s">
        <v>1281</v>
      </c>
      <c r="E246" s="43" t="s">
        <v>58</v>
      </c>
      <c r="F246" s="43" t="s">
        <v>106</v>
      </c>
      <c r="G246" s="43" t="s">
        <v>1283</v>
      </c>
      <c r="H246" s="43" t="s">
        <v>1284</v>
      </c>
      <c r="I246" s="32">
        <v>45568</v>
      </c>
      <c r="J246" s="32" t="s">
        <v>1028</v>
      </c>
      <c r="K246" s="43">
        <f>ABS('Raw_Data'!K246)</f>
        <v>96</v>
      </c>
      <c r="L246" s="43">
        <f>K246 + SUMIF(Stock_In!A:A, A246, Stock_In!D:D) - SUMIF(Stock_Out!A:A, A246, Stock_Out!D:D)</f>
        <v>100</v>
      </c>
      <c r="M246" s="43">
        <v>33</v>
      </c>
      <c r="N246" s="43">
        <f t="shared" si="12"/>
        <v>0</v>
      </c>
      <c r="O246" s="43" t="str">
        <f t="shared" si="13"/>
        <v>No</v>
      </c>
      <c r="P246" s="45">
        <v>4.45</v>
      </c>
      <c r="Q246" s="43">
        <v>74</v>
      </c>
      <c r="R246" s="45">
        <f t="shared" si="14"/>
        <v>329.3</v>
      </c>
      <c r="S246" s="43">
        <v>100</v>
      </c>
    </row>
    <row r="247" spans="1:19" x14ac:dyDescent="0.25">
      <c r="A247" s="46" t="str">
        <f>IFERROR(INDEX(Products!A:A, MATCH(B247, Products!B:B, 0)), "Not Found")</f>
        <v>P059</v>
      </c>
      <c r="B247" s="46" t="str">
        <f>PROPER(TRIM('Raw_Data'!A247))</f>
        <v>Whipped Cream</v>
      </c>
      <c r="C247" s="46" t="s">
        <v>74</v>
      </c>
      <c r="D247" s="46" t="s">
        <v>718</v>
      </c>
      <c r="E247" s="46" t="s">
        <v>521</v>
      </c>
      <c r="F247" s="46" t="s">
        <v>106</v>
      </c>
      <c r="G247" s="46" t="s">
        <v>1287</v>
      </c>
      <c r="H247" s="46" t="s">
        <v>1288</v>
      </c>
      <c r="I247" s="29">
        <v>45568</v>
      </c>
      <c r="J247" s="29">
        <v>45607</v>
      </c>
      <c r="K247" s="46">
        <f>ABS('Raw_Data'!K247)</f>
        <v>14</v>
      </c>
      <c r="L247" s="46">
        <f>K247 + SUMIF(Stock_In!A:A, A247, Stock_In!D:D) - SUMIF(Stock_Out!A:A, A247, Stock_Out!D:D)</f>
        <v>14</v>
      </c>
      <c r="M247" s="46">
        <v>87</v>
      </c>
      <c r="N247" s="46">
        <f t="shared" si="12"/>
        <v>73</v>
      </c>
      <c r="O247" s="46" t="str">
        <f t="shared" si="13"/>
        <v>Yes</v>
      </c>
      <c r="P247" s="47">
        <v>4</v>
      </c>
      <c r="Q247" s="46">
        <v>90</v>
      </c>
      <c r="R247" s="47">
        <f t="shared" si="14"/>
        <v>360</v>
      </c>
      <c r="S247" s="46">
        <v>14</v>
      </c>
    </row>
    <row r="248" spans="1:19" x14ac:dyDescent="0.25">
      <c r="A248" s="43" t="str">
        <f>IFERROR(INDEX(Products!A:A, MATCH(B248, Products!B:B, 0)), "Not Found")</f>
        <v>P079</v>
      </c>
      <c r="B248" s="43" t="str">
        <f>PROPER(TRIM('Raw_Data'!A248))</f>
        <v>White Sugar</v>
      </c>
      <c r="C248" s="43" t="s">
        <v>103</v>
      </c>
      <c r="D248" s="43" t="s">
        <v>1290</v>
      </c>
      <c r="E248" s="43" t="s">
        <v>761</v>
      </c>
      <c r="F248" s="43" t="s">
        <v>59</v>
      </c>
      <c r="G248" s="43" t="s">
        <v>1292</v>
      </c>
      <c r="H248" s="43" t="s">
        <v>1293</v>
      </c>
      <c r="I248" s="32">
        <v>45568</v>
      </c>
      <c r="J248" s="32">
        <v>45295</v>
      </c>
      <c r="K248" s="43">
        <f>ABS('Raw_Data'!K248)</f>
        <v>42</v>
      </c>
      <c r="L248" s="43">
        <f>K248 + SUMIF(Stock_In!A:A, A248, Stock_In!D:D) - SUMIF(Stock_Out!A:A, A248, Stock_Out!D:D)</f>
        <v>42</v>
      </c>
      <c r="M248" s="43">
        <v>12</v>
      </c>
      <c r="N248" s="43">
        <f t="shared" si="12"/>
        <v>0</v>
      </c>
      <c r="O248" s="43" t="str">
        <f t="shared" si="13"/>
        <v>No</v>
      </c>
      <c r="P248" s="45">
        <v>2</v>
      </c>
      <c r="Q248" s="43">
        <v>80</v>
      </c>
      <c r="R248" s="45">
        <f t="shared" si="14"/>
        <v>160</v>
      </c>
      <c r="S248" s="43">
        <v>8</v>
      </c>
    </row>
    <row r="249" spans="1:19" x14ac:dyDescent="0.25">
      <c r="A249" s="46" t="str">
        <f>IFERROR(INDEX(Products!A:A, MATCH(B249, Products!B:B, 0)), "Not Found")</f>
        <v>P095</v>
      </c>
      <c r="B249" s="46" t="str">
        <f>PROPER(TRIM('Raw_Data'!A249))</f>
        <v>Green Beans</v>
      </c>
      <c r="C249" s="46" t="s">
        <v>56</v>
      </c>
      <c r="D249" s="46" t="s">
        <v>1260</v>
      </c>
      <c r="E249" s="46" t="s">
        <v>1018</v>
      </c>
      <c r="F249" s="46" t="s">
        <v>106</v>
      </c>
      <c r="G249" s="46" t="s">
        <v>1295</v>
      </c>
      <c r="H249" s="46" t="s">
        <v>1296</v>
      </c>
      <c r="I249" s="29">
        <v>45568</v>
      </c>
      <c r="J249" s="29">
        <v>45542</v>
      </c>
      <c r="K249" s="46">
        <f>ABS('Raw_Data'!K249)</f>
        <v>31</v>
      </c>
      <c r="L249" s="46">
        <f>K249 + SUMIF(Stock_In!A:A, A249, Stock_In!D:D) - SUMIF(Stock_Out!A:A, A249, Stock_Out!D:D)</f>
        <v>31</v>
      </c>
      <c r="M249" s="46">
        <v>61</v>
      </c>
      <c r="N249" s="46">
        <f t="shared" si="12"/>
        <v>30</v>
      </c>
      <c r="O249" s="46" t="str">
        <f t="shared" si="13"/>
        <v>Yes</v>
      </c>
      <c r="P249" s="47">
        <v>2.1</v>
      </c>
      <c r="Q249" s="46">
        <v>55</v>
      </c>
      <c r="R249" s="47">
        <f t="shared" si="14"/>
        <v>115.5</v>
      </c>
      <c r="S249" s="46">
        <v>70</v>
      </c>
    </row>
    <row r="250" spans="1:19" x14ac:dyDescent="0.25">
      <c r="A250" s="43" t="str">
        <f>IFERROR(INDEX(Products!A:A, MATCH(B250, Products!B:B, 0)), "Not Found")</f>
        <v>P085</v>
      </c>
      <c r="B250" s="43" t="str">
        <f>PROPER(TRIM('Raw_Data'!A250))</f>
        <v>Powdered Sugar</v>
      </c>
      <c r="C250" s="43" t="s">
        <v>103</v>
      </c>
      <c r="D250" s="43" t="s">
        <v>988</v>
      </c>
      <c r="E250" s="43" t="s">
        <v>830</v>
      </c>
      <c r="F250" s="43" t="s">
        <v>106</v>
      </c>
      <c r="G250" s="43" t="s">
        <v>1299</v>
      </c>
      <c r="H250" s="43" t="s">
        <v>1300</v>
      </c>
      <c r="I250" s="32">
        <v>45568</v>
      </c>
      <c r="J250" s="32">
        <v>45603</v>
      </c>
      <c r="K250" s="43">
        <f>ABS('Raw_Data'!K250)</f>
        <v>47</v>
      </c>
      <c r="L250" s="43">
        <f>K250 + SUMIF(Stock_In!A:A, A250, Stock_In!D:D) - SUMIF(Stock_Out!A:A, A250, Stock_Out!D:D)</f>
        <v>47</v>
      </c>
      <c r="M250" s="43">
        <v>30</v>
      </c>
      <c r="N250" s="43">
        <f t="shared" si="12"/>
        <v>0</v>
      </c>
      <c r="O250" s="43" t="str">
        <f t="shared" si="13"/>
        <v>No</v>
      </c>
      <c r="P250" s="45">
        <v>2.5</v>
      </c>
      <c r="Q250" s="43">
        <v>22</v>
      </c>
      <c r="R250" s="45">
        <f t="shared" si="14"/>
        <v>55</v>
      </c>
      <c r="S250" s="43">
        <v>81</v>
      </c>
    </row>
    <row r="251" spans="1:19" x14ac:dyDescent="0.25">
      <c r="A251" s="46" t="str">
        <f>IFERROR(INDEX(Products!A:A, MATCH(B251, Products!B:B, 0)), "Not Found")</f>
        <v>P092</v>
      </c>
      <c r="B251" s="46" t="str">
        <f>PROPER(TRIM('Raw_Data'!A251))</f>
        <v>Canola Oil</v>
      </c>
      <c r="C251" s="46" t="s">
        <v>65</v>
      </c>
      <c r="D251" s="46" t="s">
        <v>328</v>
      </c>
      <c r="E251" s="46" t="s">
        <v>923</v>
      </c>
      <c r="F251" s="46" t="s">
        <v>59</v>
      </c>
      <c r="G251" s="46" t="s">
        <v>1302</v>
      </c>
      <c r="H251" s="46" t="s">
        <v>1303</v>
      </c>
      <c r="I251" s="29">
        <v>45569</v>
      </c>
      <c r="J251" s="29" t="s">
        <v>850</v>
      </c>
      <c r="K251" s="46">
        <f>ABS('Raw_Data'!K251)</f>
        <v>79</v>
      </c>
      <c r="L251" s="46">
        <f>K251 + SUMIF(Stock_In!A:A, A251, Stock_In!D:D) - SUMIF(Stock_Out!A:A, A251, Stock_Out!D:D)</f>
        <v>79</v>
      </c>
      <c r="M251" s="46">
        <v>31</v>
      </c>
      <c r="N251" s="46">
        <f t="shared" si="12"/>
        <v>0</v>
      </c>
      <c r="O251" s="46" t="str">
        <f t="shared" si="13"/>
        <v>No</v>
      </c>
      <c r="P251" s="47">
        <v>2.2999999999999998</v>
      </c>
      <c r="Q251" s="46">
        <v>92</v>
      </c>
      <c r="R251" s="47">
        <f t="shared" si="14"/>
        <v>211.6</v>
      </c>
      <c r="S251" s="46">
        <v>13</v>
      </c>
    </row>
    <row r="252" spans="1:19" x14ac:dyDescent="0.25">
      <c r="A252" s="43" t="str">
        <f>IFERROR(INDEX(Products!A:A, MATCH(B252, Products!B:B, 0)), "Not Found")</f>
        <v>P101</v>
      </c>
      <c r="B252" s="43" t="str">
        <f>PROPER(TRIM('Raw_Data'!A252))</f>
        <v>Halibut</v>
      </c>
      <c r="C252" s="43" t="s">
        <v>113</v>
      </c>
      <c r="D252" s="43" t="s">
        <v>1304</v>
      </c>
      <c r="E252" s="43" t="s">
        <v>1235</v>
      </c>
      <c r="F252" s="43" t="s">
        <v>68</v>
      </c>
      <c r="G252" s="43" t="s">
        <v>1306</v>
      </c>
      <c r="H252" s="43" t="s">
        <v>1307</v>
      </c>
      <c r="I252" s="32">
        <v>45569</v>
      </c>
      <c r="J252" s="32">
        <v>45575</v>
      </c>
      <c r="K252" s="43">
        <f>ABS('Raw_Data'!K252)</f>
        <v>18</v>
      </c>
      <c r="L252" s="43">
        <f>K252 + SUMIF(Stock_In!A:A, A252, Stock_In!D:D) - SUMIF(Stock_Out!A:A, A252, Stock_Out!D:D)</f>
        <v>18</v>
      </c>
      <c r="M252" s="43">
        <v>46</v>
      </c>
      <c r="N252" s="43">
        <f t="shared" si="12"/>
        <v>28</v>
      </c>
      <c r="O252" s="43" t="str">
        <f t="shared" si="13"/>
        <v>Yes</v>
      </c>
      <c r="P252" s="45">
        <v>20</v>
      </c>
      <c r="Q252" s="43">
        <v>57</v>
      </c>
      <c r="R252" s="45">
        <f t="shared" si="14"/>
        <v>1140</v>
      </c>
      <c r="S252" s="43">
        <v>95</v>
      </c>
    </row>
    <row r="253" spans="1:19" x14ac:dyDescent="0.25">
      <c r="A253" s="46" t="str">
        <f>IFERROR(INDEX(Products!A:A, MATCH(B253, Products!B:B, 0)), "Not Found")</f>
        <v>P101</v>
      </c>
      <c r="B253" s="46" t="str">
        <f>PROPER(TRIM('Raw_Data'!A253))</f>
        <v>Halibut</v>
      </c>
      <c r="C253" s="46" t="s">
        <v>113</v>
      </c>
      <c r="D253" s="46" t="s">
        <v>499</v>
      </c>
      <c r="E253" s="46" t="s">
        <v>1235</v>
      </c>
      <c r="F253" s="46" t="s">
        <v>106</v>
      </c>
      <c r="G253" s="46" t="s">
        <v>1309</v>
      </c>
      <c r="H253" s="46" t="s">
        <v>1310</v>
      </c>
      <c r="I253" s="29">
        <v>45569</v>
      </c>
      <c r="J253" s="29" t="s">
        <v>879</v>
      </c>
      <c r="K253" s="46">
        <f>ABS('Raw_Data'!K253)</f>
        <v>82</v>
      </c>
      <c r="L253" s="46">
        <f>K253 + SUMIF(Stock_In!A:A, A253, Stock_In!D:D) - SUMIF(Stock_Out!A:A, A253, Stock_Out!D:D)</f>
        <v>82</v>
      </c>
      <c r="M253" s="46">
        <v>31</v>
      </c>
      <c r="N253" s="46">
        <f t="shared" si="12"/>
        <v>0</v>
      </c>
      <c r="O253" s="46" t="str">
        <f t="shared" si="13"/>
        <v>No</v>
      </c>
      <c r="P253" s="47">
        <v>20</v>
      </c>
      <c r="Q253" s="46">
        <v>66</v>
      </c>
      <c r="R253" s="47">
        <f t="shared" si="14"/>
        <v>1320</v>
      </c>
      <c r="S253" s="46">
        <v>74</v>
      </c>
    </row>
    <row r="254" spans="1:19" x14ac:dyDescent="0.25">
      <c r="A254" s="43" t="str">
        <f>IFERROR(INDEX(Products!A:A, MATCH(B254, Products!B:B, 0)), "Not Found")</f>
        <v>P011</v>
      </c>
      <c r="B254" s="43" t="str">
        <f>PROPER(TRIM('Raw_Data'!A254))</f>
        <v>Cheddar Cheese</v>
      </c>
      <c r="C254" s="43" t="s">
        <v>74</v>
      </c>
      <c r="D254" s="43" t="s">
        <v>1273</v>
      </c>
      <c r="E254" s="43" t="s">
        <v>136</v>
      </c>
      <c r="F254" s="43" t="s">
        <v>106</v>
      </c>
      <c r="G254" s="43" t="s">
        <v>1312</v>
      </c>
      <c r="H254" s="43" t="s">
        <v>1313</v>
      </c>
      <c r="I254" s="32">
        <v>45569</v>
      </c>
      <c r="J254" s="32" t="s">
        <v>494</v>
      </c>
      <c r="K254" s="43">
        <f>ABS('Raw_Data'!K254)</f>
        <v>36</v>
      </c>
      <c r="L254" s="43">
        <f>K254 + SUMIF(Stock_In!A:A, A254, Stock_In!D:D) - SUMIF(Stock_Out!A:A, A254, Stock_Out!D:D)</f>
        <v>36</v>
      </c>
      <c r="M254" s="43">
        <v>77</v>
      </c>
      <c r="N254" s="43">
        <f t="shared" si="12"/>
        <v>41</v>
      </c>
      <c r="O254" s="43" t="str">
        <f t="shared" si="13"/>
        <v>Yes</v>
      </c>
      <c r="P254" s="45">
        <v>9</v>
      </c>
      <c r="Q254" s="43">
        <v>30</v>
      </c>
      <c r="R254" s="45">
        <f t="shared" si="14"/>
        <v>270</v>
      </c>
      <c r="S254" s="43">
        <v>84</v>
      </c>
    </row>
    <row r="255" spans="1:19" x14ac:dyDescent="0.25">
      <c r="A255" s="46" t="str">
        <f>IFERROR(INDEX(Products!A:A, MATCH(B255, Products!B:B, 0)), "Not Found")</f>
        <v>P012</v>
      </c>
      <c r="B255" s="46" t="str">
        <f>PROPER(TRIM('Raw_Data'!A255))</f>
        <v>Avocado Oil</v>
      </c>
      <c r="C255" s="46" t="s">
        <v>65</v>
      </c>
      <c r="D255" s="46" t="s">
        <v>1314</v>
      </c>
      <c r="E255" s="46" t="s">
        <v>141</v>
      </c>
      <c r="F255" s="46" t="s">
        <v>59</v>
      </c>
      <c r="G255" s="46" t="s">
        <v>1316</v>
      </c>
      <c r="H255" s="46" t="s">
        <v>1317</v>
      </c>
      <c r="I255" s="29">
        <v>45569</v>
      </c>
      <c r="J255" s="29" t="s">
        <v>587</v>
      </c>
      <c r="K255" s="46">
        <f>ABS('Raw_Data'!K255)</f>
        <v>24</v>
      </c>
      <c r="L255" s="46">
        <f>K255 + SUMIF(Stock_In!A:A, A255, Stock_In!D:D) - SUMIF(Stock_Out!A:A, A255, Stock_Out!D:D)</f>
        <v>24</v>
      </c>
      <c r="M255" s="46">
        <v>89</v>
      </c>
      <c r="N255" s="46">
        <f t="shared" si="12"/>
        <v>65</v>
      </c>
      <c r="O255" s="46" t="str">
        <f t="shared" si="13"/>
        <v>Yes</v>
      </c>
      <c r="P255" s="47">
        <v>10</v>
      </c>
      <c r="Q255" s="46">
        <v>99</v>
      </c>
      <c r="R255" s="47">
        <f t="shared" si="14"/>
        <v>990</v>
      </c>
      <c r="S255" s="46">
        <v>1</v>
      </c>
    </row>
    <row r="256" spans="1:19" x14ac:dyDescent="0.25">
      <c r="A256" s="43" t="str">
        <f>IFERROR(INDEX(Products!A:A, MATCH(B256, Products!B:B, 0)), "Not Found")</f>
        <v>P008</v>
      </c>
      <c r="B256" s="43" t="str">
        <f>PROPER(TRIM('Raw_Data'!A256))</f>
        <v>Anchovies</v>
      </c>
      <c r="C256" s="43" t="s">
        <v>113</v>
      </c>
      <c r="D256" s="43" t="s">
        <v>1318</v>
      </c>
      <c r="E256" s="43" t="s">
        <v>115</v>
      </c>
      <c r="F256" s="43" t="s">
        <v>59</v>
      </c>
      <c r="G256" s="43" t="s">
        <v>1320</v>
      </c>
      <c r="H256" s="43" t="s">
        <v>1321</v>
      </c>
      <c r="I256" s="32">
        <v>45570</v>
      </c>
      <c r="J256" s="32">
        <v>45568</v>
      </c>
      <c r="K256" s="43">
        <f>ABS('Raw_Data'!K256)</f>
        <v>88</v>
      </c>
      <c r="L256" s="43">
        <f>K256 + SUMIF(Stock_In!A:A, A256, Stock_In!D:D) - SUMIF(Stock_Out!A:A, A256, Stock_Out!D:D)</f>
        <v>88</v>
      </c>
      <c r="M256" s="43">
        <v>56</v>
      </c>
      <c r="N256" s="43">
        <f t="shared" si="12"/>
        <v>0</v>
      </c>
      <c r="O256" s="43" t="str">
        <f t="shared" si="13"/>
        <v>No</v>
      </c>
      <c r="P256" s="45">
        <v>10</v>
      </c>
      <c r="Q256" s="43">
        <v>98</v>
      </c>
      <c r="R256" s="45">
        <f t="shared" si="14"/>
        <v>980</v>
      </c>
      <c r="S256" s="43">
        <v>86</v>
      </c>
    </row>
    <row r="257" spans="1:19" x14ac:dyDescent="0.25">
      <c r="A257" s="46" t="str">
        <f>IFERROR(INDEX(Products!A:A, MATCH(B257, Products!B:B, 0)), "Not Found")</f>
        <v>P084</v>
      </c>
      <c r="B257" s="46" t="str">
        <f>PROPER(TRIM('Raw_Data'!A257))</f>
        <v>Evaporated Milk</v>
      </c>
      <c r="C257" s="46" t="s">
        <v>74</v>
      </c>
      <c r="D257" s="46" t="s">
        <v>1322</v>
      </c>
      <c r="E257" s="46" t="s">
        <v>813</v>
      </c>
      <c r="F257" s="46" t="s">
        <v>59</v>
      </c>
      <c r="G257" s="46" t="s">
        <v>1324</v>
      </c>
      <c r="H257" s="46" t="s">
        <v>1325</v>
      </c>
      <c r="I257" s="29">
        <v>45570</v>
      </c>
      <c r="J257" s="29">
        <v>45573</v>
      </c>
      <c r="K257" s="46">
        <f>ABS('Raw_Data'!K257)</f>
        <v>23</v>
      </c>
      <c r="L257" s="46">
        <f>K257 + SUMIF(Stock_In!A:A, A257, Stock_In!D:D) - SUMIF(Stock_Out!A:A, A257, Stock_Out!D:D)</f>
        <v>23</v>
      </c>
      <c r="M257" s="46">
        <v>100</v>
      </c>
      <c r="N257" s="46">
        <f t="shared" si="12"/>
        <v>77</v>
      </c>
      <c r="O257" s="46" t="str">
        <f t="shared" si="13"/>
        <v>Yes</v>
      </c>
      <c r="P257" s="47">
        <v>2</v>
      </c>
      <c r="Q257" s="46">
        <v>63</v>
      </c>
      <c r="R257" s="47">
        <f t="shared" si="14"/>
        <v>126</v>
      </c>
      <c r="S257" s="46">
        <v>26</v>
      </c>
    </row>
    <row r="258" spans="1:19" x14ac:dyDescent="0.25">
      <c r="A258" s="43" t="str">
        <f>IFERROR(INDEX(Products!A:A, MATCH(B258, Products!B:B, 0)), "Not Found")</f>
        <v>P023</v>
      </c>
      <c r="B258" s="43" t="str">
        <f>PROPER(TRIM('Raw_Data'!A258))</f>
        <v>Mango</v>
      </c>
      <c r="C258" s="43" t="s">
        <v>56</v>
      </c>
      <c r="D258" s="43" t="s">
        <v>128</v>
      </c>
      <c r="E258" s="43" t="s">
        <v>217</v>
      </c>
      <c r="F258" s="43" t="s">
        <v>59</v>
      </c>
      <c r="G258" s="43" t="s">
        <v>1327</v>
      </c>
      <c r="H258" s="43" t="s">
        <v>1328</v>
      </c>
      <c r="I258" s="32">
        <v>45571</v>
      </c>
      <c r="J258" s="32">
        <v>45638</v>
      </c>
      <c r="K258" s="43">
        <f>ABS('Raw_Data'!K258)</f>
        <v>61</v>
      </c>
      <c r="L258" s="43">
        <f>K258 + SUMIF(Stock_In!A:A, A258, Stock_In!D:D) - SUMIF(Stock_Out!A:A, A258, Stock_Out!D:D)</f>
        <v>61</v>
      </c>
      <c r="M258" s="43">
        <v>14</v>
      </c>
      <c r="N258" s="43">
        <f t="shared" si="12"/>
        <v>0</v>
      </c>
      <c r="O258" s="43" t="str">
        <f t="shared" si="13"/>
        <v>No</v>
      </c>
      <c r="P258" s="45">
        <v>5.2</v>
      </c>
      <c r="Q258" s="43">
        <v>74</v>
      </c>
      <c r="R258" s="45">
        <f t="shared" si="14"/>
        <v>384.8</v>
      </c>
      <c r="S258" s="43">
        <v>35</v>
      </c>
    </row>
    <row r="259" spans="1:19" x14ac:dyDescent="0.25">
      <c r="A259" s="46" t="str">
        <f>IFERROR(INDEX(Products!A:A, MATCH(B259, Products!B:B, 0)), "Not Found")</f>
        <v>P001</v>
      </c>
      <c r="B259" s="46" t="str">
        <f>PROPER(TRIM('Raw_Data'!A259))</f>
        <v>Bell Pepper</v>
      </c>
      <c r="C259" s="46" t="s">
        <v>56</v>
      </c>
      <c r="D259" s="46" t="s">
        <v>1330</v>
      </c>
      <c r="E259" s="46" t="s">
        <v>58</v>
      </c>
      <c r="F259" s="46" t="s">
        <v>59</v>
      </c>
      <c r="G259" s="46" t="s">
        <v>1332</v>
      </c>
      <c r="H259" s="46" t="s">
        <v>1333</v>
      </c>
      <c r="I259" s="29">
        <v>45571</v>
      </c>
      <c r="J259" s="29">
        <v>45809</v>
      </c>
      <c r="K259" s="46">
        <f>ABS('Raw_Data'!K259)</f>
        <v>89</v>
      </c>
      <c r="L259" s="46">
        <f>K259 + SUMIF(Stock_In!A:A, A259, Stock_In!D:D) - SUMIF(Stock_Out!A:A, A259, Stock_Out!D:D)</f>
        <v>93</v>
      </c>
      <c r="M259" s="46">
        <v>96</v>
      </c>
      <c r="N259" s="46">
        <f t="shared" si="12"/>
        <v>3</v>
      </c>
      <c r="O259" s="46" t="str">
        <f t="shared" si="13"/>
        <v>Yes</v>
      </c>
      <c r="P259" s="47">
        <v>4.5</v>
      </c>
      <c r="Q259" s="46">
        <v>38</v>
      </c>
      <c r="R259" s="47">
        <f t="shared" si="14"/>
        <v>171</v>
      </c>
      <c r="S259" s="46">
        <v>96</v>
      </c>
    </row>
    <row r="260" spans="1:19" x14ac:dyDescent="0.25">
      <c r="A260" s="43" t="str">
        <f>IFERROR(INDEX(Products!A:A, MATCH(B260, Products!B:B, 0)), "Not Found")</f>
        <v>P105</v>
      </c>
      <c r="B260" s="43" t="str">
        <f>PROPER(TRIM('Raw_Data'!A260))</f>
        <v>Strawberries</v>
      </c>
      <c r="C260" s="43" t="s">
        <v>56</v>
      </c>
      <c r="D260" s="43" t="s">
        <v>216</v>
      </c>
      <c r="E260" s="43" t="s">
        <v>1336</v>
      </c>
      <c r="F260" s="43" t="s">
        <v>68</v>
      </c>
      <c r="G260" s="43" t="s">
        <v>1337</v>
      </c>
      <c r="H260" s="43" t="s">
        <v>1338</v>
      </c>
      <c r="I260" s="32">
        <v>45572</v>
      </c>
      <c r="J260" s="32" t="s">
        <v>945</v>
      </c>
      <c r="K260" s="43">
        <f>ABS('Raw_Data'!K260)</f>
        <v>58</v>
      </c>
      <c r="L260" s="43">
        <f>K260 + SUMIF(Stock_In!A:A, A260, Stock_In!D:D) - SUMIF(Stock_Out!A:A, A260, Stock_Out!D:D)</f>
        <v>58</v>
      </c>
      <c r="M260" s="43">
        <v>15</v>
      </c>
      <c r="N260" s="43">
        <f t="shared" si="12"/>
        <v>0</v>
      </c>
      <c r="O260" s="43" t="str">
        <f t="shared" si="13"/>
        <v>No</v>
      </c>
      <c r="P260" s="45">
        <v>5.9</v>
      </c>
      <c r="Q260" s="43">
        <v>52</v>
      </c>
      <c r="R260" s="45">
        <f t="shared" si="14"/>
        <v>306.8</v>
      </c>
      <c r="S260" s="43">
        <v>81</v>
      </c>
    </row>
    <row r="261" spans="1:19" x14ac:dyDescent="0.25">
      <c r="A261" s="46" t="str">
        <f>IFERROR(INDEX(Products!A:A, MATCH(B261, Products!B:B, 0)), "Not Found")</f>
        <v>P060</v>
      </c>
      <c r="B261" s="46" t="str">
        <f>PROPER(TRIM('Raw_Data'!A261))</f>
        <v>Grapes</v>
      </c>
      <c r="C261" s="46" t="s">
        <v>56</v>
      </c>
      <c r="D261" s="46" t="s">
        <v>1341</v>
      </c>
      <c r="E261" s="46" t="s">
        <v>537</v>
      </c>
      <c r="F261" s="46" t="s">
        <v>106</v>
      </c>
      <c r="G261" s="46" t="s">
        <v>1343</v>
      </c>
      <c r="H261" s="46" t="s">
        <v>1344</v>
      </c>
      <c r="I261" s="29">
        <v>45572</v>
      </c>
      <c r="J261" s="29" t="s">
        <v>528</v>
      </c>
      <c r="K261" s="46">
        <f>ABS('Raw_Data'!K261)</f>
        <v>38</v>
      </c>
      <c r="L261" s="46">
        <f>K261 + SUMIF(Stock_In!A:A, A261, Stock_In!D:D) - SUMIF(Stock_Out!A:A, A261, Stock_Out!D:D)</f>
        <v>38</v>
      </c>
      <c r="M261" s="46">
        <v>72</v>
      </c>
      <c r="N261" s="46">
        <f t="shared" si="12"/>
        <v>34</v>
      </c>
      <c r="O261" s="46" t="str">
        <f t="shared" si="13"/>
        <v>Yes</v>
      </c>
      <c r="P261" s="47">
        <v>5.5</v>
      </c>
      <c r="Q261" s="46">
        <v>59</v>
      </c>
      <c r="R261" s="47">
        <f t="shared" si="14"/>
        <v>324.5</v>
      </c>
      <c r="S261" s="46">
        <v>8</v>
      </c>
    </row>
    <row r="262" spans="1:19" x14ac:dyDescent="0.25">
      <c r="A262" s="43" t="str">
        <f>IFERROR(INDEX(Products!A:A, MATCH(B262, Products!B:B, 0)), "Not Found")</f>
        <v>P091</v>
      </c>
      <c r="B262" s="43" t="str">
        <f>PROPER(TRIM('Raw_Data'!A262))</f>
        <v>Spinach</v>
      </c>
      <c r="C262" s="43" t="s">
        <v>56</v>
      </c>
      <c r="D262" s="43" t="s">
        <v>1345</v>
      </c>
      <c r="E262" s="43" t="s">
        <v>915</v>
      </c>
      <c r="F262" s="43" t="s">
        <v>68</v>
      </c>
      <c r="G262" s="43" t="s">
        <v>1347</v>
      </c>
      <c r="H262" s="43" t="s">
        <v>1348</v>
      </c>
      <c r="I262" s="32">
        <v>45573</v>
      </c>
      <c r="J262" s="32" t="s">
        <v>1349</v>
      </c>
      <c r="K262" s="43">
        <f>ABS('Raw_Data'!K262)</f>
        <v>45</v>
      </c>
      <c r="L262" s="43">
        <f>K262 + SUMIF(Stock_In!A:A, A262, Stock_In!D:D) - SUMIF(Stock_Out!A:A, A262, Stock_Out!D:D)</f>
        <v>45</v>
      </c>
      <c r="M262" s="43">
        <v>70</v>
      </c>
      <c r="N262" s="43">
        <f t="shared" si="12"/>
        <v>25</v>
      </c>
      <c r="O262" s="43" t="str">
        <f t="shared" si="13"/>
        <v>Yes</v>
      </c>
      <c r="P262" s="45">
        <v>2.4500000000000002</v>
      </c>
      <c r="Q262" s="43">
        <v>25</v>
      </c>
      <c r="R262" s="45">
        <f t="shared" si="14"/>
        <v>61.250000000000007</v>
      </c>
      <c r="S262" s="43">
        <v>39</v>
      </c>
    </row>
    <row r="263" spans="1:19" x14ac:dyDescent="0.25">
      <c r="A263" s="46" t="str">
        <f>IFERROR(INDEX(Products!A:A, MATCH(B263, Products!B:B, 0)), "Not Found")</f>
        <v>P106</v>
      </c>
      <c r="B263" s="46" t="str">
        <f>PROPER(TRIM('Raw_Data'!A263))</f>
        <v>Green Tea</v>
      </c>
      <c r="C263" s="46" t="s">
        <v>201</v>
      </c>
      <c r="D263" s="46" t="s">
        <v>1005</v>
      </c>
      <c r="E263" s="46" t="s">
        <v>1351</v>
      </c>
      <c r="F263" s="46" t="s">
        <v>106</v>
      </c>
      <c r="G263" s="46" t="s">
        <v>1352</v>
      </c>
      <c r="H263" s="46" t="s">
        <v>1353</v>
      </c>
      <c r="I263" s="29">
        <v>45573</v>
      </c>
      <c r="J263" s="29" t="s">
        <v>1191</v>
      </c>
      <c r="K263" s="46">
        <f>ABS('Raw_Data'!K263)</f>
        <v>26</v>
      </c>
      <c r="L263" s="46">
        <f>K263 + SUMIF(Stock_In!A:A, A263, Stock_In!D:D) - SUMIF(Stock_Out!A:A, A263, Stock_Out!D:D)</f>
        <v>26</v>
      </c>
      <c r="M263" s="46">
        <v>59</v>
      </c>
      <c r="N263" s="46">
        <f t="shared" si="12"/>
        <v>33</v>
      </c>
      <c r="O263" s="46" t="str">
        <f t="shared" si="13"/>
        <v>Yes</v>
      </c>
      <c r="P263" s="47">
        <v>8</v>
      </c>
      <c r="Q263" s="46">
        <v>92</v>
      </c>
      <c r="R263" s="47">
        <f t="shared" si="14"/>
        <v>736</v>
      </c>
      <c r="S263" s="46">
        <v>49</v>
      </c>
    </row>
    <row r="264" spans="1:19" x14ac:dyDescent="0.25">
      <c r="A264" s="43" t="str">
        <f>IFERROR(INDEX(Products!A:A, MATCH(B264, Products!B:B, 0)), "Not Found")</f>
        <v>P107</v>
      </c>
      <c r="B264" s="43" t="str">
        <f>PROPER(TRIM('Raw_Data'!A264))</f>
        <v>Swiss Cheese</v>
      </c>
      <c r="C264" s="43" t="s">
        <v>74</v>
      </c>
      <c r="D264" s="43" t="s">
        <v>1089</v>
      </c>
      <c r="E264" s="43" t="s">
        <v>1355</v>
      </c>
      <c r="F264" s="43" t="s">
        <v>59</v>
      </c>
      <c r="G264" s="43" t="s">
        <v>1356</v>
      </c>
      <c r="H264" s="43" t="s">
        <v>1357</v>
      </c>
      <c r="I264" s="32">
        <v>45574</v>
      </c>
      <c r="J264" s="32" t="s">
        <v>71</v>
      </c>
      <c r="K264" s="43">
        <f>ABS('Raw_Data'!K264)</f>
        <v>49</v>
      </c>
      <c r="L264" s="43">
        <f>K264 + SUMIF(Stock_In!A:A, A264, Stock_In!D:D) - SUMIF(Stock_Out!A:A, A264, Stock_Out!D:D)</f>
        <v>49</v>
      </c>
      <c r="M264" s="43">
        <v>49</v>
      </c>
      <c r="N264" s="43">
        <f t="shared" si="12"/>
        <v>0</v>
      </c>
      <c r="O264" s="43" t="str">
        <f t="shared" si="13"/>
        <v>Yes</v>
      </c>
      <c r="P264" s="45">
        <v>8</v>
      </c>
      <c r="Q264" s="43">
        <v>78</v>
      </c>
      <c r="R264" s="45">
        <f t="shared" si="14"/>
        <v>624</v>
      </c>
      <c r="S264" s="43">
        <v>61</v>
      </c>
    </row>
    <row r="265" spans="1:19" x14ac:dyDescent="0.25">
      <c r="A265" s="46" t="str">
        <f>IFERROR(INDEX(Products!A:A, MATCH(B265, Products!B:B, 0)), "Not Found")</f>
        <v>P095</v>
      </c>
      <c r="B265" s="46" t="str">
        <f>PROPER(TRIM('Raw_Data'!A265))</f>
        <v>Green Beans</v>
      </c>
      <c r="C265" s="46" t="s">
        <v>56</v>
      </c>
      <c r="D265" s="46" t="s">
        <v>979</v>
      </c>
      <c r="E265" s="46" t="s">
        <v>1018</v>
      </c>
      <c r="F265" s="46" t="s">
        <v>106</v>
      </c>
      <c r="G265" s="46" t="s">
        <v>1359</v>
      </c>
      <c r="H265" s="46" t="s">
        <v>1360</v>
      </c>
      <c r="I265" s="29">
        <v>45574</v>
      </c>
      <c r="J265" s="29" t="s">
        <v>1361</v>
      </c>
      <c r="K265" s="46">
        <f>ABS('Raw_Data'!K265)</f>
        <v>31</v>
      </c>
      <c r="L265" s="46">
        <f>K265 + SUMIF(Stock_In!A:A, A265, Stock_In!D:D) - SUMIF(Stock_Out!A:A, A265, Stock_Out!D:D)</f>
        <v>31</v>
      </c>
      <c r="M265" s="46">
        <v>55</v>
      </c>
      <c r="N265" s="46">
        <f t="shared" si="12"/>
        <v>24</v>
      </c>
      <c r="O265" s="46" t="str">
        <f t="shared" si="13"/>
        <v>Yes</v>
      </c>
      <c r="P265" s="47">
        <v>2</v>
      </c>
      <c r="Q265" s="46">
        <v>71</v>
      </c>
      <c r="R265" s="47">
        <f t="shared" si="14"/>
        <v>142</v>
      </c>
      <c r="S265" s="46">
        <v>46</v>
      </c>
    </row>
    <row r="266" spans="1:19" x14ac:dyDescent="0.25">
      <c r="A266" s="43" t="str">
        <f>IFERROR(INDEX(Products!A:A, MATCH(B266, Products!B:B, 0)), "Not Found")</f>
        <v>P108</v>
      </c>
      <c r="B266" s="43" t="str">
        <f>PROPER(TRIM('Raw_Data'!A266))</f>
        <v>Cherry</v>
      </c>
      <c r="C266" s="43" t="s">
        <v>56</v>
      </c>
      <c r="D266" s="43" t="s">
        <v>1046</v>
      </c>
      <c r="E266" s="43" t="s">
        <v>1364</v>
      </c>
      <c r="F266" s="43" t="s">
        <v>106</v>
      </c>
      <c r="G266" s="43" t="s">
        <v>1365</v>
      </c>
      <c r="H266" s="43" t="s">
        <v>1366</v>
      </c>
      <c r="I266" s="32">
        <v>45574</v>
      </c>
      <c r="J266" s="32" t="s">
        <v>1367</v>
      </c>
      <c r="K266" s="43">
        <f>ABS('Raw_Data'!K266)</f>
        <v>57</v>
      </c>
      <c r="L266" s="43">
        <f>K266 + SUMIF(Stock_In!A:A, A266, Stock_In!D:D) - SUMIF(Stock_Out!A:A, A266, Stock_Out!D:D)</f>
        <v>57</v>
      </c>
      <c r="M266" s="43">
        <v>82</v>
      </c>
      <c r="N266" s="43">
        <f t="shared" si="12"/>
        <v>25</v>
      </c>
      <c r="O266" s="43" t="str">
        <f t="shared" si="13"/>
        <v>Yes</v>
      </c>
      <c r="P266" s="45">
        <v>8</v>
      </c>
      <c r="Q266" s="43">
        <v>44</v>
      </c>
      <c r="R266" s="45">
        <f t="shared" si="14"/>
        <v>352</v>
      </c>
      <c r="S266" s="43">
        <v>57</v>
      </c>
    </row>
    <row r="267" spans="1:19" x14ac:dyDescent="0.25">
      <c r="A267" s="46" t="str">
        <f>IFERROR(INDEX(Products!A:A, MATCH(B267, Products!B:B, 0)), "Not Found")</f>
        <v>P026</v>
      </c>
      <c r="B267" s="46" t="str">
        <f>PROPER(TRIM('Raw_Data'!A267))</f>
        <v>Sourdough Bread</v>
      </c>
      <c r="C267" s="46" t="s">
        <v>152</v>
      </c>
      <c r="D267" s="46" t="s">
        <v>428</v>
      </c>
      <c r="E267" s="46" t="s">
        <v>234</v>
      </c>
      <c r="F267" s="46" t="s">
        <v>59</v>
      </c>
      <c r="G267" s="46" t="s">
        <v>1369</v>
      </c>
      <c r="H267" s="46" t="s">
        <v>1370</v>
      </c>
      <c r="I267" s="29">
        <v>45575</v>
      </c>
      <c r="J267" s="29" t="s">
        <v>1371</v>
      </c>
      <c r="K267" s="46">
        <f>ABS('Raw_Data'!K267)</f>
        <v>12</v>
      </c>
      <c r="L267" s="46">
        <f>K267 + SUMIF(Stock_In!A:A, A267, Stock_In!D:D) - SUMIF(Stock_Out!A:A, A267, Stock_Out!D:D)</f>
        <v>12</v>
      </c>
      <c r="M267" s="46">
        <v>86</v>
      </c>
      <c r="N267" s="46">
        <f t="shared" si="12"/>
        <v>74</v>
      </c>
      <c r="O267" s="46" t="str">
        <f t="shared" si="13"/>
        <v>Yes</v>
      </c>
      <c r="P267" s="47">
        <v>4</v>
      </c>
      <c r="Q267" s="46">
        <v>75</v>
      </c>
      <c r="R267" s="47">
        <f t="shared" si="14"/>
        <v>300</v>
      </c>
      <c r="S267" s="46">
        <v>86</v>
      </c>
    </row>
    <row r="268" spans="1:19" x14ac:dyDescent="0.25">
      <c r="A268" s="43" t="str">
        <f>IFERROR(INDEX(Products!A:A, MATCH(B268, Products!B:B, 0)), "Not Found")</f>
        <v>P052</v>
      </c>
      <c r="B268" s="43" t="str">
        <f>PROPER(TRIM('Raw_Data'!A268))</f>
        <v>Plum</v>
      </c>
      <c r="C268" s="43" t="s">
        <v>56</v>
      </c>
      <c r="D268" s="43" t="s">
        <v>718</v>
      </c>
      <c r="E268" s="43" t="s">
        <v>449</v>
      </c>
      <c r="F268" s="43" t="s">
        <v>106</v>
      </c>
      <c r="G268" s="43" t="s">
        <v>1373</v>
      </c>
      <c r="H268" s="43" t="s">
        <v>1374</v>
      </c>
      <c r="I268" s="32">
        <v>45575</v>
      </c>
      <c r="J268" s="32" t="s">
        <v>939</v>
      </c>
      <c r="K268" s="43">
        <f>ABS('Raw_Data'!K268)</f>
        <v>64</v>
      </c>
      <c r="L268" s="43">
        <f>K268 + SUMIF(Stock_In!A:A, A268, Stock_In!D:D) - SUMIF(Stock_Out!A:A, A268, Stock_Out!D:D)</f>
        <v>64</v>
      </c>
      <c r="M268" s="43">
        <v>71</v>
      </c>
      <c r="N268" s="43">
        <f t="shared" si="12"/>
        <v>7</v>
      </c>
      <c r="O268" s="43" t="str">
        <f t="shared" si="13"/>
        <v>Yes</v>
      </c>
      <c r="P268" s="45">
        <v>3.9</v>
      </c>
      <c r="Q268" s="43">
        <v>60</v>
      </c>
      <c r="R268" s="45">
        <f t="shared" si="14"/>
        <v>234</v>
      </c>
      <c r="S268" s="43">
        <v>67</v>
      </c>
    </row>
    <row r="269" spans="1:19" x14ac:dyDescent="0.25">
      <c r="A269" s="46" t="str">
        <f>IFERROR(INDEX(Products!A:A, MATCH(B269, Products!B:B, 0)), "Not Found")</f>
        <v>P089</v>
      </c>
      <c r="B269" s="46" t="str">
        <f>PROPER(TRIM('Raw_Data'!A269))</f>
        <v>Tomato</v>
      </c>
      <c r="C269" s="46" t="s">
        <v>56</v>
      </c>
      <c r="D269" s="46" t="s">
        <v>756</v>
      </c>
      <c r="E269" s="46" t="s">
        <v>900</v>
      </c>
      <c r="F269" s="46" t="s">
        <v>59</v>
      </c>
      <c r="G269" s="46" t="s">
        <v>1377</v>
      </c>
      <c r="H269" s="46" t="s">
        <v>1378</v>
      </c>
      <c r="I269" s="29">
        <v>45575</v>
      </c>
      <c r="J269" s="29">
        <v>45448</v>
      </c>
      <c r="K269" s="46">
        <f>ABS('Raw_Data'!K269)</f>
        <v>11</v>
      </c>
      <c r="L269" s="46">
        <f>K269 + SUMIF(Stock_In!A:A, A269, Stock_In!D:D) - SUMIF(Stock_Out!A:A, A269, Stock_Out!D:D)</f>
        <v>11</v>
      </c>
      <c r="M269" s="46">
        <v>10</v>
      </c>
      <c r="N269" s="46">
        <f t="shared" si="12"/>
        <v>0</v>
      </c>
      <c r="O269" s="46" t="str">
        <f t="shared" si="13"/>
        <v>No</v>
      </c>
      <c r="P269" s="47">
        <v>2.5</v>
      </c>
      <c r="Q269" s="46">
        <v>93</v>
      </c>
      <c r="R269" s="47">
        <f t="shared" si="14"/>
        <v>232.5</v>
      </c>
      <c r="S269" s="46">
        <v>53</v>
      </c>
    </row>
    <row r="270" spans="1:19" x14ac:dyDescent="0.25">
      <c r="A270" s="43" t="str">
        <f>IFERROR(INDEX(Products!A:A, MATCH(B270, Products!B:B, 0)), "Not Found")</f>
        <v>P025</v>
      </c>
      <c r="B270" s="43" t="str">
        <f>PROPER(TRIM('Raw_Data'!A270))</f>
        <v>Jasmine Rice</v>
      </c>
      <c r="C270" s="43" t="s">
        <v>103</v>
      </c>
      <c r="D270" s="43" t="s">
        <v>1380</v>
      </c>
      <c r="E270" s="43" t="s">
        <v>228</v>
      </c>
      <c r="F270" s="43" t="s">
        <v>106</v>
      </c>
      <c r="G270" s="43" t="s">
        <v>1382</v>
      </c>
      <c r="H270" s="43" t="s">
        <v>1383</v>
      </c>
      <c r="I270" s="32">
        <v>45575</v>
      </c>
      <c r="J270" s="32" t="s">
        <v>467</v>
      </c>
      <c r="K270" s="43">
        <f>ABS('Raw_Data'!K270)</f>
        <v>46</v>
      </c>
      <c r="L270" s="43">
        <f>K270 + SUMIF(Stock_In!A:A, A270, Stock_In!D:D) - SUMIF(Stock_Out!A:A, A270, Stock_Out!D:D)</f>
        <v>46</v>
      </c>
      <c r="M270" s="43">
        <v>39</v>
      </c>
      <c r="N270" s="43">
        <f t="shared" si="12"/>
        <v>0</v>
      </c>
      <c r="O270" s="43" t="str">
        <f t="shared" si="13"/>
        <v>No</v>
      </c>
      <c r="P270" s="45">
        <v>4.75</v>
      </c>
      <c r="Q270" s="43">
        <v>36</v>
      </c>
      <c r="R270" s="45">
        <f t="shared" si="14"/>
        <v>171</v>
      </c>
      <c r="S270" s="43">
        <v>54</v>
      </c>
    </row>
    <row r="271" spans="1:19" x14ac:dyDescent="0.25">
      <c r="A271" s="46" t="str">
        <f>IFERROR(INDEX(Products!A:A, MATCH(B271, Products!B:B, 0)), "Not Found")</f>
        <v>P109</v>
      </c>
      <c r="B271" s="46" t="str">
        <f>PROPER(TRIM('Raw_Data'!A271))</f>
        <v>Zucchini</v>
      </c>
      <c r="C271" s="46" t="s">
        <v>56</v>
      </c>
      <c r="D271" s="46" t="s">
        <v>1385</v>
      </c>
      <c r="E271" s="46" t="s">
        <v>1386</v>
      </c>
      <c r="F271" s="46" t="s">
        <v>68</v>
      </c>
      <c r="G271" s="46" t="s">
        <v>1387</v>
      </c>
      <c r="H271" s="46" t="s">
        <v>1388</v>
      </c>
      <c r="I271" s="29">
        <v>45576</v>
      </c>
      <c r="J271" s="29" t="s">
        <v>1389</v>
      </c>
      <c r="K271" s="46">
        <f>ABS('Raw_Data'!K271)</f>
        <v>89</v>
      </c>
      <c r="L271" s="46">
        <f>K271 + SUMIF(Stock_In!A:A, A271, Stock_In!D:D) - SUMIF(Stock_Out!A:A, A271, Stock_Out!D:D)</f>
        <v>89</v>
      </c>
      <c r="M271" s="46">
        <v>56</v>
      </c>
      <c r="N271" s="46">
        <f t="shared" si="12"/>
        <v>0</v>
      </c>
      <c r="O271" s="46" t="str">
        <f t="shared" si="13"/>
        <v>No</v>
      </c>
      <c r="P271" s="47">
        <v>2.5</v>
      </c>
      <c r="Q271" s="46">
        <v>27</v>
      </c>
      <c r="R271" s="47">
        <f t="shared" si="14"/>
        <v>67.5</v>
      </c>
      <c r="S271" s="46">
        <v>51</v>
      </c>
    </row>
    <row r="272" spans="1:19" x14ac:dyDescent="0.25">
      <c r="A272" s="43" t="str">
        <f>IFERROR(INDEX(Products!A:A, MATCH(B272, Products!B:B, 0)), "Not Found")</f>
        <v>P014</v>
      </c>
      <c r="B272" s="43" t="str">
        <f>PROPER(TRIM('Raw_Data'!A272))</f>
        <v>Digestive Biscuit</v>
      </c>
      <c r="C272" s="43" t="s">
        <v>152</v>
      </c>
      <c r="D272" s="43" t="s">
        <v>490</v>
      </c>
      <c r="E272" s="43" t="s">
        <v>154</v>
      </c>
      <c r="F272" s="43" t="s">
        <v>59</v>
      </c>
      <c r="G272" s="43" t="s">
        <v>1391</v>
      </c>
      <c r="H272" s="43" t="s">
        <v>1392</v>
      </c>
      <c r="I272" s="32">
        <v>45576</v>
      </c>
      <c r="J272" s="32" t="s">
        <v>408</v>
      </c>
      <c r="K272" s="43">
        <f>ABS('Raw_Data'!K272)</f>
        <v>72</v>
      </c>
      <c r="L272" s="43">
        <f>K272 + SUMIF(Stock_In!A:A, A272, Stock_In!D:D) - SUMIF(Stock_Out!A:A, A272, Stock_Out!D:D)</f>
        <v>72</v>
      </c>
      <c r="M272" s="43">
        <v>78</v>
      </c>
      <c r="N272" s="43">
        <f t="shared" si="12"/>
        <v>6</v>
      </c>
      <c r="O272" s="43" t="str">
        <f t="shared" si="13"/>
        <v>Yes</v>
      </c>
      <c r="P272" s="45">
        <v>4</v>
      </c>
      <c r="Q272" s="43">
        <v>85</v>
      </c>
      <c r="R272" s="45">
        <f t="shared" si="14"/>
        <v>340</v>
      </c>
      <c r="S272" s="43">
        <v>30</v>
      </c>
    </row>
    <row r="273" spans="1:19" x14ac:dyDescent="0.25">
      <c r="A273" s="46" t="str">
        <f>IFERROR(INDEX(Products!A:A, MATCH(B273, Products!B:B, 0)), "Not Found")</f>
        <v>P110</v>
      </c>
      <c r="B273" s="46" t="str">
        <f>PROPER(TRIM('Raw_Data'!A273))</f>
        <v>Butter Biscuit</v>
      </c>
      <c r="C273" s="46" t="s">
        <v>152</v>
      </c>
      <c r="D273" s="46" t="s">
        <v>941</v>
      </c>
      <c r="E273" s="46" t="s">
        <v>1394</v>
      </c>
      <c r="F273" s="46" t="s">
        <v>106</v>
      </c>
      <c r="G273" s="46" t="s">
        <v>1395</v>
      </c>
      <c r="H273" s="46" t="s">
        <v>1396</v>
      </c>
      <c r="I273" s="29">
        <v>45577</v>
      </c>
      <c r="J273" s="29" t="s">
        <v>826</v>
      </c>
      <c r="K273" s="46">
        <f>ABS('Raw_Data'!K273)</f>
        <v>38</v>
      </c>
      <c r="L273" s="46">
        <f>K273 + SUMIF(Stock_In!A:A, A273, Stock_In!D:D) - SUMIF(Stock_Out!A:A, A273, Stock_Out!D:D)</f>
        <v>38</v>
      </c>
      <c r="M273" s="46">
        <v>93</v>
      </c>
      <c r="N273" s="46">
        <f t="shared" si="12"/>
        <v>55</v>
      </c>
      <c r="O273" s="46" t="str">
        <f t="shared" si="13"/>
        <v>Yes</v>
      </c>
      <c r="P273" s="47">
        <v>6</v>
      </c>
      <c r="Q273" s="46">
        <v>67</v>
      </c>
      <c r="R273" s="47">
        <f t="shared" si="14"/>
        <v>402</v>
      </c>
      <c r="S273" s="46">
        <v>100</v>
      </c>
    </row>
    <row r="274" spans="1:19" x14ac:dyDescent="0.25">
      <c r="A274" s="43" t="str">
        <f>IFERROR(INDEX(Products!A:A, MATCH(B274, Products!B:B, 0)), "Not Found")</f>
        <v>P054</v>
      </c>
      <c r="B274" s="43" t="str">
        <f>PROPER(TRIM('Raw_Data'!A274))</f>
        <v>Black Rice</v>
      </c>
      <c r="C274" s="43" t="s">
        <v>103</v>
      </c>
      <c r="D274" s="43" t="s">
        <v>1067</v>
      </c>
      <c r="E274" s="43" t="s">
        <v>458</v>
      </c>
      <c r="F274" s="43" t="s">
        <v>68</v>
      </c>
      <c r="G274" s="43" t="s">
        <v>1398</v>
      </c>
      <c r="H274" s="43" t="s">
        <v>1399</v>
      </c>
      <c r="I274" s="32">
        <v>45577</v>
      </c>
      <c r="J274" s="32" t="s">
        <v>974</v>
      </c>
      <c r="K274" s="43">
        <f>ABS('Raw_Data'!K274)</f>
        <v>79</v>
      </c>
      <c r="L274" s="43">
        <f>K274 + SUMIF(Stock_In!A:A, A274, Stock_In!D:D) - SUMIF(Stock_Out!A:A, A274, Stock_Out!D:D)</f>
        <v>79</v>
      </c>
      <c r="M274" s="43">
        <v>98</v>
      </c>
      <c r="N274" s="43">
        <f t="shared" si="12"/>
        <v>19</v>
      </c>
      <c r="O274" s="43" t="str">
        <f t="shared" si="13"/>
        <v>Yes</v>
      </c>
      <c r="P274" s="45">
        <v>6</v>
      </c>
      <c r="Q274" s="43">
        <v>26</v>
      </c>
      <c r="R274" s="45">
        <f t="shared" si="14"/>
        <v>156</v>
      </c>
      <c r="S274" s="43">
        <v>21</v>
      </c>
    </row>
    <row r="275" spans="1:19" x14ac:dyDescent="0.25">
      <c r="A275" s="46" t="str">
        <f>IFERROR(INDEX(Products!A:A, MATCH(B275, Products!B:B, 0)), "Not Found")</f>
        <v>P071</v>
      </c>
      <c r="B275" s="46" t="str">
        <f>PROPER(TRIM('Raw_Data'!A275))</f>
        <v>Black Tea</v>
      </c>
      <c r="C275" s="46" t="s">
        <v>201</v>
      </c>
      <c r="D275" s="46" t="s">
        <v>448</v>
      </c>
      <c r="E275" s="46" t="s">
        <v>682</v>
      </c>
      <c r="F275" s="46" t="s">
        <v>106</v>
      </c>
      <c r="G275" s="46" t="s">
        <v>1401</v>
      </c>
      <c r="H275" s="46" t="s">
        <v>1402</v>
      </c>
      <c r="I275" s="29">
        <v>45577</v>
      </c>
      <c r="J275" s="29" t="s">
        <v>307</v>
      </c>
      <c r="K275" s="46">
        <f>ABS('Raw_Data'!K275)</f>
        <v>56</v>
      </c>
      <c r="L275" s="46">
        <f>K275 + SUMIF(Stock_In!A:A, A275, Stock_In!D:D) - SUMIF(Stock_Out!A:A, A275, Stock_Out!D:D)</f>
        <v>56</v>
      </c>
      <c r="M275" s="46">
        <v>12</v>
      </c>
      <c r="N275" s="46">
        <f t="shared" si="12"/>
        <v>0</v>
      </c>
      <c r="O275" s="46" t="str">
        <f t="shared" si="13"/>
        <v>No</v>
      </c>
      <c r="P275" s="47">
        <v>5</v>
      </c>
      <c r="Q275" s="46">
        <v>52</v>
      </c>
      <c r="R275" s="47">
        <f t="shared" si="14"/>
        <v>260</v>
      </c>
      <c r="S275" s="46">
        <v>46</v>
      </c>
    </row>
    <row r="276" spans="1:19" x14ac:dyDescent="0.25">
      <c r="A276" s="43" t="str">
        <f>IFERROR(INDEX(Products!A:A, MATCH(B276, Products!B:B, 0)), "Not Found")</f>
        <v>P105</v>
      </c>
      <c r="B276" s="43" t="str">
        <f>PROPER(TRIM('Raw_Data'!A276))</f>
        <v>Strawberries</v>
      </c>
      <c r="C276" s="43" t="s">
        <v>56</v>
      </c>
      <c r="D276" s="43" t="s">
        <v>1403</v>
      </c>
      <c r="E276" s="43" t="s">
        <v>1336</v>
      </c>
      <c r="F276" s="43" t="s">
        <v>106</v>
      </c>
      <c r="G276" s="43" t="s">
        <v>1405</v>
      </c>
      <c r="H276" s="43" t="s">
        <v>1406</v>
      </c>
      <c r="I276" s="32">
        <v>45599</v>
      </c>
      <c r="J276" s="32" t="s">
        <v>945</v>
      </c>
      <c r="K276" s="43">
        <f>ABS('Raw_Data'!K276)</f>
        <v>54</v>
      </c>
      <c r="L276" s="43">
        <f>K276 + SUMIF(Stock_In!A:A, A276, Stock_In!D:D) - SUMIF(Stock_Out!A:A, A276, Stock_Out!D:D)</f>
        <v>54</v>
      </c>
      <c r="M276" s="43">
        <v>26</v>
      </c>
      <c r="N276" s="43">
        <f t="shared" si="12"/>
        <v>0</v>
      </c>
      <c r="O276" s="43" t="str">
        <f t="shared" si="13"/>
        <v>No</v>
      </c>
      <c r="P276" s="45">
        <v>6</v>
      </c>
      <c r="Q276" s="43">
        <v>63</v>
      </c>
      <c r="R276" s="45">
        <f t="shared" si="14"/>
        <v>378</v>
      </c>
      <c r="S276" s="43">
        <v>97</v>
      </c>
    </row>
    <row r="277" spans="1:19" x14ac:dyDescent="0.25">
      <c r="A277" s="46" t="str">
        <f>IFERROR(INDEX(Products!A:A, MATCH(B277, Products!B:B, 0)), "Not Found")</f>
        <v>P019</v>
      </c>
      <c r="B277" s="46" t="str">
        <f>PROPER(TRIM('Raw_Data'!A277))</f>
        <v>Eggplant</v>
      </c>
      <c r="C277" s="46" t="s">
        <v>56</v>
      </c>
      <c r="D277" s="46" t="s">
        <v>438</v>
      </c>
      <c r="E277" s="46" t="s">
        <v>188</v>
      </c>
      <c r="F277" s="46" t="s">
        <v>106</v>
      </c>
      <c r="G277" s="46" t="s">
        <v>1408</v>
      </c>
      <c r="H277" s="46" t="s">
        <v>1409</v>
      </c>
      <c r="I277" s="29">
        <v>45599</v>
      </c>
      <c r="J277" s="29">
        <v>45569</v>
      </c>
      <c r="K277" s="46">
        <f>ABS('Raw_Data'!K277)</f>
        <v>91</v>
      </c>
      <c r="L277" s="46">
        <f>K277 + SUMIF(Stock_In!A:A, A277, Stock_In!D:D) - SUMIF(Stock_Out!A:A, A277, Stock_Out!D:D)</f>
        <v>91</v>
      </c>
      <c r="M277" s="46">
        <v>55</v>
      </c>
      <c r="N277" s="46">
        <f t="shared" si="12"/>
        <v>0</v>
      </c>
      <c r="O277" s="46" t="str">
        <f t="shared" si="13"/>
        <v>No</v>
      </c>
      <c r="P277" s="47">
        <v>3</v>
      </c>
      <c r="Q277" s="46">
        <v>42</v>
      </c>
      <c r="R277" s="47">
        <f t="shared" si="14"/>
        <v>126</v>
      </c>
      <c r="S277" s="46">
        <v>93</v>
      </c>
    </row>
    <row r="278" spans="1:19" x14ac:dyDescent="0.25">
      <c r="A278" s="43" t="str">
        <f>IFERROR(INDEX(Products!A:A, MATCH(B278, Products!B:B, 0)), "Not Found")</f>
        <v>P016</v>
      </c>
      <c r="B278" s="43" t="str">
        <f>PROPER(TRIM('Raw_Data'!A278))</f>
        <v>Pear</v>
      </c>
      <c r="C278" s="43" t="s">
        <v>56</v>
      </c>
      <c r="D278" s="43" t="s">
        <v>1410</v>
      </c>
      <c r="E278" s="43" t="s">
        <v>169</v>
      </c>
      <c r="F278" s="43" t="s">
        <v>68</v>
      </c>
      <c r="G278" s="43" t="s">
        <v>1412</v>
      </c>
      <c r="H278" s="43" t="s">
        <v>1413</v>
      </c>
      <c r="I278" s="32">
        <v>45600</v>
      </c>
      <c r="J278" s="32">
        <v>45637</v>
      </c>
      <c r="K278" s="43">
        <f>ABS('Raw_Data'!K278)</f>
        <v>82</v>
      </c>
      <c r="L278" s="43">
        <f>K278 + SUMIF(Stock_In!A:A, A278, Stock_In!D:D) - SUMIF(Stock_Out!A:A, A278, Stock_Out!D:D)</f>
        <v>82</v>
      </c>
      <c r="M278" s="43">
        <v>65</v>
      </c>
      <c r="N278" s="43">
        <f t="shared" ref="N278:N341" si="15">IF(M278&gt;L278,M278-L278,0)</f>
        <v>0</v>
      </c>
      <c r="O278" s="43" t="str">
        <f t="shared" ref="O278:O341" si="16">IF(K278 &lt;= M278, "Yes", "No")</f>
        <v>No</v>
      </c>
      <c r="P278" s="45">
        <v>4.45</v>
      </c>
      <c r="Q278" s="43">
        <v>30</v>
      </c>
      <c r="R278" s="45">
        <f t="shared" ref="R278:R341" si="17">P278*Q278</f>
        <v>133.5</v>
      </c>
      <c r="S278" s="43">
        <v>78</v>
      </c>
    </row>
    <row r="279" spans="1:19" x14ac:dyDescent="0.25">
      <c r="A279" s="46" t="str">
        <f>IFERROR(INDEX(Products!A:A, MATCH(B279, Products!B:B, 0)), "Not Found")</f>
        <v>P111</v>
      </c>
      <c r="B279" s="46" t="str">
        <f>PROPER(TRIM('Raw_Data'!A279))</f>
        <v>Egg (Chicken)</v>
      </c>
      <c r="C279" s="46" t="s">
        <v>74</v>
      </c>
      <c r="D279" s="46" t="s">
        <v>1415</v>
      </c>
      <c r="E279" s="46" t="s">
        <v>1416</v>
      </c>
      <c r="F279" s="46" t="s">
        <v>68</v>
      </c>
      <c r="G279" s="46" t="s">
        <v>1417</v>
      </c>
      <c r="H279" s="46" t="s">
        <v>1418</v>
      </c>
      <c r="I279" s="29">
        <v>45600</v>
      </c>
      <c r="J279" s="29">
        <v>45354</v>
      </c>
      <c r="K279" s="46">
        <f>ABS('Raw_Data'!K279)</f>
        <v>36</v>
      </c>
      <c r="L279" s="46">
        <f>K279 + SUMIF(Stock_In!A:A, A279, Stock_In!D:D) - SUMIF(Stock_Out!A:A, A279, Stock_Out!D:D)</f>
        <v>36</v>
      </c>
      <c r="M279" s="46">
        <v>30</v>
      </c>
      <c r="N279" s="46">
        <f t="shared" si="15"/>
        <v>0</v>
      </c>
      <c r="O279" s="46" t="str">
        <f t="shared" si="16"/>
        <v>No</v>
      </c>
      <c r="P279" s="47">
        <v>0.2</v>
      </c>
      <c r="Q279" s="46">
        <v>68</v>
      </c>
      <c r="R279" s="47">
        <f t="shared" si="17"/>
        <v>13.600000000000001</v>
      </c>
      <c r="S279" s="46">
        <v>88</v>
      </c>
    </row>
    <row r="280" spans="1:19" x14ac:dyDescent="0.25">
      <c r="A280" s="43" t="str">
        <f>IFERROR(INDEX(Products!A:A, MATCH(B280, Products!B:B, 0)), "Not Found")</f>
        <v>P062</v>
      </c>
      <c r="B280" s="43" t="str">
        <f>PROPER(TRIM('Raw_Data'!A280))</f>
        <v>Short Grain Rice</v>
      </c>
      <c r="C280" s="43" t="s">
        <v>103</v>
      </c>
      <c r="D280" s="43" t="s">
        <v>1420</v>
      </c>
      <c r="E280" s="43" t="s">
        <v>567</v>
      </c>
      <c r="F280" s="43" t="s">
        <v>106</v>
      </c>
      <c r="G280" s="43" t="s">
        <v>1422</v>
      </c>
      <c r="H280" s="43" t="s">
        <v>1423</v>
      </c>
      <c r="I280" s="32">
        <v>45600</v>
      </c>
      <c r="J280" s="32" t="s">
        <v>206</v>
      </c>
      <c r="K280" s="43">
        <f>ABS('Raw_Data'!K280)</f>
        <v>22</v>
      </c>
      <c r="L280" s="43">
        <f>K280 + SUMIF(Stock_In!A:A, A280, Stock_In!D:D) - SUMIF(Stock_Out!A:A, A280, Stock_Out!D:D)</f>
        <v>22</v>
      </c>
      <c r="M280" s="43">
        <v>77</v>
      </c>
      <c r="N280" s="43">
        <f t="shared" si="15"/>
        <v>55</v>
      </c>
      <c r="O280" s="43" t="str">
        <f t="shared" si="16"/>
        <v>Yes</v>
      </c>
      <c r="P280" s="45">
        <v>3</v>
      </c>
      <c r="Q280" s="43">
        <v>68</v>
      </c>
      <c r="R280" s="45">
        <f t="shared" si="17"/>
        <v>204</v>
      </c>
      <c r="S280" s="43">
        <v>46</v>
      </c>
    </row>
    <row r="281" spans="1:19" x14ac:dyDescent="0.25">
      <c r="A281" s="46" t="str">
        <f>IFERROR(INDEX(Products!A:A, MATCH(B281, Products!B:B, 0)), "Not Found")</f>
        <v>P061</v>
      </c>
      <c r="B281" s="46" t="str">
        <f>PROPER(TRIM('Raw_Data'!A281))</f>
        <v>Sunflower Oil</v>
      </c>
      <c r="C281" s="46" t="s">
        <v>65</v>
      </c>
      <c r="D281" s="46" t="s">
        <v>1314</v>
      </c>
      <c r="E281" s="46" t="s">
        <v>544</v>
      </c>
      <c r="F281" s="46" t="s">
        <v>59</v>
      </c>
      <c r="G281" s="46" t="s">
        <v>1425</v>
      </c>
      <c r="H281" s="46" t="s">
        <v>1426</v>
      </c>
      <c r="I281" s="29">
        <v>45601</v>
      </c>
      <c r="J281" s="29" t="s">
        <v>382</v>
      </c>
      <c r="K281" s="46">
        <f>ABS('Raw_Data'!K281)</f>
        <v>87</v>
      </c>
      <c r="L281" s="46">
        <f>K281 + SUMIF(Stock_In!A:A, A281, Stock_In!D:D) - SUMIF(Stock_Out!A:A, A281, Stock_Out!D:D)</f>
        <v>87</v>
      </c>
      <c r="M281" s="46">
        <v>24</v>
      </c>
      <c r="N281" s="46">
        <f t="shared" si="15"/>
        <v>0</v>
      </c>
      <c r="O281" s="46" t="str">
        <f t="shared" si="16"/>
        <v>No</v>
      </c>
      <c r="P281" s="47">
        <v>2.5</v>
      </c>
      <c r="Q281" s="46">
        <v>83</v>
      </c>
      <c r="R281" s="47">
        <f t="shared" si="17"/>
        <v>207.5</v>
      </c>
      <c r="S281" s="46">
        <v>3</v>
      </c>
    </row>
    <row r="282" spans="1:19" x14ac:dyDescent="0.25">
      <c r="A282" s="43" t="str">
        <f>IFERROR(INDEX(Products!A:A, MATCH(B282, Products!B:B, 0)), "Not Found")</f>
        <v>P013</v>
      </c>
      <c r="B282" s="43" t="str">
        <f>PROPER(TRIM('Raw_Data'!A282))</f>
        <v>Orange</v>
      </c>
      <c r="C282" s="43" t="s">
        <v>56</v>
      </c>
      <c r="D282" s="43" t="s">
        <v>422</v>
      </c>
      <c r="E282" s="43" t="s">
        <v>146</v>
      </c>
      <c r="F282" s="43" t="s">
        <v>106</v>
      </c>
      <c r="G282" s="43" t="s">
        <v>1428</v>
      </c>
      <c r="H282" s="43" t="s">
        <v>1429</v>
      </c>
      <c r="I282" s="32">
        <v>45601</v>
      </c>
      <c r="J282" s="32">
        <v>45577</v>
      </c>
      <c r="K282" s="43">
        <f>ABS('Raw_Data'!K282)</f>
        <v>44</v>
      </c>
      <c r="L282" s="43">
        <f>K282 + SUMIF(Stock_In!A:A, A282, Stock_In!D:D) - SUMIF(Stock_Out!A:A, A282, Stock_Out!D:D)</f>
        <v>44</v>
      </c>
      <c r="M282" s="43">
        <v>8</v>
      </c>
      <c r="N282" s="43">
        <f t="shared" si="15"/>
        <v>0</v>
      </c>
      <c r="O282" s="43" t="str">
        <f t="shared" si="16"/>
        <v>No</v>
      </c>
      <c r="P282" s="45">
        <v>2.95</v>
      </c>
      <c r="Q282" s="43">
        <v>42</v>
      </c>
      <c r="R282" s="45">
        <f t="shared" si="17"/>
        <v>123.9</v>
      </c>
      <c r="S282" s="43">
        <v>66</v>
      </c>
    </row>
    <row r="283" spans="1:19" x14ac:dyDescent="0.25">
      <c r="A283" s="46" t="str">
        <f>IFERROR(INDEX(Products!A:A, MATCH(B283, Products!B:B, 0)), "Not Found")</f>
        <v>P086</v>
      </c>
      <c r="B283" s="46" t="str">
        <f>PROPER(TRIM('Raw_Data'!A283))</f>
        <v>Cod</v>
      </c>
      <c r="C283" s="46" t="s">
        <v>113</v>
      </c>
      <c r="D283" s="46" t="s">
        <v>89</v>
      </c>
      <c r="E283" s="46" t="s">
        <v>837</v>
      </c>
      <c r="F283" s="46" t="s">
        <v>106</v>
      </c>
      <c r="G283" s="46" t="s">
        <v>1432</v>
      </c>
      <c r="H283" s="46" t="s">
        <v>1433</v>
      </c>
      <c r="I283" s="29">
        <v>45601</v>
      </c>
      <c r="J283" s="29" t="s">
        <v>1205</v>
      </c>
      <c r="K283" s="46">
        <f>ABS('Raw_Data'!K283)</f>
        <v>96</v>
      </c>
      <c r="L283" s="46">
        <f>K283 + SUMIF(Stock_In!A:A, A283, Stock_In!D:D) - SUMIF(Stock_Out!A:A, A283, Stock_Out!D:D)</f>
        <v>96</v>
      </c>
      <c r="M283" s="46">
        <v>12</v>
      </c>
      <c r="N283" s="46">
        <f t="shared" si="15"/>
        <v>0</v>
      </c>
      <c r="O283" s="46" t="str">
        <f t="shared" si="16"/>
        <v>No</v>
      </c>
      <c r="P283" s="47">
        <v>8</v>
      </c>
      <c r="Q283" s="46">
        <v>97</v>
      </c>
      <c r="R283" s="47">
        <f t="shared" si="17"/>
        <v>776</v>
      </c>
      <c r="S283" s="46">
        <v>92</v>
      </c>
    </row>
    <row r="284" spans="1:19" x14ac:dyDescent="0.25">
      <c r="A284" s="43" t="str">
        <f>IFERROR(INDEX(Products!A:A, MATCH(B284, Products!B:B, 0)), "Not Found")</f>
        <v>P049</v>
      </c>
      <c r="B284" s="43" t="str">
        <f>PROPER(TRIM('Raw_Data'!A284))</f>
        <v>Onion</v>
      </c>
      <c r="C284" s="43" t="s">
        <v>56</v>
      </c>
      <c r="D284" s="43" t="s">
        <v>1434</v>
      </c>
      <c r="E284" s="43" t="s">
        <v>417</v>
      </c>
      <c r="F284" s="43" t="s">
        <v>106</v>
      </c>
      <c r="G284" s="43" t="s">
        <v>1436</v>
      </c>
      <c r="H284" s="43" t="s">
        <v>1437</v>
      </c>
      <c r="I284" s="32">
        <v>45602</v>
      </c>
      <c r="J284" s="32" t="s">
        <v>616</v>
      </c>
      <c r="K284" s="43">
        <f>ABS('Raw_Data'!K284)</f>
        <v>39</v>
      </c>
      <c r="L284" s="43">
        <f>K284 + SUMIF(Stock_In!A:A, A284, Stock_In!D:D) - SUMIF(Stock_Out!A:A, A284, Stock_Out!D:D)</f>
        <v>39</v>
      </c>
      <c r="M284" s="43">
        <v>22</v>
      </c>
      <c r="N284" s="43">
        <f t="shared" si="15"/>
        <v>0</v>
      </c>
      <c r="O284" s="43" t="str">
        <f t="shared" si="16"/>
        <v>No</v>
      </c>
      <c r="P284" s="45">
        <v>2</v>
      </c>
      <c r="Q284" s="43">
        <v>60</v>
      </c>
      <c r="R284" s="45">
        <f t="shared" si="17"/>
        <v>120</v>
      </c>
      <c r="S284" s="43">
        <v>2</v>
      </c>
    </row>
    <row r="285" spans="1:19" x14ac:dyDescent="0.25">
      <c r="A285" s="46" t="str">
        <f>IFERROR(INDEX(Products!A:A, MATCH(B285, Products!B:B, 0)), "Not Found")</f>
        <v>P068</v>
      </c>
      <c r="B285" s="46" t="str">
        <f>PROPER(TRIM('Raw_Data'!A285))</f>
        <v>Peach</v>
      </c>
      <c r="C285" s="46" t="s">
        <v>56</v>
      </c>
      <c r="D285" s="46" t="s">
        <v>1438</v>
      </c>
      <c r="E285" s="46" t="s">
        <v>636</v>
      </c>
      <c r="F285" s="46" t="s">
        <v>68</v>
      </c>
      <c r="G285" s="46" t="s">
        <v>1440</v>
      </c>
      <c r="H285" s="46" t="s">
        <v>1441</v>
      </c>
      <c r="I285" s="29">
        <v>45602</v>
      </c>
      <c r="J285" s="29" t="s">
        <v>821</v>
      </c>
      <c r="K285" s="46">
        <f>ABS('Raw_Data'!K285)</f>
        <v>15</v>
      </c>
      <c r="L285" s="46">
        <f>K285 + SUMIF(Stock_In!A:A, A285, Stock_In!D:D) - SUMIF(Stock_Out!A:A, A285, Stock_Out!D:D)</f>
        <v>15</v>
      </c>
      <c r="M285" s="46">
        <v>27</v>
      </c>
      <c r="N285" s="46">
        <f t="shared" si="15"/>
        <v>12</v>
      </c>
      <c r="O285" s="46" t="str">
        <f t="shared" si="16"/>
        <v>Yes</v>
      </c>
      <c r="P285" s="47">
        <v>4</v>
      </c>
      <c r="Q285" s="46">
        <v>37</v>
      </c>
      <c r="R285" s="47">
        <f t="shared" si="17"/>
        <v>148</v>
      </c>
      <c r="S285" s="46">
        <v>67</v>
      </c>
    </row>
    <row r="286" spans="1:19" x14ac:dyDescent="0.25">
      <c r="A286" s="43" t="str">
        <f>IFERROR(INDEX(Products!A:A, MATCH(B286, Products!B:B, 0)), "Not Found")</f>
        <v>P109</v>
      </c>
      <c r="B286" s="43" t="str">
        <f>PROPER(TRIM('Raw_Data'!A286))</f>
        <v>Zucchini</v>
      </c>
      <c r="C286" s="43" t="s">
        <v>56</v>
      </c>
      <c r="D286" s="43" t="s">
        <v>1442</v>
      </c>
      <c r="E286" s="43" t="s">
        <v>1386</v>
      </c>
      <c r="F286" s="43" t="s">
        <v>59</v>
      </c>
      <c r="G286" s="43" t="s">
        <v>1444</v>
      </c>
      <c r="H286" s="43" t="s">
        <v>1445</v>
      </c>
      <c r="I286" s="32">
        <v>45602</v>
      </c>
      <c r="J286" s="32">
        <v>45386</v>
      </c>
      <c r="K286" s="43">
        <f>ABS('Raw_Data'!K286)</f>
        <v>52</v>
      </c>
      <c r="L286" s="43">
        <f>K286 + SUMIF(Stock_In!A:A, A286, Stock_In!D:D) - SUMIF(Stock_Out!A:A, A286, Stock_Out!D:D)</f>
        <v>52</v>
      </c>
      <c r="M286" s="43">
        <v>79</v>
      </c>
      <c r="N286" s="43">
        <f t="shared" si="15"/>
        <v>27</v>
      </c>
      <c r="O286" s="43" t="str">
        <f t="shared" si="16"/>
        <v>Yes</v>
      </c>
      <c r="P286" s="45">
        <v>2.5</v>
      </c>
      <c r="Q286" s="43">
        <v>36</v>
      </c>
      <c r="R286" s="45">
        <f t="shared" si="17"/>
        <v>90</v>
      </c>
      <c r="S286" s="43">
        <v>100</v>
      </c>
    </row>
    <row r="287" spans="1:19" x14ac:dyDescent="0.25">
      <c r="A287" s="46" t="str">
        <f>IFERROR(INDEX(Products!A:A, MATCH(B287, Products!B:B, 0)), "Not Found")</f>
        <v>P065</v>
      </c>
      <c r="B287" s="46" t="str">
        <f>PROPER(TRIM('Raw_Data'!A287))</f>
        <v>Coconut</v>
      </c>
      <c r="C287" s="46" t="s">
        <v>56</v>
      </c>
      <c r="D287" s="46" t="s">
        <v>1446</v>
      </c>
      <c r="E287" s="46" t="s">
        <v>597</v>
      </c>
      <c r="F287" s="46" t="s">
        <v>59</v>
      </c>
      <c r="G287" s="46" t="s">
        <v>1448</v>
      </c>
      <c r="H287" s="46" t="s">
        <v>1449</v>
      </c>
      <c r="I287" s="29">
        <v>45602</v>
      </c>
      <c r="J287" s="29" t="s">
        <v>1450</v>
      </c>
      <c r="K287" s="46">
        <f>ABS('Raw_Data'!K287)</f>
        <v>16</v>
      </c>
      <c r="L287" s="46">
        <f>K287 + SUMIF(Stock_In!A:A, A287, Stock_In!D:D) - SUMIF(Stock_Out!A:A, A287, Stock_Out!D:D)</f>
        <v>16</v>
      </c>
      <c r="M287" s="46">
        <v>53</v>
      </c>
      <c r="N287" s="46">
        <f t="shared" si="15"/>
        <v>37</v>
      </c>
      <c r="O287" s="46" t="str">
        <f t="shared" si="16"/>
        <v>Yes</v>
      </c>
      <c r="P287" s="47">
        <v>5</v>
      </c>
      <c r="Q287" s="46">
        <v>21</v>
      </c>
      <c r="R287" s="47">
        <f t="shared" si="17"/>
        <v>105</v>
      </c>
      <c r="S287" s="46">
        <v>29</v>
      </c>
    </row>
    <row r="288" spans="1:19" x14ac:dyDescent="0.25">
      <c r="A288" s="43" t="str">
        <f>IFERROR(INDEX(Products!A:A, MATCH(B288, Products!B:B, 0)), "Not Found")</f>
        <v>P012</v>
      </c>
      <c r="B288" s="43" t="str">
        <f>PROPER(TRIM('Raw_Data'!A288))</f>
        <v>Avocado Oil</v>
      </c>
      <c r="C288" s="43" t="s">
        <v>65</v>
      </c>
      <c r="D288" s="43" t="s">
        <v>261</v>
      </c>
      <c r="E288" s="43" t="s">
        <v>141</v>
      </c>
      <c r="F288" s="43" t="s">
        <v>106</v>
      </c>
      <c r="G288" s="43" t="s">
        <v>1452</v>
      </c>
      <c r="H288" s="43" t="s">
        <v>1453</v>
      </c>
      <c r="I288" s="32">
        <v>45602</v>
      </c>
      <c r="J288" s="32">
        <v>45485</v>
      </c>
      <c r="K288" s="43">
        <f>ABS('Raw_Data'!K288)</f>
        <v>30</v>
      </c>
      <c r="L288" s="43">
        <f>K288 + SUMIF(Stock_In!A:A, A288, Stock_In!D:D) - SUMIF(Stock_Out!A:A, A288, Stock_Out!D:D)</f>
        <v>30</v>
      </c>
      <c r="M288" s="43">
        <v>48</v>
      </c>
      <c r="N288" s="43">
        <f t="shared" si="15"/>
        <v>18</v>
      </c>
      <c r="O288" s="43" t="str">
        <f t="shared" si="16"/>
        <v>Yes</v>
      </c>
      <c r="P288" s="45">
        <v>10</v>
      </c>
      <c r="Q288" s="43">
        <v>22</v>
      </c>
      <c r="R288" s="45">
        <f t="shared" si="17"/>
        <v>220</v>
      </c>
      <c r="S288" s="43">
        <v>78</v>
      </c>
    </row>
    <row r="289" spans="1:19" x14ac:dyDescent="0.25">
      <c r="A289" s="46" t="str">
        <f>IFERROR(INDEX(Products!A:A, MATCH(B289, Products!B:B, 0)), "Not Found")</f>
        <v>P053</v>
      </c>
      <c r="B289" s="46" t="str">
        <f>PROPER(TRIM('Raw_Data'!A289))</f>
        <v>Sushi Rice</v>
      </c>
      <c r="C289" s="46" t="s">
        <v>103</v>
      </c>
      <c r="D289" s="46" t="s">
        <v>1454</v>
      </c>
      <c r="E289" s="46" t="s">
        <v>453</v>
      </c>
      <c r="F289" s="46" t="s">
        <v>68</v>
      </c>
      <c r="G289" s="46" t="s">
        <v>1456</v>
      </c>
      <c r="H289" s="46" t="s">
        <v>1457</v>
      </c>
      <c r="I289" s="29">
        <v>45603</v>
      </c>
      <c r="J289" s="29" t="s">
        <v>1139</v>
      </c>
      <c r="K289" s="46">
        <f>ABS('Raw_Data'!K289)</f>
        <v>75</v>
      </c>
      <c r="L289" s="46">
        <f>K289 + SUMIF(Stock_In!A:A, A289, Stock_In!D:D) - SUMIF(Stock_Out!A:A, A289, Stock_Out!D:D)</f>
        <v>75</v>
      </c>
      <c r="M289" s="46">
        <v>69</v>
      </c>
      <c r="N289" s="46">
        <f t="shared" si="15"/>
        <v>0</v>
      </c>
      <c r="O289" s="46" t="str">
        <f t="shared" si="16"/>
        <v>No</v>
      </c>
      <c r="P289" s="47">
        <v>4.5</v>
      </c>
      <c r="Q289" s="46">
        <v>43</v>
      </c>
      <c r="R289" s="47">
        <f t="shared" si="17"/>
        <v>193.5</v>
      </c>
      <c r="S289" s="46">
        <v>18</v>
      </c>
    </row>
    <row r="290" spans="1:19" x14ac:dyDescent="0.25">
      <c r="A290" s="43" t="str">
        <f>IFERROR(INDEX(Products!A:A, MATCH(B290, Products!B:B, 0)), "Not Found")</f>
        <v>P112</v>
      </c>
      <c r="B290" s="43" t="str">
        <f>PROPER(TRIM('Raw_Data'!A290))</f>
        <v>White Bread</v>
      </c>
      <c r="C290" s="43" t="s">
        <v>152</v>
      </c>
      <c r="D290" s="43" t="s">
        <v>1459</v>
      </c>
      <c r="E290" s="43" t="s">
        <v>1460</v>
      </c>
      <c r="F290" s="43" t="s">
        <v>106</v>
      </c>
      <c r="G290" s="43" t="s">
        <v>1461</v>
      </c>
      <c r="H290" s="43" t="s">
        <v>1462</v>
      </c>
      <c r="I290" s="32">
        <v>45603</v>
      </c>
      <c r="J290" s="32" t="s">
        <v>214</v>
      </c>
      <c r="K290" s="43">
        <f>ABS('Raw_Data'!K290)</f>
        <v>30</v>
      </c>
      <c r="L290" s="43">
        <f>K290 + SUMIF(Stock_In!A:A, A290, Stock_In!D:D) - SUMIF(Stock_Out!A:A, A290, Stock_Out!D:D)</f>
        <v>30</v>
      </c>
      <c r="M290" s="43">
        <v>91</v>
      </c>
      <c r="N290" s="43">
        <f t="shared" si="15"/>
        <v>61</v>
      </c>
      <c r="O290" s="43" t="str">
        <f t="shared" si="16"/>
        <v>Yes</v>
      </c>
      <c r="P290" s="45">
        <v>2.5</v>
      </c>
      <c r="Q290" s="43">
        <v>97</v>
      </c>
      <c r="R290" s="45">
        <f t="shared" si="17"/>
        <v>242.5</v>
      </c>
      <c r="S290" s="43">
        <v>88</v>
      </c>
    </row>
    <row r="291" spans="1:19" x14ac:dyDescent="0.25">
      <c r="A291" s="46" t="str">
        <f>IFERROR(INDEX(Products!A:A, MATCH(B291, Products!B:B, 0)), "Not Found")</f>
        <v>P103</v>
      </c>
      <c r="B291" s="46" t="str">
        <f>PROPER(TRIM('Raw_Data'!A291))</f>
        <v>Broccoli</v>
      </c>
      <c r="C291" s="46" t="s">
        <v>56</v>
      </c>
      <c r="D291" s="46" t="s">
        <v>1463</v>
      </c>
      <c r="E291" s="46" t="s">
        <v>1246</v>
      </c>
      <c r="F291" s="46" t="s">
        <v>106</v>
      </c>
      <c r="G291" s="46" t="s">
        <v>1465</v>
      </c>
      <c r="H291" s="46" t="s">
        <v>1466</v>
      </c>
      <c r="I291" s="29">
        <v>45603</v>
      </c>
      <c r="J291" s="29">
        <v>45448</v>
      </c>
      <c r="K291" s="46">
        <f>ABS('Raw_Data'!K291)</f>
        <v>79</v>
      </c>
      <c r="L291" s="46">
        <f>K291 + SUMIF(Stock_In!A:A, A291, Stock_In!D:D) - SUMIF(Stock_Out!A:A, A291, Stock_Out!D:D)</f>
        <v>79</v>
      </c>
      <c r="M291" s="46">
        <v>72</v>
      </c>
      <c r="N291" s="46">
        <f t="shared" si="15"/>
        <v>0</v>
      </c>
      <c r="O291" s="46" t="str">
        <f t="shared" si="16"/>
        <v>No</v>
      </c>
      <c r="P291" s="47">
        <v>4</v>
      </c>
      <c r="Q291" s="46">
        <v>67</v>
      </c>
      <c r="R291" s="47">
        <f t="shared" si="17"/>
        <v>268</v>
      </c>
      <c r="S291" s="46">
        <v>63</v>
      </c>
    </row>
    <row r="292" spans="1:19" x14ac:dyDescent="0.25">
      <c r="A292" s="43" t="str">
        <f>IFERROR(INDEX(Products!A:A, MATCH(B292, Products!B:B, 0)), "Not Found")</f>
        <v>P074</v>
      </c>
      <c r="B292" s="43" t="str">
        <f>PROPER(TRIM('Raw_Data'!A292))</f>
        <v>Long Grain Rice</v>
      </c>
      <c r="C292" s="43" t="s">
        <v>103</v>
      </c>
      <c r="D292" s="43" t="s">
        <v>846</v>
      </c>
      <c r="E292" s="43" t="s">
        <v>714</v>
      </c>
      <c r="F292" s="43" t="s">
        <v>106</v>
      </c>
      <c r="G292" s="43" t="s">
        <v>1468</v>
      </c>
      <c r="H292" s="43" t="s">
        <v>1469</v>
      </c>
      <c r="I292" s="32">
        <v>45604</v>
      </c>
      <c r="J292" s="32" t="s">
        <v>1470</v>
      </c>
      <c r="K292" s="43">
        <f>ABS('Raw_Data'!K292)</f>
        <v>71</v>
      </c>
      <c r="L292" s="43">
        <f>K292 + SUMIF(Stock_In!A:A, A292, Stock_In!D:D) - SUMIF(Stock_Out!A:A, A292, Stock_Out!D:D)</f>
        <v>71</v>
      </c>
      <c r="M292" s="43">
        <v>10</v>
      </c>
      <c r="N292" s="43">
        <f t="shared" si="15"/>
        <v>0</v>
      </c>
      <c r="O292" s="43" t="str">
        <f t="shared" si="16"/>
        <v>No</v>
      </c>
      <c r="P292" s="45">
        <v>1.5</v>
      </c>
      <c r="Q292" s="43">
        <v>66</v>
      </c>
      <c r="R292" s="45">
        <f t="shared" si="17"/>
        <v>99</v>
      </c>
      <c r="S292" s="43">
        <v>43</v>
      </c>
    </row>
    <row r="293" spans="1:19" x14ac:dyDescent="0.25">
      <c r="A293" s="46" t="str">
        <f>IFERROR(INDEX(Products!A:A, MATCH(B293, Products!B:B, 0)), "Not Found")</f>
        <v>P047</v>
      </c>
      <c r="B293" s="46" t="str">
        <f>PROPER(TRIM('Raw_Data'!A293))</f>
        <v>Pineapple</v>
      </c>
      <c r="C293" s="46" t="s">
        <v>56</v>
      </c>
      <c r="D293" s="46" t="s">
        <v>529</v>
      </c>
      <c r="E293" s="46" t="s">
        <v>397</v>
      </c>
      <c r="F293" s="46" t="s">
        <v>106</v>
      </c>
      <c r="G293" s="46" t="s">
        <v>1472</v>
      </c>
      <c r="H293" s="46" t="s">
        <v>1473</v>
      </c>
      <c r="I293" s="29">
        <v>45604</v>
      </c>
      <c r="J293" s="29" t="s">
        <v>1474</v>
      </c>
      <c r="K293" s="46">
        <f>ABS('Raw_Data'!K293)</f>
        <v>65</v>
      </c>
      <c r="L293" s="46">
        <f>K293 + SUMIF(Stock_In!A:A, A293, Stock_In!D:D) - SUMIF(Stock_Out!A:A, A293, Stock_Out!D:D)</f>
        <v>65</v>
      </c>
      <c r="M293" s="46">
        <v>35</v>
      </c>
      <c r="N293" s="46">
        <f t="shared" si="15"/>
        <v>0</v>
      </c>
      <c r="O293" s="46" t="str">
        <f t="shared" si="16"/>
        <v>No</v>
      </c>
      <c r="P293" s="47">
        <v>3.5</v>
      </c>
      <c r="Q293" s="46">
        <v>25</v>
      </c>
      <c r="R293" s="47">
        <f t="shared" si="17"/>
        <v>87.5</v>
      </c>
      <c r="S293" s="46">
        <v>13</v>
      </c>
    </row>
    <row r="294" spans="1:19" x14ac:dyDescent="0.25">
      <c r="A294" s="43" t="str">
        <f>IFERROR(INDEX(Products!A:A, MATCH(B294, Products!B:B, 0)), "Not Found")</f>
        <v>P040</v>
      </c>
      <c r="B294" s="43" t="str">
        <f>PROPER(TRIM('Raw_Data'!A294))</f>
        <v>Sesame Oil</v>
      </c>
      <c r="C294" s="43" t="s">
        <v>65</v>
      </c>
      <c r="D294" s="43" t="s">
        <v>1475</v>
      </c>
      <c r="E294" s="43" t="s">
        <v>348</v>
      </c>
      <c r="F294" s="43" t="s">
        <v>106</v>
      </c>
      <c r="G294" s="43" t="s">
        <v>1477</v>
      </c>
      <c r="H294" s="43" t="s">
        <v>1478</v>
      </c>
      <c r="I294" s="32">
        <v>45604</v>
      </c>
      <c r="J294" s="32">
        <v>45630</v>
      </c>
      <c r="K294" s="43">
        <f>ABS('Raw_Data'!K294)</f>
        <v>100</v>
      </c>
      <c r="L294" s="43">
        <f>K294 + SUMIF(Stock_In!A:A, A294, Stock_In!D:D) - SUMIF(Stock_Out!A:A, A294, Stock_Out!D:D)</f>
        <v>100</v>
      </c>
      <c r="M294" s="43">
        <v>86</v>
      </c>
      <c r="N294" s="43">
        <f t="shared" si="15"/>
        <v>0</v>
      </c>
      <c r="O294" s="43" t="str">
        <f t="shared" si="16"/>
        <v>No</v>
      </c>
      <c r="P294" s="45">
        <v>6.5</v>
      </c>
      <c r="Q294" s="43">
        <v>77</v>
      </c>
      <c r="R294" s="45">
        <f t="shared" si="17"/>
        <v>500.5</v>
      </c>
      <c r="S294" s="43">
        <v>57</v>
      </c>
    </row>
    <row r="295" spans="1:19" x14ac:dyDescent="0.25">
      <c r="A295" s="46" t="str">
        <f>IFERROR(INDEX(Products!A:A, MATCH(B295, Products!B:B, 0)), "Not Found")</f>
        <v>P063</v>
      </c>
      <c r="B295" s="46" t="str">
        <f>PROPER(TRIM('Raw_Data'!A295))</f>
        <v>Tuna</v>
      </c>
      <c r="C295" s="46" t="s">
        <v>113</v>
      </c>
      <c r="D295" s="46" t="s">
        <v>1479</v>
      </c>
      <c r="E295" s="46" t="s">
        <v>573</v>
      </c>
      <c r="F295" s="46" t="s">
        <v>59</v>
      </c>
      <c r="G295" s="46" t="s">
        <v>1481</v>
      </c>
      <c r="H295" s="46" t="s">
        <v>1482</v>
      </c>
      <c r="I295" s="29">
        <v>45605</v>
      </c>
      <c r="J295" s="29" t="s">
        <v>1167</v>
      </c>
      <c r="K295" s="46">
        <f>ABS('Raw_Data'!K295)</f>
        <v>58</v>
      </c>
      <c r="L295" s="46">
        <f>K295 + SUMIF(Stock_In!A:A, A295, Stock_In!D:D) - SUMIF(Stock_Out!A:A, A295, Stock_Out!D:D)</f>
        <v>58</v>
      </c>
      <c r="M295" s="46">
        <v>77</v>
      </c>
      <c r="N295" s="46">
        <f t="shared" si="15"/>
        <v>19</v>
      </c>
      <c r="O295" s="46" t="str">
        <f t="shared" si="16"/>
        <v>Yes</v>
      </c>
      <c r="P295" s="47">
        <v>18</v>
      </c>
      <c r="Q295" s="46">
        <v>25</v>
      </c>
      <c r="R295" s="47">
        <f t="shared" si="17"/>
        <v>450</v>
      </c>
      <c r="S295" s="46">
        <v>17</v>
      </c>
    </row>
    <row r="296" spans="1:19" x14ac:dyDescent="0.25">
      <c r="A296" s="43" t="str">
        <f>IFERROR(INDEX(Products!A:A, MATCH(B296, Products!B:B, 0)), "Not Found")</f>
        <v>P113</v>
      </c>
      <c r="B296" s="43" t="str">
        <f>PROPER(TRIM('Raw_Data'!A296))</f>
        <v>Watermelon</v>
      </c>
      <c r="C296" s="43" t="s">
        <v>56</v>
      </c>
      <c r="D296" s="43" t="s">
        <v>1484</v>
      </c>
      <c r="E296" s="43" t="s">
        <v>1485</v>
      </c>
      <c r="F296" s="43" t="s">
        <v>106</v>
      </c>
      <c r="G296" s="43" t="s">
        <v>1486</v>
      </c>
      <c r="H296" s="43" t="s">
        <v>1487</v>
      </c>
      <c r="I296" s="32">
        <v>45605</v>
      </c>
      <c r="J296" s="32">
        <v>45931</v>
      </c>
      <c r="K296" s="43">
        <f>ABS('Raw_Data'!K296)</f>
        <v>75</v>
      </c>
      <c r="L296" s="43">
        <f>K296 + SUMIF(Stock_In!A:A, A296, Stock_In!D:D) - SUMIF(Stock_Out!A:A, A296, Stock_Out!D:D)</f>
        <v>75</v>
      </c>
      <c r="M296" s="43">
        <v>10</v>
      </c>
      <c r="N296" s="43">
        <f t="shared" si="15"/>
        <v>0</v>
      </c>
      <c r="O296" s="43" t="str">
        <f t="shared" si="16"/>
        <v>No</v>
      </c>
      <c r="P296" s="45">
        <v>3</v>
      </c>
      <c r="Q296" s="43">
        <v>90</v>
      </c>
      <c r="R296" s="45">
        <f t="shared" si="17"/>
        <v>270</v>
      </c>
      <c r="S296" s="43">
        <v>42</v>
      </c>
    </row>
    <row r="297" spans="1:19" x14ac:dyDescent="0.25">
      <c r="A297" s="46" t="str">
        <f>IFERROR(INDEX(Products!A:A, MATCH(B297, Products!B:B, 0)), "Not Found")</f>
        <v>P009</v>
      </c>
      <c r="B297" s="46" t="str">
        <f>PROPER(TRIM('Raw_Data'!A297))</f>
        <v>Cheese</v>
      </c>
      <c r="C297" s="46" t="s">
        <v>74</v>
      </c>
      <c r="D297" s="46" t="s">
        <v>1488</v>
      </c>
      <c r="E297" s="46" t="s">
        <v>123</v>
      </c>
      <c r="F297" s="46" t="s">
        <v>106</v>
      </c>
      <c r="G297" s="46" t="s">
        <v>1490</v>
      </c>
      <c r="H297" s="46" t="s">
        <v>1491</v>
      </c>
      <c r="I297" s="29">
        <v>45605</v>
      </c>
      <c r="J297" s="29" t="s">
        <v>565</v>
      </c>
      <c r="K297" s="46">
        <f>ABS('Raw_Data'!K297)</f>
        <v>69</v>
      </c>
      <c r="L297" s="46">
        <f>K297 + SUMIF(Stock_In!A:A, A297, Stock_In!D:D) - SUMIF(Stock_Out!A:A, A297, Stock_Out!D:D)</f>
        <v>69</v>
      </c>
      <c r="M297" s="46">
        <v>53</v>
      </c>
      <c r="N297" s="46">
        <f t="shared" si="15"/>
        <v>0</v>
      </c>
      <c r="O297" s="46" t="str">
        <f t="shared" si="16"/>
        <v>No</v>
      </c>
      <c r="P297" s="47">
        <v>9.1999999999999993</v>
      </c>
      <c r="Q297" s="46">
        <v>28</v>
      </c>
      <c r="R297" s="47">
        <f t="shared" si="17"/>
        <v>257.59999999999997</v>
      </c>
      <c r="S297" s="46">
        <v>56</v>
      </c>
    </row>
    <row r="298" spans="1:19" x14ac:dyDescent="0.25">
      <c r="A298" s="43" t="str">
        <f>IFERROR(INDEX(Products!A:A, MATCH(B298, Products!B:B, 0)), "Not Found")</f>
        <v>P037</v>
      </c>
      <c r="B298" s="43" t="str">
        <f>PROPER(TRIM('Raw_Data'!A298))</f>
        <v>Robusta Coffee</v>
      </c>
      <c r="C298" s="43" t="s">
        <v>201</v>
      </c>
      <c r="D298" s="43" t="s">
        <v>89</v>
      </c>
      <c r="E298" s="43" t="s">
        <v>323</v>
      </c>
      <c r="F298" s="43" t="s">
        <v>68</v>
      </c>
      <c r="G298" s="43" t="s">
        <v>1493</v>
      </c>
      <c r="H298" s="43" t="s">
        <v>1494</v>
      </c>
      <c r="I298" s="32">
        <v>45605</v>
      </c>
      <c r="J298" s="32" t="s">
        <v>1495</v>
      </c>
      <c r="K298" s="43">
        <f>ABS('Raw_Data'!K298)</f>
        <v>59</v>
      </c>
      <c r="L298" s="43">
        <f>K298 + SUMIF(Stock_In!A:A, A298, Stock_In!D:D) - SUMIF(Stock_Out!A:A, A298, Stock_Out!D:D)</f>
        <v>59</v>
      </c>
      <c r="M298" s="43">
        <v>62</v>
      </c>
      <c r="N298" s="43">
        <f t="shared" si="15"/>
        <v>3</v>
      </c>
      <c r="O298" s="43" t="str">
        <f t="shared" si="16"/>
        <v>Yes</v>
      </c>
      <c r="P298" s="45">
        <v>10.3</v>
      </c>
      <c r="Q298" s="43">
        <v>90</v>
      </c>
      <c r="R298" s="45">
        <f t="shared" si="17"/>
        <v>927.00000000000011</v>
      </c>
      <c r="S298" s="43">
        <v>94</v>
      </c>
    </row>
    <row r="299" spans="1:19" x14ac:dyDescent="0.25">
      <c r="A299" s="46" t="str">
        <f>IFERROR(INDEX(Products!A:A, MATCH(B299, Products!B:B, 0)), "Not Found")</f>
        <v>P094</v>
      </c>
      <c r="B299" s="46" t="str">
        <f>PROPER(TRIM('Raw_Data'!A299))</f>
        <v>Oatmeal Biscuit</v>
      </c>
      <c r="C299" s="46" t="s">
        <v>152</v>
      </c>
      <c r="D299" s="46" t="s">
        <v>1497</v>
      </c>
      <c r="E299" s="46" t="s">
        <v>959</v>
      </c>
      <c r="F299" s="46" t="s">
        <v>106</v>
      </c>
      <c r="G299" s="46" t="s">
        <v>1499</v>
      </c>
      <c r="H299" s="46" t="s">
        <v>1500</v>
      </c>
      <c r="I299" s="29">
        <v>45606</v>
      </c>
      <c r="J299" s="29" t="s">
        <v>1371</v>
      </c>
      <c r="K299" s="46">
        <f>ABS('Raw_Data'!K299)</f>
        <v>34</v>
      </c>
      <c r="L299" s="46">
        <f>K299 + SUMIF(Stock_In!A:A, A299, Stock_In!D:D) - SUMIF(Stock_Out!A:A, A299, Stock_Out!D:D)</f>
        <v>34</v>
      </c>
      <c r="M299" s="46">
        <v>55</v>
      </c>
      <c r="N299" s="46">
        <f t="shared" si="15"/>
        <v>21</v>
      </c>
      <c r="O299" s="46" t="str">
        <f t="shared" si="16"/>
        <v>Yes</v>
      </c>
      <c r="P299" s="47">
        <v>5</v>
      </c>
      <c r="Q299" s="46">
        <v>77</v>
      </c>
      <c r="R299" s="47">
        <f t="shared" si="17"/>
        <v>385</v>
      </c>
      <c r="S299" s="46">
        <v>85</v>
      </c>
    </row>
    <row r="300" spans="1:19" x14ac:dyDescent="0.25">
      <c r="A300" s="43" t="str">
        <f>IFERROR(INDEX(Products!A:A, MATCH(B300, Products!B:B, 0)), "Not Found")</f>
        <v>P092</v>
      </c>
      <c r="B300" s="43" t="str">
        <f>PROPER(TRIM('Raw_Data'!A300))</f>
        <v>Canola Oil</v>
      </c>
      <c r="C300" s="43" t="s">
        <v>65</v>
      </c>
      <c r="D300" s="43" t="s">
        <v>979</v>
      </c>
      <c r="E300" s="43" t="s">
        <v>923</v>
      </c>
      <c r="F300" s="43" t="s">
        <v>68</v>
      </c>
      <c r="G300" s="43" t="s">
        <v>1502</v>
      </c>
      <c r="H300" s="43" t="s">
        <v>1503</v>
      </c>
      <c r="I300" s="32">
        <v>45606</v>
      </c>
      <c r="J300" s="32" t="s">
        <v>754</v>
      </c>
      <c r="K300" s="43">
        <f>ABS('Raw_Data'!K300)</f>
        <v>19</v>
      </c>
      <c r="L300" s="43">
        <f>K300 + SUMIF(Stock_In!A:A, A300, Stock_In!D:D) - SUMIF(Stock_Out!A:A, A300, Stock_Out!D:D)</f>
        <v>19</v>
      </c>
      <c r="M300" s="43">
        <v>80</v>
      </c>
      <c r="N300" s="43">
        <f t="shared" si="15"/>
        <v>61</v>
      </c>
      <c r="O300" s="43" t="str">
        <f t="shared" si="16"/>
        <v>Yes</v>
      </c>
      <c r="P300" s="45">
        <v>2.2999999999999998</v>
      </c>
      <c r="Q300" s="43">
        <v>33</v>
      </c>
      <c r="R300" s="45">
        <f t="shared" si="17"/>
        <v>75.899999999999991</v>
      </c>
      <c r="S300" s="43">
        <v>38</v>
      </c>
    </row>
    <row r="301" spans="1:19" x14ac:dyDescent="0.25">
      <c r="A301" s="46" t="str">
        <f>IFERROR(INDEX(Products!A:A, MATCH(B301, Products!B:B, 0)), "Not Found")</f>
        <v>P090</v>
      </c>
      <c r="B301" s="46" t="str">
        <f>PROPER(TRIM('Raw_Data'!A301))</f>
        <v>Gouda Cheese</v>
      </c>
      <c r="C301" s="46" t="s">
        <v>74</v>
      </c>
      <c r="D301" s="46" t="s">
        <v>181</v>
      </c>
      <c r="E301" s="46" t="s">
        <v>905</v>
      </c>
      <c r="F301" s="46" t="s">
        <v>68</v>
      </c>
      <c r="G301" s="46" t="s">
        <v>1506</v>
      </c>
      <c r="H301" s="46" t="s">
        <v>1507</v>
      </c>
      <c r="I301" s="29">
        <v>45607</v>
      </c>
      <c r="J301" s="29" t="s">
        <v>198</v>
      </c>
      <c r="K301" s="46">
        <f>ABS('Raw_Data'!K301)</f>
        <v>97</v>
      </c>
      <c r="L301" s="46">
        <f>K301 + SUMIF(Stock_In!A:A, A301, Stock_In!D:D) - SUMIF(Stock_Out!A:A, A301, Stock_Out!D:D)</f>
        <v>97</v>
      </c>
      <c r="M301" s="46">
        <v>77</v>
      </c>
      <c r="N301" s="46">
        <f t="shared" si="15"/>
        <v>0</v>
      </c>
      <c r="O301" s="46" t="str">
        <f t="shared" si="16"/>
        <v>No</v>
      </c>
      <c r="P301" s="47">
        <v>7</v>
      </c>
      <c r="Q301" s="46">
        <v>43</v>
      </c>
      <c r="R301" s="47">
        <f t="shared" si="17"/>
        <v>301</v>
      </c>
      <c r="S301" s="46">
        <v>40</v>
      </c>
    </row>
    <row r="302" spans="1:19" x14ac:dyDescent="0.25">
      <c r="A302" s="43" t="str">
        <f>IFERROR(INDEX(Products!A:A, MATCH(B302, Products!B:B, 0)), "Not Found")</f>
        <v>P083</v>
      </c>
      <c r="B302" s="43" t="str">
        <f>PROPER(TRIM('Raw_Data'!A302))</f>
        <v>Buttermilk</v>
      </c>
      <c r="C302" s="43" t="s">
        <v>74</v>
      </c>
      <c r="D302" s="43" t="s">
        <v>463</v>
      </c>
      <c r="E302" s="43" t="s">
        <v>794</v>
      </c>
      <c r="F302" s="43" t="s">
        <v>106</v>
      </c>
      <c r="G302" s="43" t="s">
        <v>1509</v>
      </c>
      <c r="H302" s="43" t="s">
        <v>1510</v>
      </c>
      <c r="I302" s="32">
        <v>45607</v>
      </c>
      <c r="J302" s="32">
        <v>45603</v>
      </c>
      <c r="K302" s="43">
        <f>ABS('Raw_Data'!K302)</f>
        <v>70</v>
      </c>
      <c r="L302" s="43">
        <f>K302 + SUMIF(Stock_In!A:A, A302, Stock_In!D:D) - SUMIF(Stock_Out!A:A, A302, Stock_Out!D:D)</f>
        <v>70</v>
      </c>
      <c r="M302" s="43">
        <v>66</v>
      </c>
      <c r="N302" s="43">
        <f t="shared" si="15"/>
        <v>0</v>
      </c>
      <c r="O302" s="43" t="str">
        <f t="shared" si="16"/>
        <v>No</v>
      </c>
      <c r="P302" s="45">
        <v>2.5</v>
      </c>
      <c r="Q302" s="43">
        <v>47</v>
      </c>
      <c r="R302" s="45">
        <f t="shared" si="17"/>
        <v>117.5</v>
      </c>
      <c r="S302" s="43">
        <v>77</v>
      </c>
    </row>
    <row r="303" spans="1:19" x14ac:dyDescent="0.25">
      <c r="A303" s="46" t="str">
        <f>IFERROR(INDEX(Products!A:A, MATCH(B303, Products!B:B, 0)), "Not Found")</f>
        <v>P072</v>
      </c>
      <c r="B303" s="46" t="str">
        <f>PROPER(TRIM('Raw_Data'!A303))</f>
        <v>White Tea</v>
      </c>
      <c r="C303" s="46" t="s">
        <v>201</v>
      </c>
      <c r="D303" s="46" t="s">
        <v>1314</v>
      </c>
      <c r="E303" s="46" t="s">
        <v>695</v>
      </c>
      <c r="F303" s="46" t="s">
        <v>68</v>
      </c>
      <c r="G303" s="46" t="s">
        <v>1512</v>
      </c>
      <c r="H303" s="46" t="s">
        <v>1513</v>
      </c>
      <c r="I303" s="29">
        <v>45608</v>
      </c>
      <c r="J303" s="29">
        <v>45481</v>
      </c>
      <c r="K303" s="46">
        <f>ABS('Raw_Data'!K303)</f>
        <v>36</v>
      </c>
      <c r="L303" s="46">
        <f>K303 + SUMIF(Stock_In!A:A, A303, Stock_In!D:D) - SUMIF(Stock_Out!A:A, A303, Stock_Out!D:D)</f>
        <v>36</v>
      </c>
      <c r="M303" s="46">
        <v>90</v>
      </c>
      <c r="N303" s="46">
        <f t="shared" si="15"/>
        <v>54</v>
      </c>
      <c r="O303" s="46" t="str">
        <f t="shared" si="16"/>
        <v>Yes</v>
      </c>
      <c r="P303" s="47">
        <v>25</v>
      </c>
      <c r="Q303" s="46">
        <v>35</v>
      </c>
      <c r="R303" s="47">
        <f t="shared" si="17"/>
        <v>875</v>
      </c>
      <c r="S303" s="46">
        <v>68</v>
      </c>
    </row>
    <row r="304" spans="1:19" x14ac:dyDescent="0.25">
      <c r="A304" s="43" t="str">
        <f>IFERROR(INDEX(Products!A:A, MATCH(B304, Products!B:B, 0)), "Not Found")</f>
        <v>P061</v>
      </c>
      <c r="B304" s="43" t="str">
        <f>PROPER(TRIM('Raw_Data'!A304))</f>
        <v>Sunflower Oil</v>
      </c>
      <c r="C304" s="43" t="s">
        <v>65</v>
      </c>
      <c r="D304" s="43" t="s">
        <v>1175</v>
      </c>
      <c r="E304" s="43" t="s">
        <v>544</v>
      </c>
      <c r="F304" s="43" t="s">
        <v>59</v>
      </c>
      <c r="G304" s="43" t="s">
        <v>1516</v>
      </c>
      <c r="H304" s="43" t="s">
        <v>1517</v>
      </c>
      <c r="I304" s="32">
        <v>45608</v>
      </c>
      <c r="J304" s="32" t="s">
        <v>669</v>
      </c>
      <c r="K304" s="43">
        <f>ABS('Raw_Data'!K304)</f>
        <v>88</v>
      </c>
      <c r="L304" s="43">
        <f>K304 + SUMIF(Stock_In!A:A, A304, Stock_In!D:D) - SUMIF(Stock_Out!A:A, A304, Stock_Out!D:D)</f>
        <v>88</v>
      </c>
      <c r="M304" s="43">
        <v>100</v>
      </c>
      <c r="N304" s="43">
        <f t="shared" si="15"/>
        <v>12</v>
      </c>
      <c r="O304" s="43" t="str">
        <f t="shared" si="16"/>
        <v>Yes</v>
      </c>
      <c r="P304" s="45">
        <v>2.5</v>
      </c>
      <c r="Q304" s="43">
        <v>25</v>
      </c>
      <c r="R304" s="45">
        <f t="shared" si="17"/>
        <v>62.5</v>
      </c>
      <c r="S304" s="43">
        <v>28</v>
      </c>
    </row>
    <row r="305" spans="1:19" x14ac:dyDescent="0.25">
      <c r="A305" s="46" t="str">
        <f>IFERROR(INDEX(Products!A:A, MATCH(B305, Products!B:B, 0)), "Not Found")</f>
        <v>P013</v>
      </c>
      <c r="B305" s="46" t="str">
        <f>PROPER(TRIM('Raw_Data'!A305))</f>
        <v>Orange</v>
      </c>
      <c r="C305" s="46" t="s">
        <v>56</v>
      </c>
      <c r="D305" s="46" t="s">
        <v>416</v>
      </c>
      <c r="E305" s="46" t="s">
        <v>146</v>
      </c>
      <c r="F305" s="46" t="s">
        <v>68</v>
      </c>
      <c r="G305" s="46" t="s">
        <v>1519</v>
      </c>
      <c r="H305" s="46" t="s">
        <v>1520</v>
      </c>
      <c r="I305" s="29">
        <v>45608</v>
      </c>
      <c r="J305" s="29" t="s">
        <v>178</v>
      </c>
      <c r="K305" s="46">
        <f>ABS('Raw_Data'!K305)</f>
        <v>75</v>
      </c>
      <c r="L305" s="46">
        <f>K305 + SUMIF(Stock_In!A:A, A305, Stock_In!D:D) - SUMIF(Stock_Out!A:A, A305, Stock_Out!D:D)</f>
        <v>75</v>
      </c>
      <c r="M305" s="46">
        <v>48</v>
      </c>
      <c r="N305" s="46">
        <f t="shared" si="15"/>
        <v>0</v>
      </c>
      <c r="O305" s="46" t="str">
        <f t="shared" si="16"/>
        <v>No</v>
      </c>
      <c r="P305" s="47">
        <v>3</v>
      </c>
      <c r="Q305" s="46">
        <v>96</v>
      </c>
      <c r="R305" s="47">
        <f t="shared" si="17"/>
        <v>288</v>
      </c>
      <c r="S305" s="46">
        <v>65</v>
      </c>
    </row>
    <row r="306" spans="1:19" x14ac:dyDescent="0.25">
      <c r="A306" s="43" t="str">
        <f>IFERROR(INDEX(Products!A:A, MATCH(B306, Products!B:B, 0)), "Not Found")</f>
        <v>P027</v>
      </c>
      <c r="B306" s="43" t="str">
        <f>PROPER(TRIM('Raw_Data'!A306))</f>
        <v>Green Coffee</v>
      </c>
      <c r="C306" s="43" t="s">
        <v>201</v>
      </c>
      <c r="D306" s="43" t="s">
        <v>1521</v>
      </c>
      <c r="E306" s="43" t="s">
        <v>240</v>
      </c>
      <c r="F306" s="43" t="s">
        <v>106</v>
      </c>
      <c r="G306" s="43" t="s">
        <v>1523</v>
      </c>
      <c r="H306" s="43" t="s">
        <v>1524</v>
      </c>
      <c r="I306" s="32">
        <v>45629</v>
      </c>
      <c r="J306" s="32">
        <v>45993</v>
      </c>
      <c r="K306" s="43">
        <f>ABS('Raw_Data'!K306)</f>
        <v>62</v>
      </c>
      <c r="L306" s="43">
        <f>K306 + SUMIF(Stock_In!A:A, A306, Stock_In!D:D) - SUMIF(Stock_Out!A:A, A306, Stock_Out!D:D)</f>
        <v>62</v>
      </c>
      <c r="M306" s="43">
        <v>89</v>
      </c>
      <c r="N306" s="43">
        <f t="shared" si="15"/>
        <v>27</v>
      </c>
      <c r="O306" s="43" t="str">
        <f t="shared" si="16"/>
        <v>Yes</v>
      </c>
      <c r="P306" s="45">
        <v>12</v>
      </c>
      <c r="Q306" s="43">
        <v>35</v>
      </c>
      <c r="R306" s="45">
        <f t="shared" si="17"/>
        <v>420</v>
      </c>
      <c r="S306" s="43">
        <v>36</v>
      </c>
    </row>
    <row r="307" spans="1:19" x14ac:dyDescent="0.25">
      <c r="A307" s="46" t="str">
        <f>IFERROR(INDEX(Products!A:A, MATCH(B307, Products!B:B, 0)), "Not Found")</f>
        <v>P015</v>
      </c>
      <c r="B307" s="46" t="str">
        <f>PROPER(TRIM('Raw_Data'!A307))</f>
        <v>Cauliflower</v>
      </c>
      <c r="C307" s="46" t="s">
        <v>56</v>
      </c>
      <c r="D307" s="46" t="s">
        <v>216</v>
      </c>
      <c r="E307" s="46" t="s">
        <v>162</v>
      </c>
      <c r="F307" s="46" t="s">
        <v>68</v>
      </c>
      <c r="G307" s="46" t="s">
        <v>1527</v>
      </c>
      <c r="H307" s="46" t="s">
        <v>1528</v>
      </c>
      <c r="I307" s="29">
        <v>45629</v>
      </c>
      <c r="J307" s="29">
        <v>45604</v>
      </c>
      <c r="K307" s="46">
        <f>ABS('Raw_Data'!K307)</f>
        <v>19</v>
      </c>
      <c r="L307" s="46">
        <f>K307 + SUMIF(Stock_In!A:A, A307, Stock_In!D:D) - SUMIF(Stock_Out!A:A, A307, Stock_Out!D:D)</f>
        <v>19</v>
      </c>
      <c r="M307" s="46">
        <v>73</v>
      </c>
      <c r="N307" s="46">
        <f t="shared" si="15"/>
        <v>54</v>
      </c>
      <c r="O307" s="46" t="str">
        <f t="shared" si="16"/>
        <v>Yes</v>
      </c>
      <c r="P307" s="47">
        <v>2.4500000000000002</v>
      </c>
      <c r="Q307" s="46">
        <v>70</v>
      </c>
      <c r="R307" s="47">
        <f t="shared" si="17"/>
        <v>171.5</v>
      </c>
      <c r="S307" s="46">
        <v>48</v>
      </c>
    </row>
    <row r="308" spans="1:19" x14ac:dyDescent="0.25">
      <c r="A308" s="43" t="str">
        <f>IFERROR(INDEX(Products!A:A, MATCH(B308, Products!B:B, 0)), "Not Found")</f>
        <v>P076</v>
      </c>
      <c r="B308" s="43" t="str">
        <f>PROPER(TRIM('Raw_Data'!A308))</f>
        <v>Egg (Goose)</v>
      </c>
      <c r="C308" s="43" t="s">
        <v>74</v>
      </c>
      <c r="D308" s="43" t="s">
        <v>1245</v>
      </c>
      <c r="E308" s="43" t="s">
        <v>733</v>
      </c>
      <c r="F308" s="43" t="s">
        <v>59</v>
      </c>
      <c r="G308" s="43" t="s">
        <v>1530</v>
      </c>
      <c r="H308" s="43" t="s">
        <v>1531</v>
      </c>
      <c r="I308" s="32">
        <v>45630</v>
      </c>
      <c r="J308" s="32" t="s">
        <v>1139</v>
      </c>
      <c r="K308" s="43">
        <f>ABS('Raw_Data'!K308)</f>
        <v>35</v>
      </c>
      <c r="L308" s="43">
        <f>K308 + SUMIF(Stock_In!A:A, A308, Stock_In!D:D) - SUMIF(Stock_Out!A:A, A308, Stock_Out!D:D)</f>
        <v>35</v>
      </c>
      <c r="M308" s="43">
        <v>78</v>
      </c>
      <c r="N308" s="43">
        <f t="shared" si="15"/>
        <v>43</v>
      </c>
      <c r="O308" s="43" t="str">
        <f t="shared" si="16"/>
        <v>Yes</v>
      </c>
      <c r="P308" s="45">
        <v>2.5</v>
      </c>
      <c r="Q308" s="43">
        <v>95</v>
      </c>
      <c r="R308" s="45">
        <f t="shared" si="17"/>
        <v>237.5</v>
      </c>
      <c r="S308" s="43">
        <v>91</v>
      </c>
    </row>
    <row r="309" spans="1:19" x14ac:dyDescent="0.25">
      <c r="A309" s="46" t="str">
        <f>IFERROR(INDEX(Products!A:A, MATCH(B309, Products!B:B, 0)), "Not Found")</f>
        <v>P107</v>
      </c>
      <c r="B309" s="46" t="str">
        <f>PROPER(TRIM('Raw_Data'!A309))</f>
        <v>Swiss Cheese</v>
      </c>
      <c r="C309" s="46" t="s">
        <v>74</v>
      </c>
      <c r="D309" s="46" t="s">
        <v>499</v>
      </c>
      <c r="E309" s="46" t="s">
        <v>1355</v>
      </c>
      <c r="F309" s="46" t="s">
        <v>68</v>
      </c>
      <c r="G309" s="46" t="s">
        <v>1533</v>
      </c>
      <c r="H309" s="46" t="s">
        <v>1534</v>
      </c>
      <c r="I309" s="29">
        <v>45631</v>
      </c>
      <c r="J309" s="29" t="s">
        <v>1535</v>
      </c>
      <c r="K309" s="46">
        <f>ABS('Raw_Data'!K309)</f>
        <v>50</v>
      </c>
      <c r="L309" s="46">
        <f>K309 + SUMIF(Stock_In!A:A, A309, Stock_In!D:D) - SUMIF(Stock_Out!A:A, A309, Stock_Out!D:D)</f>
        <v>50</v>
      </c>
      <c r="M309" s="46">
        <v>99</v>
      </c>
      <c r="N309" s="46">
        <f t="shared" si="15"/>
        <v>49</v>
      </c>
      <c r="O309" s="46" t="str">
        <f t="shared" si="16"/>
        <v>Yes</v>
      </c>
      <c r="P309" s="47">
        <v>8</v>
      </c>
      <c r="Q309" s="46">
        <v>42</v>
      </c>
      <c r="R309" s="47">
        <f t="shared" si="17"/>
        <v>336</v>
      </c>
      <c r="S309" s="46">
        <v>1</v>
      </c>
    </row>
    <row r="310" spans="1:19" x14ac:dyDescent="0.25">
      <c r="A310" s="43" t="str">
        <f>IFERROR(INDEX(Products!A:A, MATCH(B310, Products!B:B, 0)), "Not Found")</f>
        <v>P086</v>
      </c>
      <c r="B310" s="43" t="str">
        <f>PROPER(TRIM('Raw_Data'!A310))</f>
        <v>Cod</v>
      </c>
      <c r="C310" s="43" t="s">
        <v>113</v>
      </c>
      <c r="D310" s="43" t="s">
        <v>1536</v>
      </c>
      <c r="E310" s="43" t="s">
        <v>837</v>
      </c>
      <c r="F310" s="43" t="s">
        <v>59</v>
      </c>
      <c r="G310" s="43" t="s">
        <v>1538</v>
      </c>
      <c r="H310" s="43" t="s">
        <v>1539</v>
      </c>
      <c r="I310" s="32">
        <v>45631</v>
      </c>
      <c r="J310" s="32">
        <v>45361</v>
      </c>
      <c r="K310" s="43">
        <f>ABS('Raw_Data'!K310)</f>
        <v>65</v>
      </c>
      <c r="L310" s="43">
        <f>K310 + SUMIF(Stock_In!A:A, A310, Stock_In!D:D) - SUMIF(Stock_Out!A:A, A310, Stock_Out!D:D)</f>
        <v>65</v>
      </c>
      <c r="M310" s="43">
        <v>79</v>
      </c>
      <c r="N310" s="43">
        <f t="shared" si="15"/>
        <v>14</v>
      </c>
      <c r="O310" s="43" t="str">
        <f t="shared" si="16"/>
        <v>Yes</v>
      </c>
      <c r="P310" s="45">
        <v>8</v>
      </c>
      <c r="Q310" s="43">
        <v>56</v>
      </c>
      <c r="R310" s="45">
        <f t="shared" si="17"/>
        <v>448</v>
      </c>
      <c r="S310" s="43">
        <v>94</v>
      </c>
    </row>
    <row r="311" spans="1:19" x14ac:dyDescent="0.25">
      <c r="A311" s="46" t="str">
        <f>IFERROR(INDEX(Products!A:A, MATCH(B311, Products!B:B, 0)), "Not Found")</f>
        <v>P071</v>
      </c>
      <c r="B311" s="46" t="str">
        <f>PROPER(TRIM('Raw_Data'!A311))</f>
        <v>Black Tea</v>
      </c>
      <c r="C311" s="46" t="s">
        <v>201</v>
      </c>
      <c r="D311" s="46" t="s">
        <v>1540</v>
      </c>
      <c r="E311" s="46" t="s">
        <v>682</v>
      </c>
      <c r="F311" s="46" t="s">
        <v>106</v>
      </c>
      <c r="G311" s="46" t="s">
        <v>1542</v>
      </c>
      <c r="H311" s="46" t="s">
        <v>1543</v>
      </c>
      <c r="I311" s="29">
        <v>45631</v>
      </c>
      <c r="J311" s="29">
        <v>45296</v>
      </c>
      <c r="K311" s="46">
        <f>ABS('Raw_Data'!K311)</f>
        <v>18</v>
      </c>
      <c r="L311" s="46">
        <f>K311 + SUMIF(Stock_In!A:A, A311, Stock_In!D:D) - SUMIF(Stock_Out!A:A, A311, Stock_Out!D:D)</f>
        <v>18</v>
      </c>
      <c r="M311" s="46">
        <v>36</v>
      </c>
      <c r="N311" s="46">
        <f t="shared" si="15"/>
        <v>18</v>
      </c>
      <c r="O311" s="46" t="str">
        <f t="shared" si="16"/>
        <v>Yes</v>
      </c>
      <c r="P311" s="47">
        <v>5.3</v>
      </c>
      <c r="Q311" s="46">
        <v>65</v>
      </c>
      <c r="R311" s="47">
        <f t="shared" si="17"/>
        <v>344.5</v>
      </c>
      <c r="S311" s="46">
        <v>100</v>
      </c>
    </row>
    <row r="312" spans="1:19" x14ac:dyDescent="0.25">
      <c r="A312" s="43" t="str">
        <f>IFERROR(INDEX(Products!A:A, MATCH(B312, Products!B:B, 0)), "Not Found")</f>
        <v>P114</v>
      </c>
      <c r="B312" s="43" t="str">
        <f>PROPER(TRIM('Raw_Data'!A312))</f>
        <v>Vanilla Biscuit</v>
      </c>
      <c r="C312" s="43" t="s">
        <v>152</v>
      </c>
      <c r="D312" s="43" t="s">
        <v>941</v>
      </c>
      <c r="E312" s="43" t="s">
        <v>1546</v>
      </c>
      <c r="F312" s="43" t="s">
        <v>59</v>
      </c>
      <c r="G312" s="43" t="s">
        <v>1547</v>
      </c>
      <c r="H312" s="43" t="s">
        <v>1548</v>
      </c>
      <c r="I312" s="32">
        <v>45631</v>
      </c>
      <c r="J312" s="32" t="s">
        <v>582</v>
      </c>
      <c r="K312" s="43">
        <f>ABS('Raw_Data'!K312)</f>
        <v>89</v>
      </c>
      <c r="L312" s="43">
        <f>K312 + SUMIF(Stock_In!A:A, A312, Stock_In!D:D) - SUMIF(Stock_Out!A:A, A312, Stock_Out!D:D)</f>
        <v>89</v>
      </c>
      <c r="M312" s="43">
        <v>22</v>
      </c>
      <c r="N312" s="43">
        <f t="shared" si="15"/>
        <v>0</v>
      </c>
      <c r="O312" s="43" t="str">
        <f t="shared" si="16"/>
        <v>No</v>
      </c>
      <c r="P312" s="45">
        <v>5.5</v>
      </c>
      <c r="Q312" s="43">
        <v>83</v>
      </c>
      <c r="R312" s="45">
        <f t="shared" si="17"/>
        <v>456.5</v>
      </c>
      <c r="S312" s="43">
        <v>25</v>
      </c>
    </row>
    <row r="313" spans="1:19" x14ac:dyDescent="0.25">
      <c r="A313" s="46" t="str">
        <f>IFERROR(INDEX(Products!A:A, MATCH(B313, Products!B:B, 0)), "Not Found")</f>
        <v>P070</v>
      </c>
      <c r="B313" s="46" t="str">
        <f>PROPER(TRIM('Raw_Data'!A313))</f>
        <v>Mushrooms</v>
      </c>
      <c r="C313" s="46" t="s">
        <v>56</v>
      </c>
      <c r="D313" s="46" t="s">
        <v>1550</v>
      </c>
      <c r="E313" s="46" t="s">
        <v>666</v>
      </c>
      <c r="F313" s="46" t="s">
        <v>59</v>
      </c>
      <c r="G313" s="46" t="s">
        <v>1552</v>
      </c>
      <c r="H313" s="46" t="s">
        <v>1553</v>
      </c>
      <c r="I313" s="29">
        <v>45632</v>
      </c>
      <c r="J313" s="29" t="s">
        <v>930</v>
      </c>
      <c r="K313" s="46">
        <f>ABS('Raw_Data'!K313)</f>
        <v>34</v>
      </c>
      <c r="L313" s="46">
        <f>K313 + SUMIF(Stock_In!A:A, A313, Stock_In!D:D) - SUMIF(Stock_Out!A:A, A313, Stock_Out!D:D)</f>
        <v>34</v>
      </c>
      <c r="M313" s="46">
        <v>1</v>
      </c>
      <c r="N313" s="46">
        <f t="shared" si="15"/>
        <v>0</v>
      </c>
      <c r="O313" s="46" t="str">
        <f t="shared" si="16"/>
        <v>No</v>
      </c>
      <c r="P313" s="47">
        <v>6.2</v>
      </c>
      <c r="Q313" s="46">
        <v>58</v>
      </c>
      <c r="R313" s="47">
        <f t="shared" si="17"/>
        <v>359.6</v>
      </c>
      <c r="S313" s="46">
        <v>36</v>
      </c>
    </row>
    <row r="314" spans="1:19" x14ac:dyDescent="0.25">
      <c r="A314" s="43" t="str">
        <f>IFERROR(INDEX(Products!A:A, MATCH(B314, Products!B:B, 0)), "Not Found")</f>
        <v>P030</v>
      </c>
      <c r="B314" s="43" t="str">
        <f>PROPER(TRIM('Raw_Data'!A314))</f>
        <v>Bread Flour</v>
      </c>
      <c r="C314" s="43" t="s">
        <v>103</v>
      </c>
      <c r="D314" s="43" t="s">
        <v>888</v>
      </c>
      <c r="E314" s="43" t="s">
        <v>262</v>
      </c>
      <c r="F314" s="43" t="s">
        <v>106</v>
      </c>
      <c r="G314" s="43" t="s">
        <v>1555</v>
      </c>
      <c r="H314" s="43" t="s">
        <v>1556</v>
      </c>
      <c r="I314" s="32">
        <v>45632</v>
      </c>
      <c r="J314" s="32" t="s">
        <v>1557</v>
      </c>
      <c r="K314" s="43">
        <f>ABS('Raw_Data'!K314)</f>
        <v>87</v>
      </c>
      <c r="L314" s="43">
        <f>K314 + SUMIF(Stock_In!A:A, A314, Stock_In!D:D) - SUMIF(Stock_Out!A:A, A314, Stock_Out!D:D)</f>
        <v>87</v>
      </c>
      <c r="M314" s="43">
        <v>97</v>
      </c>
      <c r="N314" s="43">
        <f t="shared" si="15"/>
        <v>10</v>
      </c>
      <c r="O314" s="43" t="str">
        <f t="shared" si="16"/>
        <v>Yes</v>
      </c>
      <c r="P314" s="45">
        <v>1.5</v>
      </c>
      <c r="Q314" s="43">
        <v>58</v>
      </c>
      <c r="R314" s="45">
        <f t="shared" si="17"/>
        <v>87</v>
      </c>
      <c r="S314" s="43">
        <v>21</v>
      </c>
    </row>
    <row r="315" spans="1:19" x14ac:dyDescent="0.25">
      <c r="A315" s="46" t="str">
        <f>IFERROR(INDEX(Products!A:A, MATCH(B315, Products!B:B, 0)), "Not Found")</f>
        <v>P092</v>
      </c>
      <c r="B315" s="46" t="str">
        <f>PROPER(TRIM('Raw_Data'!A315))</f>
        <v>Canola Oil</v>
      </c>
      <c r="C315" s="46" t="s">
        <v>65</v>
      </c>
      <c r="D315" s="46" t="s">
        <v>371</v>
      </c>
      <c r="E315" s="46" t="s">
        <v>923</v>
      </c>
      <c r="F315" s="46" t="s">
        <v>68</v>
      </c>
      <c r="G315" s="46" t="s">
        <v>1560</v>
      </c>
      <c r="H315" s="46" t="s">
        <v>1561</v>
      </c>
      <c r="I315" s="29">
        <v>45632</v>
      </c>
      <c r="J315" s="29">
        <v>45301</v>
      </c>
      <c r="K315" s="46">
        <f>ABS('Raw_Data'!K315)</f>
        <v>53</v>
      </c>
      <c r="L315" s="46">
        <f>K315 + SUMIF(Stock_In!A:A, A315, Stock_In!D:D) - SUMIF(Stock_Out!A:A, A315, Stock_Out!D:D)</f>
        <v>53</v>
      </c>
      <c r="M315" s="46">
        <v>20</v>
      </c>
      <c r="N315" s="46">
        <f t="shared" si="15"/>
        <v>0</v>
      </c>
      <c r="O315" s="46" t="str">
        <f t="shared" si="16"/>
        <v>No</v>
      </c>
      <c r="P315" s="47">
        <v>2.2999999999999998</v>
      </c>
      <c r="Q315" s="46">
        <v>83</v>
      </c>
      <c r="R315" s="47">
        <f t="shared" si="17"/>
        <v>190.89999999999998</v>
      </c>
      <c r="S315" s="46">
        <v>77</v>
      </c>
    </row>
    <row r="316" spans="1:19" x14ac:dyDescent="0.25">
      <c r="A316" s="43" t="str">
        <f>IFERROR(INDEX(Products!A:A, MATCH(B316, Products!B:B, 0)), "Not Found")</f>
        <v>P093</v>
      </c>
      <c r="B316" s="43" t="str">
        <f>PROPER(TRIM('Raw_Data'!A316))</f>
        <v>Basmati Rice</v>
      </c>
      <c r="C316" s="43" t="s">
        <v>103</v>
      </c>
      <c r="D316" s="43" t="s">
        <v>1562</v>
      </c>
      <c r="E316" s="43" t="s">
        <v>936</v>
      </c>
      <c r="F316" s="43" t="s">
        <v>106</v>
      </c>
      <c r="G316" s="43" t="s">
        <v>1564</v>
      </c>
      <c r="H316" s="43" t="s">
        <v>1565</v>
      </c>
      <c r="I316" s="32">
        <v>45633</v>
      </c>
      <c r="J316" s="32" t="s">
        <v>934</v>
      </c>
      <c r="K316" s="43">
        <f>ABS('Raw_Data'!K316)</f>
        <v>56</v>
      </c>
      <c r="L316" s="43">
        <f>K316 + SUMIF(Stock_In!A:A, A316, Stock_In!D:D) - SUMIF(Stock_Out!A:A, A316, Stock_Out!D:D)</f>
        <v>56</v>
      </c>
      <c r="M316" s="43">
        <v>53</v>
      </c>
      <c r="N316" s="43">
        <f t="shared" si="15"/>
        <v>0</v>
      </c>
      <c r="O316" s="43" t="str">
        <f t="shared" si="16"/>
        <v>No</v>
      </c>
      <c r="P316" s="45">
        <v>4.5</v>
      </c>
      <c r="Q316" s="43">
        <v>69</v>
      </c>
      <c r="R316" s="45">
        <f t="shared" si="17"/>
        <v>310.5</v>
      </c>
      <c r="S316" s="43">
        <v>69</v>
      </c>
    </row>
    <row r="317" spans="1:19" x14ac:dyDescent="0.25">
      <c r="A317" s="46" t="str">
        <f>IFERROR(INDEX(Products!A:A, MATCH(B317, Products!B:B, 0)), "Not Found")</f>
        <v>P087</v>
      </c>
      <c r="B317" s="46" t="str">
        <f>PROPER(TRIM('Raw_Data'!A317))</f>
        <v>Kiwi</v>
      </c>
      <c r="C317" s="46" t="s">
        <v>56</v>
      </c>
      <c r="D317" s="46" t="s">
        <v>612</v>
      </c>
      <c r="E317" s="46" t="s">
        <v>876</v>
      </c>
      <c r="F317" s="46" t="s">
        <v>59</v>
      </c>
      <c r="G317" s="46" t="s">
        <v>1567</v>
      </c>
      <c r="H317" s="46" t="s">
        <v>1568</v>
      </c>
      <c r="I317" s="29">
        <v>45633</v>
      </c>
      <c r="J317" s="29" t="s">
        <v>1071</v>
      </c>
      <c r="K317" s="46">
        <f>ABS('Raw_Data'!K317)</f>
        <v>38</v>
      </c>
      <c r="L317" s="46">
        <f>K317 + SUMIF(Stock_In!A:A, A317, Stock_In!D:D) - SUMIF(Stock_Out!A:A, A317, Stock_Out!D:D)</f>
        <v>38</v>
      </c>
      <c r="M317" s="46">
        <v>91</v>
      </c>
      <c r="N317" s="46">
        <f t="shared" si="15"/>
        <v>53</v>
      </c>
      <c r="O317" s="46" t="str">
        <f t="shared" si="16"/>
        <v>Yes</v>
      </c>
      <c r="P317" s="47">
        <v>5.7</v>
      </c>
      <c r="Q317" s="46">
        <v>53</v>
      </c>
      <c r="R317" s="47">
        <f t="shared" si="17"/>
        <v>302.10000000000002</v>
      </c>
      <c r="S317" s="46">
        <v>87</v>
      </c>
    </row>
    <row r="318" spans="1:19" x14ac:dyDescent="0.25">
      <c r="A318" s="43" t="str">
        <f>IFERROR(INDEX(Products!A:A, MATCH(B318, Products!B:B, 0)), "Not Found")</f>
        <v>P115</v>
      </c>
      <c r="B318" s="43" t="str">
        <f>PROPER(TRIM('Raw_Data'!A318))</f>
        <v>Papaya</v>
      </c>
      <c r="C318" s="43" t="s">
        <v>56</v>
      </c>
      <c r="D318" s="43" t="s">
        <v>443</v>
      </c>
      <c r="E318" s="43" t="s">
        <v>1571</v>
      </c>
      <c r="F318" s="43" t="s">
        <v>106</v>
      </c>
      <c r="G318" s="43" t="s">
        <v>1572</v>
      </c>
      <c r="H318" s="43" t="s">
        <v>1573</v>
      </c>
      <c r="I318" s="32">
        <v>45633</v>
      </c>
      <c r="J318" s="32" t="s">
        <v>313</v>
      </c>
      <c r="K318" s="43">
        <f>ABS('Raw_Data'!K318)</f>
        <v>97</v>
      </c>
      <c r="L318" s="43">
        <f>K318 + SUMIF(Stock_In!A:A, A318, Stock_In!D:D) - SUMIF(Stock_Out!A:A, A318, Stock_Out!D:D)</f>
        <v>97</v>
      </c>
      <c r="M318" s="43">
        <v>97</v>
      </c>
      <c r="N318" s="43">
        <f t="shared" si="15"/>
        <v>0</v>
      </c>
      <c r="O318" s="43" t="str">
        <f t="shared" si="16"/>
        <v>Yes</v>
      </c>
      <c r="P318" s="45">
        <v>4.5</v>
      </c>
      <c r="Q318" s="43">
        <v>53</v>
      </c>
      <c r="R318" s="45">
        <f t="shared" si="17"/>
        <v>238.5</v>
      </c>
      <c r="S318" s="43">
        <v>31</v>
      </c>
    </row>
    <row r="319" spans="1:19" x14ac:dyDescent="0.25">
      <c r="A319" s="46" t="str">
        <f>IFERROR(INDEX(Products!A:A, MATCH(B319, Products!B:B, 0)), "Not Found")</f>
        <v>P048</v>
      </c>
      <c r="B319" s="46" t="str">
        <f>PROPER(TRIM('Raw_Data'!A319))</f>
        <v>Trout</v>
      </c>
      <c r="C319" s="46" t="s">
        <v>113</v>
      </c>
      <c r="D319" s="46" t="s">
        <v>1574</v>
      </c>
      <c r="E319" s="46" t="s">
        <v>412</v>
      </c>
      <c r="F319" s="46" t="s">
        <v>68</v>
      </c>
      <c r="G319" s="46" t="s">
        <v>1576</v>
      </c>
      <c r="H319" s="46" t="s">
        <v>1577</v>
      </c>
      <c r="I319" s="29">
        <v>45634</v>
      </c>
      <c r="J319" s="29" t="s">
        <v>358</v>
      </c>
      <c r="K319" s="46">
        <f>ABS('Raw_Data'!K319)</f>
        <v>91</v>
      </c>
      <c r="L319" s="46">
        <f>K319 + SUMIF(Stock_In!A:A, A319, Stock_In!D:D) - SUMIF(Stock_Out!A:A, A319, Stock_Out!D:D)</f>
        <v>91</v>
      </c>
      <c r="M319" s="46">
        <v>68</v>
      </c>
      <c r="N319" s="46">
        <f t="shared" si="15"/>
        <v>0</v>
      </c>
      <c r="O319" s="46" t="str">
        <f t="shared" si="16"/>
        <v>No</v>
      </c>
      <c r="P319" s="47">
        <v>11.5</v>
      </c>
      <c r="Q319" s="46">
        <v>81</v>
      </c>
      <c r="R319" s="47">
        <f t="shared" si="17"/>
        <v>931.5</v>
      </c>
      <c r="S319" s="46">
        <v>85</v>
      </c>
    </row>
    <row r="320" spans="1:19" x14ac:dyDescent="0.25">
      <c r="A320" s="43" t="str">
        <f>IFERROR(INDEX(Products!A:A, MATCH(B320, Products!B:B, 0)), "Not Found")</f>
        <v>P069</v>
      </c>
      <c r="B320" s="43" t="str">
        <f>PROPER(TRIM('Raw_Data'!A320))</f>
        <v>Asparagus</v>
      </c>
      <c r="C320" s="43" t="s">
        <v>56</v>
      </c>
      <c r="D320" s="43" t="s">
        <v>1579</v>
      </c>
      <c r="E320" s="43" t="s">
        <v>661</v>
      </c>
      <c r="F320" s="43" t="s">
        <v>106</v>
      </c>
      <c r="G320" s="43" t="s">
        <v>1581</v>
      </c>
      <c r="H320" s="43" t="s">
        <v>1582</v>
      </c>
      <c r="I320" s="32">
        <v>45635</v>
      </c>
      <c r="J320" s="32" t="s">
        <v>1583</v>
      </c>
      <c r="K320" s="43">
        <f>ABS('Raw_Data'!K320)</f>
        <v>22</v>
      </c>
      <c r="L320" s="43">
        <f>K320 + SUMIF(Stock_In!A:A, A320, Stock_In!D:D) - SUMIF(Stock_Out!A:A, A320, Stock_Out!D:D)</f>
        <v>22</v>
      </c>
      <c r="M320" s="43">
        <v>40</v>
      </c>
      <c r="N320" s="43">
        <f t="shared" si="15"/>
        <v>18</v>
      </c>
      <c r="O320" s="43" t="str">
        <f t="shared" si="16"/>
        <v>Yes</v>
      </c>
      <c r="P320" s="45">
        <v>5</v>
      </c>
      <c r="Q320" s="43">
        <v>98</v>
      </c>
      <c r="R320" s="45">
        <f t="shared" si="17"/>
        <v>490</v>
      </c>
      <c r="S320" s="43">
        <v>60</v>
      </c>
    </row>
    <row r="321" spans="1:19" x14ac:dyDescent="0.25">
      <c r="A321" s="46" t="str">
        <f>IFERROR(INDEX(Products!A:A, MATCH(B321, Products!B:B, 0)), "Not Found")</f>
        <v>P112</v>
      </c>
      <c r="B321" s="46" t="str">
        <f>PROPER(TRIM('Raw_Data'!A321))</f>
        <v>White Bread</v>
      </c>
      <c r="C321" s="46" t="s">
        <v>152</v>
      </c>
      <c r="D321" s="46" t="s">
        <v>1579</v>
      </c>
      <c r="E321" s="46" t="s">
        <v>1460</v>
      </c>
      <c r="F321" s="46" t="s">
        <v>68</v>
      </c>
      <c r="G321" s="46" t="s">
        <v>1585</v>
      </c>
      <c r="H321" s="46" t="s">
        <v>1586</v>
      </c>
      <c r="I321" s="29">
        <v>45635</v>
      </c>
      <c r="J321" s="29">
        <v>45415</v>
      </c>
      <c r="K321" s="46">
        <f>ABS('Raw_Data'!K321)</f>
        <v>78</v>
      </c>
      <c r="L321" s="46">
        <f>K321 + SUMIF(Stock_In!A:A, A321, Stock_In!D:D) - SUMIF(Stock_Out!A:A, A321, Stock_Out!D:D)</f>
        <v>78</v>
      </c>
      <c r="M321" s="46">
        <v>68</v>
      </c>
      <c r="N321" s="46">
        <f t="shared" si="15"/>
        <v>0</v>
      </c>
      <c r="O321" s="46" t="str">
        <f t="shared" si="16"/>
        <v>No</v>
      </c>
      <c r="P321" s="47">
        <v>2.5</v>
      </c>
      <c r="Q321" s="46">
        <v>89</v>
      </c>
      <c r="R321" s="47">
        <f t="shared" si="17"/>
        <v>222.5</v>
      </c>
      <c r="S321" s="46">
        <v>24</v>
      </c>
    </row>
    <row r="322" spans="1:19" x14ac:dyDescent="0.25">
      <c r="A322" s="43" t="str">
        <f>IFERROR(INDEX(Products!A:A, MATCH(B322, Products!B:B, 0)), "Not Found")</f>
        <v>P113</v>
      </c>
      <c r="B322" s="43" t="str">
        <f>PROPER(TRIM('Raw_Data'!A322))</f>
        <v>Watermelon</v>
      </c>
      <c r="C322" s="43" t="s">
        <v>56</v>
      </c>
      <c r="D322" s="43" t="s">
        <v>66</v>
      </c>
      <c r="E322" s="43" t="s">
        <v>1485</v>
      </c>
      <c r="F322" s="43" t="s">
        <v>68</v>
      </c>
      <c r="G322" s="43" t="s">
        <v>1588</v>
      </c>
      <c r="H322" s="43" t="s">
        <v>1589</v>
      </c>
      <c r="I322" s="32">
        <v>45636</v>
      </c>
      <c r="J322" s="32" t="s">
        <v>616</v>
      </c>
      <c r="K322" s="43">
        <f>ABS('Raw_Data'!K322)</f>
        <v>23</v>
      </c>
      <c r="L322" s="43">
        <f>K322 + SUMIF(Stock_In!A:A, A322, Stock_In!D:D) - SUMIF(Stock_Out!A:A, A322, Stock_Out!D:D)</f>
        <v>23</v>
      </c>
      <c r="M322" s="43">
        <v>85</v>
      </c>
      <c r="N322" s="43">
        <f t="shared" si="15"/>
        <v>62</v>
      </c>
      <c r="O322" s="43" t="str">
        <f t="shared" si="16"/>
        <v>Yes</v>
      </c>
      <c r="P322" s="45">
        <v>3</v>
      </c>
      <c r="Q322" s="43">
        <v>92</v>
      </c>
      <c r="R322" s="45">
        <f t="shared" si="17"/>
        <v>276</v>
      </c>
      <c r="S322" s="43">
        <v>72</v>
      </c>
    </row>
    <row r="323" spans="1:19" x14ac:dyDescent="0.25">
      <c r="A323" s="46" t="str">
        <f>IFERROR(INDEX(Products!A:A, MATCH(B323, Products!B:B, 0)), "Not Found")</f>
        <v>P069</v>
      </c>
      <c r="B323" s="46" t="str">
        <f>PROPER(TRIM('Raw_Data'!A323))</f>
        <v>Asparagus</v>
      </c>
      <c r="C323" s="46" t="s">
        <v>56</v>
      </c>
      <c r="D323" s="46" t="s">
        <v>1590</v>
      </c>
      <c r="E323" s="46" t="s">
        <v>661</v>
      </c>
      <c r="F323" s="46" t="s">
        <v>68</v>
      </c>
      <c r="G323" s="46" t="s">
        <v>1592</v>
      </c>
      <c r="H323" s="46" t="s">
        <v>1593</v>
      </c>
      <c r="I323" s="29">
        <v>45636</v>
      </c>
      <c r="J323" s="29">
        <v>45394</v>
      </c>
      <c r="K323" s="46">
        <f>ABS('Raw_Data'!K323)</f>
        <v>78</v>
      </c>
      <c r="L323" s="46">
        <f>K323 + SUMIF(Stock_In!A:A, A323, Stock_In!D:D) - SUMIF(Stock_Out!A:A, A323, Stock_Out!D:D)</f>
        <v>78</v>
      </c>
      <c r="M323" s="46">
        <v>16</v>
      </c>
      <c r="N323" s="46">
        <f t="shared" si="15"/>
        <v>0</v>
      </c>
      <c r="O323" s="46" t="str">
        <f t="shared" si="16"/>
        <v>No</v>
      </c>
      <c r="P323" s="47">
        <v>4.7</v>
      </c>
      <c r="Q323" s="46">
        <v>25</v>
      </c>
      <c r="R323" s="47">
        <f t="shared" si="17"/>
        <v>117.5</v>
      </c>
      <c r="S323" s="46">
        <v>96</v>
      </c>
    </row>
    <row r="324" spans="1:19" x14ac:dyDescent="0.25">
      <c r="A324" s="43" t="str">
        <f>IFERROR(INDEX(Products!A:A, MATCH(B324, Products!B:B, 0)), "Not Found")</f>
        <v>P022</v>
      </c>
      <c r="B324" s="43" t="str">
        <f>PROPER(TRIM('Raw_Data'!A324))</f>
        <v>Sweet Potato</v>
      </c>
      <c r="C324" s="43" t="s">
        <v>56</v>
      </c>
      <c r="D324" s="43" t="s">
        <v>1415</v>
      </c>
      <c r="E324" s="43" t="s">
        <v>210</v>
      </c>
      <c r="F324" s="43" t="s">
        <v>68</v>
      </c>
      <c r="G324" s="43" t="s">
        <v>1595</v>
      </c>
      <c r="H324" s="43" t="s">
        <v>1596</v>
      </c>
      <c r="I324" s="32">
        <v>45636</v>
      </c>
      <c r="J324" s="32">
        <v>45325</v>
      </c>
      <c r="K324" s="43">
        <f>ABS('Raw_Data'!K324)</f>
        <v>95</v>
      </c>
      <c r="L324" s="43">
        <f>K324 + SUMIF(Stock_In!A:A, A324, Stock_In!D:D) - SUMIF(Stock_Out!A:A, A324, Stock_Out!D:D)</f>
        <v>95</v>
      </c>
      <c r="M324" s="43">
        <v>87</v>
      </c>
      <c r="N324" s="43">
        <f t="shared" si="15"/>
        <v>0</v>
      </c>
      <c r="O324" s="43" t="str">
        <f t="shared" si="16"/>
        <v>No</v>
      </c>
      <c r="P324" s="45">
        <v>2</v>
      </c>
      <c r="Q324" s="43">
        <v>61</v>
      </c>
      <c r="R324" s="45">
        <f t="shared" si="17"/>
        <v>122</v>
      </c>
      <c r="S324" s="43">
        <v>4</v>
      </c>
    </row>
    <row r="325" spans="1:19" x14ac:dyDescent="0.25">
      <c r="A325" s="46" t="str">
        <f>IFERROR(INDEX(Products!A:A, MATCH(B325, Products!B:B, 0)), "Not Found")</f>
        <v>P018</v>
      </c>
      <c r="B325" s="46" t="str">
        <f>PROPER(TRIM('Raw_Data'!A325))</f>
        <v>Ricotta Cheese</v>
      </c>
      <c r="C325" s="46" t="s">
        <v>74</v>
      </c>
      <c r="D325" s="46" t="s">
        <v>1598</v>
      </c>
      <c r="E325" s="46" t="s">
        <v>182</v>
      </c>
      <c r="F325" s="46" t="s">
        <v>106</v>
      </c>
      <c r="G325" s="46" t="s">
        <v>1600</v>
      </c>
      <c r="H325" s="46" t="s">
        <v>1601</v>
      </c>
      <c r="I325" s="29">
        <v>45638</v>
      </c>
      <c r="J325" s="29">
        <v>45573</v>
      </c>
      <c r="K325" s="46">
        <f>ABS('Raw_Data'!K325)</f>
        <v>49</v>
      </c>
      <c r="L325" s="46">
        <f>K325 + SUMIF(Stock_In!A:A, A325, Stock_In!D:D) - SUMIF(Stock_Out!A:A, A325, Stock_Out!D:D)</f>
        <v>49</v>
      </c>
      <c r="M325" s="46">
        <v>94</v>
      </c>
      <c r="N325" s="46">
        <f t="shared" si="15"/>
        <v>45</v>
      </c>
      <c r="O325" s="46" t="str">
        <f t="shared" si="16"/>
        <v>Yes</v>
      </c>
      <c r="P325" s="47">
        <v>6</v>
      </c>
      <c r="Q325" s="46">
        <v>38</v>
      </c>
      <c r="R325" s="47">
        <f t="shared" si="17"/>
        <v>228</v>
      </c>
      <c r="S325" s="46">
        <v>11</v>
      </c>
    </row>
    <row r="326" spans="1:19" x14ac:dyDescent="0.25">
      <c r="A326" s="43" t="str">
        <f>IFERROR(INDEX(Products!A:A, MATCH(B326, Products!B:B, 0)), "Not Found")</f>
        <v>P052</v>
      </c>
      <c r="B326" s="43" t="str">
        <f>PROPER(TRIM('Raw_Data'!A326))</f>
        <v>Plum</v>
      </c>
      <c r="C326" s="43" t="s">
        <v>56</v>
      </c>
      <c r="D326" s="43" t="s">
        <v>1603</v>
      </c>
      <c r="E326" s="43" t="s">
        <v>449</v>
      </c>
      <c r="F326" s="43" t="s">
        <v>106</v>
      </c>
      <c r="G326" s="43" t="s">
        <v>1605</v>
      </c>
      <c r="H326" s="43" t="s">
        <v>1606</v>
      </c>
      <c r="I326" s="32">
        <v>45638</v>
      </c>
      <c r="J326" s="32">
        <v>45510</v>
      </c>
      <c r="K326" s="43">
        <f>ABS('Raw_Data'!K326)</f>
        <v>26</v>
      </c>
      <c r="L326" s="43">
        <f>K326 + SUMIF(Stock_In!A:A, A326, Stock_In!D:D) - SUMIF(Stock_Out!A:A, A326, Stock_Out!D:D)</f>
        <v>26</v>
      </c>
      <c r="M326" s="43">
        <v>69</v>
      </c>
      <c r="N326" s="43">
        <f t="shared" si="15"/>
        <v>43</v>
      </c>
      <c r="O326" s="43" t="str">
        <f t="shared" si="16"/>
        <v>Yes</v>
      </c>
      <c r="P326" s="45">
        <v>4</v>
      </c>
      <c r="Q326" s="43">
        <v>47</v>
      </c>
      <c r="R326" s="45">
        <f t="shared" si="17"/>
        <v>188</v>
      </c>
      <c r="S326" s="43">
        <v>35</v>
      </c>
    </row>
    <row r="327" spans="1:19" x14ac:dyDescent="0.25">
      <c r="A327" s="46" t="str">
        <f>IFERROR(INDEX(Products!A:A, MATCH(B327, Products!B:B, 0)), "Not Found")</f>
        <v>P049</v>
      </c>
      <c r="B327" s="46" t="str">
        <f>PROPER(TRIM('Raw_Data'!A327))</f>
        <v>Onion</v>
      </c>
      <c r="C327" s="46" t="s">
        <v>56</v>
      </c>
      <c r="D327" s="46" t="s">
        <v>1607</v>
      </c>
      <c r="E327" s="46" t="s">
        <v>417</v>
      </c>
      <c r="F327" s="46" t="s">
        <v>59</v>
      </c>
      <c r="G327" s="46" t="s">
        <v>1609</v>
      </c>
      <c r="H327" s="46" t="s">
        <v>1610</v>
      </c>
      <c r="I327" s="29">
        <v>45638</v>
      </c>
      <c r="J327" s="29">
        <v>45540</v>
      </c>
      <c r="K327" s="46">
        <f>ABS('Raw_Data'!K327)</f>
        <v>50</v>
      </c>
      <c r="L327" s="46">
        <f>K327 + SUMIF(Stock_In!A:A, A327, Stock_In!D:D) - SUMIF(Stock_Out!A:A, A327, Stock_Out!D:D)</f>
        <v>50</v>
      </c>
      <c r="M327" s="46">
        <v>68</v>
      </c>
      <c r="N327" s="46">
        <f t="shared" si="15"/>
        <v>18</v>
      </c>
      <c r="O327" s="46" t="str">
        <f t="shared" si="16"/>
        <v>Yes</v>
      </c>
      <c r="P327" s="47">
        <v>2</v>
      </c>
      <c r="Q327" s="46">
        <v>40</v>
      </c>
      <c r="R327" s="47">
        <f t="shared" si="17"/>
        <v>80</v>
      </c>
      <c r="S327" s="46">
        <v>13</v>
      </c>
    </row>
    <row r="328" spans="1:19" x14ac:dyDescent="0.25">
      <c r="A328" s="43" t="str">
        <f>IFERROR(INDEX(Products!A:A, MATCH(B328, Products!B:B, 0)), "Not Found")</f>
        <v>P040</v>
      </c>
      <c r="B328" s="43" t="str">
        <f>PROPER(TRIM('Raw_Data'!A328))</f>
        <v>Sesame Oil</v>
      </c>
      <c r="C328" s="43" t="s">
        <v>65</v>
      </c>
      <c r="D328" s="43" t="s">
        <v>1147</v>
      </c>
      <c r="E328" s="43" t="s">
        <v>348</v>
      </c>
      <c r="F328" s="43" t="s">
        <v>68</v>
      </c>
      <c r="G328" s="43" t="s">
        <v>1612</v>
      </c>
      <c r="H328" s="43" t="s">
        <v>1613</v>
      </c>
      <c r="I328" s="32">
        <v>45638</v>
      </c>
      <c r="J328" s="32">
        <v>45634</v>
      </c>
      <c r="K328" s="43">
        <f>ABS('Raw_Data'!K328)</f>
        <v>50</v>
      </c>
      <c r="L328" s="43">
        <f>K328 + SUMIF(Stock_In!A:A, A328, Stock_In!D:D) - SUMIF(Stock_Out!A:A, A328, Stock_Out!D:D)</f>
        <v>50</v>
      </c>
      <c r="M328" s="43">
        <v>36</v>
      </c>
      <c r="N328" s="43">
        <f t="shared" si="15"/>
        <v>0</v>
      </c>
      <c r="O328" s="43" t="str">
        <f t="shared" si="16"/>
        <v>No</v>
      </c>
      <c r="P328" s="45">
        <v>6.5</v>
      </c>
      <c r="Q328" s="43">
        <v>53</v>
      </c>
      <c r="R328" s="45">
        <f t="shared" si="17"/>
        <v>344.5</v>
      </c>
      <c r="S328" s="43">
        <v>73</v>
      </c>
    </row>
    <row r="329" spans="1:19" x14ac:dyDescent="0.25">
      <c r="A329" s="46" t="str">
        <f>IFERROR(INDEX(Products!A:A, MATCH(B329, Products!B:B, 0)), "Not Found")</f>
        <v>P025</v>
      </c>
      <c r="B329" s="46" t="str">
        <f>PROPER(TRIM('Raw_Data'!A329))</f>
        <v>Jasmine Rice</v>
      </c>
      <c r="C329" s="46" t="s">
        <v>103</v>
      </c>
      <c r="D329" s="46" t="s">
        <v>1614</v>
      </c>
      <c r="E329" s="46" t="s">
        <v>228</v>
      </c>
      <c r="F329" s="46" t="s">
        <v>59</v>
      </c>
      <c r="G329" s="46" t="s">
        <v>1616</v>
      </c>
      <c r="H329" s="46" t="s">
        <v>1617</v>
      </c>
      <c r="I329" s="29">
        <v>45659</v>
      </c>
      <c r="J329" s="29" t="s">
        <v>319</v>
      </c>
      <c r="K329" s="46">
        <f>ABS('Raw_Data'!K329)</f>
        <v>91</v>
      </c>
      <c r="L329" s="46">
        <f>K329 + SUMIF(Stock_In!A:A, A329, Stock_In!D:D) - SUMIF(Stock_Out!A:A, A329, Stock_Out!D:D)</f>
        <v>91</v>
      </c>
      <c r="M329" s="46">
        <v>73</v>
      </c>
      <c r="N329" s="46">
        <f t="shared" si="15"/>
        <v>0</v>
      </c>
      <c r="O329" s="46" t="str">
        <f t="shared" si="16"/>
        <v>No</v>
      </c>
      <c r="P329" s="47">
        <v>4.75</v>
      </c>
      <c r="Q329" s="46">
        <v>51</v>
      </c>
      <c r="R329" s="47">
        <f t="shared" si="17"/>
        <v>242.25</v>
      </c>
      <c r="S329" s="46">
        <v>49</v>
      </c>
    </row>
    <row r="330" spans="1:19" x14ac:dyDescent="0.25">
      <c r="A330" s="43" t="str">
        <f>IFERROR(INDEX(Products!A:A, MATCH(B330, Products!B:B, 0)), "Not Found")</f>
        <v>P086</v>
      </c>
      <c r="B330" s="43" t="str">
        <f>PROPER(TRIM('Raw_Data'!A330))</f>
        <v>Cod</v>
      </c>
      <c r="C330" s="43" t="s">
        <v>113</v>
      </c>
      <c r="D330" s="43" t="s">
        <v>829</v>
      </c>
      <c r="E330" s="43" t="s">
        <v>837</v>
      </c>
      <c r="F330" s="43" t="s">
        <v>68</v>
      </c>
      <c r="G330" s="43" t="s">
        <v>1619</v>
      </c>
      <c r="H330" s="43" t="s">
        <v>1620</v>
      </c>
      <c r="I330" s="32">
        <v>45659</v>
      </c>
      <c r="J330" s="32" t="s">
        <v>826</v>
      </c>
      <c r="K330" s="43">
        <f>ABS('Raw_Data'!K330)</f>
        <v>23</v>
      </c>
      <c r="L330" s="43">
        <f>K330 + SUMIF(Stock_In!A:A, A330, Stock_In!D:D) - SUMIF(Stock_Out!A:A, A330, Stock_Out!D:D)</f>
        <v>23</v>
      </c>
      <c r="M330" s="43">
        <v>42</v>
      </c>
      <c r="N330" s="43">
        <f t="shared" si="15"/>
        <v>19</v>
      </c>
      <c r="O330" s="43" t="str">
        <f t="shared" si="16"/>
        <v>Yes</v>
      </c>
      <c r="P330" s="45">
        <v>8</v>
      </c>
      <c r="Q330" s="43">
        <v>63</v>
      </c>
      <c r="R330" s="45">
        <f t="shared" si="17"/>
        <v>504</v>
      </c>
      <c r="S330" s="43">
        <v>5</v>
      </c>
    </row>
    <row r="331" spans="1:19" x14ac:dyDescent="0.25">
      <c r="A331" s="46" t="str">
        <f>IFERROR(INDEX(Products!A:A, MATCH(B331, Products!B:B, 0)), "Not Found")</f>
        <v>P009</v>
      </c>
      <c r="B331" s="46" t="str">
        <f>PROPER(TRIM('Raw_Data'!A331))</f>
        <v>Cheese</v>
      </c>
      <c r="C331" s="46" t="s">
        <v>74</v>
      </c>
      <c r="D331" s="46" t="s">
        <v>1318</v>
      </c>
      <c r="E331" s="46" t="s">
        <v>123</v>
      </c>
      <c r="F331" s="46" t="s">
        <v>59</v>
      </c>
      <c r="G331" s="46" t="s">
        <v>1622</v>
      </c>
      <c r="H331" s="46" t="s">
        <v>1623</v>
      </c>
      <c r="I331" s="29">
        <v>45659</v>
      </c>
      <c r="J331" s="29" t="s">
        <v>197</v>
      </c>
      <c r="K331" s="46">
        <f>ABS('Raw_Data'!K331)</f>
        <v>76</v>
      </c>
      <c r="L331" s="46">
        <f>K331 + SUMIF(Stock_In!A:A, A331, Stock_In!D:D) - SUMIF(Stock_Out!A:A, A331, Stock_Out!D:D)</f>
        <v>76</v>
      </c>
      <c r="M331" s="46">
        <v>15</v>
      </c>
      <c r="N331" s="46">
        <f t="shared" si="15"/>
        <v>0</v>
      </c>
      <c r="O331" s="46" t="str">
        <f t="shared" si="16"/>
        <v>No</v>
      </c>
      <c r="P331" s="47">
        <v>9.5</v>
      </c>
      <c r="Q331" s="46">
        <v>60</v>
      </c>
      <c r="R331" s="47">
        <f t="shared" si="17"/>
        <v>570</v>
      </c>
      <c r="S331" s="46">
        <v>49</v>
      </c>
    </row>
    <row r="332" spans="1:19" x14ac:dyDescent="0.25">
      <c r="A332" s="43" t="str">
        <f>IFERROR(INDEX(Products!A:A, MATCH(B332, Products!B:B, 0)), "Not Found")</f>
        <v>P084</v>
      </c>
      <c r="B332" s="43" t="str">
        <f>PROPER(TRIM('Raw_Data'!A332))</f>
        <v>Evaporated Milk</v>
      </c>
      <c r="C332" s="43" t="s">
        <v>74</v>
      </c>
      <c r="D332" s="43" t="s">
        <v>1624</v>
      </c>
      <c r="E332" s="43" t="s">
        <v>813</v>
      </c>
      <c r="F332" s="43" t="s">
        <v>59</v>
      </c>
      <c r="G332" s="43" t="s">
        <v>1626</v>
      </c>
      <c r="H332" s="43" t="s">
        <v>1627</v>
      </c>
      <c r="I332" s="32">
        <v>45659</v>
      </c>
      <c r="J332" s="32">
        <v>45993</v>
      </c>
      <c r="K332" s="43">
        <f>ABS('Raw_Data'!K332)</f>
        <v>15</v>
      </c>
      <c r="L332" s="43">
        <f>K332 + SUMIF(Stock_In!A:A, A332, Stock_In!D:D) - SUMIF(Stock_Out!A:A, A332, Stock_Out!D:D)</f>
        <v>15</v>
      </c>
      <c r="M332" s="43">
        <v>75</v>
      </c>
      <c r="N332" s="43">
        <f t="shared" si="15"/>
        <v>60</v>
      </c>
      <c r="O332" s="43" t="str">
        <f t="shared" si="16"/>
        <v>Yes</v>
      </c>
      <c r="P332" s="45">
        <v>1.9</v>
      </c>
      <c r="Q332" s="43">
        <v>71</v>
      </c>
      <c r="R332" s="45">
        <f t="shared" si="17"/>
        <v>134.9</v>
      </c>
      <c r="S332" s="43">
        <v>21</v>
      </c>
    </row>
    <row r="333" spans="1:19" x14ac:dyDescent="0.25">
      <c r="A333" s="46" t="str">
        <f>IFERROR(INDEX(Products!A:A, MATCH(B333, Products!B:B, 0)), "Not Found")</f>
        <v>P102</v>
      </c>
      <c r="B333" s="46" t="str">
        <f>PROPER(TRIM('Raw_Data'!A333))</f>
        <v>Salmon</v>
      </c>
      <c r="C333" s="46" t="s">
        <v>113</v>
      </c>
      <c r="D333" s="46" t="s">
        <v>1629</v>
      </c>
      <c r="E333" s="46" t="s">
        <v>1240</v>
      </c>
      <c r="F333" s="46" t="s">
        <v>106</v>
      </c>
      <c r="G333" s="46" t="s">
        <v>1631</v>
      </c>
      <c r="H333" s="46" t="s">
        <v>1632</v>
      </c>
      <c r="I333" s="29">
        <v>45659</v>
      </c>
      <c r="J333" s="29" t="s">
        <v>1183</v>
      </c>
      <c r="K333" s="46">
        <f>ABS('Raw_Data'!K333)</f>
        <v>79</v>
      </c>
      <c r="L333" s="46">
        <f>K333 + SUMIF(Stock_In!A:A, A333, Stock_In!D:D) - SUMIF(Stock_Out!A:A, A333, Stock_Out!D:D)</f>
        <v>79</v>
      </c>
      <c r="M333" s="46">
        <v>28</v>
      </c>
      <c r="N333" s="46">
        <f t="shared" si="15"/>
        <v>0</v>
      </c>
      <c r="O333" s="46" t="str">
        <f t="shared" si="16"/>
        <v>No</v>
      </c>
      <c r="P333" s="47">
        <v>15</v>
      </c>
      <c r="Q333" s="46">
        <v>42</v>
      </c>
      <c r="R333" s="47">
        <f t="shared" si="17"/>
        <v>630</v>
      </c>
      <c r="S333" s="46">
        <v>46</v>
      </c>
    </row>
    <row r="334" spans="1:19" x14ac:dyDescent="0.25">
      <c r="A334" s="43" t="str">
        <f>IFERROR(INDEX(Products!A:A, MATCH(B334, Products!B:B, 0)), "Not Found")</f>
        <v>P035</v>
      </c>
      <c r="B334" s="43" t="str">
        <f>PROPER(TRIM('Raw_Data'!A334))</f>
        <v>Sour Cream</v>
      </c>
      <c r="C334" s="43" t="s">
        <v>74</v>
      </c>
      <c r="D334" s="43" t="s">
        <v>1633</v>
      </c>
      <c r="E334" s="43" t="s">
        <v>310</v>
      </c>
      <c r="F334" s="43" t="s">
        <v>68</v>
      </c>
      <c r="G334" s="43" t="s">
        <v>1635</v>
      </c>
      <c r="H334" s="43" t="s">
        <v>1636</v>
      </c>
      <c r="I334" s="32">
        <v>45659</v>
      </c>
      <c r="J334" s="32" t="s">
        <v>197</v>
      </c>
      <c r="K334" s="43">
        <f>ABS('Raw_Data'!K334)</f>
        <v>22</v>
      </c>
      <c r="L334" s="43">
        <f>K334 + SUMIF(Stock_In!A:A, A334, Stock_In!D:D) - SUMIF(Stock_Out!A:A, A334, Stock_Out!D:D)</f>
        <v>22</v>
      </c>
      <c r="M334" s="43">
        <v>43</v>
      </c>
      <c r="N334" s="43">
        <f t="shared" si="15"/>
        <v>21</v>
      </c>
      <c r="O334" s="43" t="str">
        <f t="shared" si="16"/>
        <v>Yes</v>
      </c>
      <c r="P334" s="45">
        <v>4.0999999999999996</v>
      </c>
      <c r="Q334" s="43">
        <v>45</v>
      </c>
      <c r="R334" s="45">
        <f t="shared" si="17"/>
        <v>184.49999999999997</v>
      </c>
      <c r="S334" s="43">
        <v>87</v>
      </c>
    </row>
    <row r="335" spans="1:19" x14ac:dyDescent="0.25">
      <c r="A335" s="46" t="str">
        <f>IFERROR(INDEX(Products!A:A, MATCH(B335, Products!B:B, 0)), "Not Found")</f>
        <v>P098</v>
      </c>
      <c r="B335" s="46" t="str">
        <f>PROPER(TRIM('Raw_Data'!A335))</f>
        <v>Cottage Cheese</v>
      </c>
      <c r="C335" s="46" t="s">
        <v>74</v>
      </c>
      <c r="D335" s="46" t="s">
        <v>687</v>
      </c>
      <c r="E335" s="46" t="s">
        <v>1064</v>
      </c>
      <c r="F335" s="46" t="s">
        <v>106</v>
      </c>
      <c r="G335" s="46" t="s">
        <v>1638</v>
      </c>
      <c r="H335" s="46" t="s">
        <v>1639</v>
      </c>
      <c r="I335" s="29">
        <v>45689</v>
      </c>
      <c r="J335" s="29" t="s">
        <v>1138</v>
      </c>
      <c r="K335" s="46">
        <f>ABS('Raw_Data'!K335)</f>
        <v>37</v>
      </c>
      <c r="L335" s="46">
        <f>K335 + SUMIF(Stock_In!A:A, A335, Stock_In!D:D) - SUMIF(Stock_Out!A:A, A335, Stock_Out!D:D)</f>
        <v>37</v>
      </c>
      <c r="M335" s="46">
        <v>5</v>
      </c>
      <c r="N335" s="46">
        <f t="shared" si="15"/>
        <v>0</v>
      </c>
      <c r="O335" s="46" t="str">
        <f t="shared" si="16"/>
        <v>No</v>
      </c>
      <c r="P335" s="47">
        <v>5</v>
      </c>
      <c r="Q335" s="46">
        <v>68</v>
      </c>
      <c r="R335" s="47">
        <f t="shared" si="17"/>
        <v>340</v>
      </c>
      <c r="S335" s="46">
        <v>99</v>
      </c>
    </row>
    <row r="336" spans="1:19" x14ac:dyDescent="0.25">
      <c r="A336" s="43" t="str">
        <f>IFERROR(INDEX(Products!A:A, MATCH(B336, Products!B:B, 0)), "Not Found")</f>
        <v>P063</v>
      </c>
      <c r="B336" s="43" t="str">
        <f>PROPER(TRIM('Raw_Data'!A336))</f>
        <v>Tuna</v>
      </c>
      <c r="C336" s="43" t="s">
        <v>113</v>
      </c>
      <c r="D336" s="43" t="s">
        <v>631</v>
      </c>
      <c r="E336" s="43" t="s">
        <v>573</v>
      </c>
      <c r="F336" s="43" t="s">
        <v>106</v>
      </c>
      <c r="G336" s="43" t="s">
        <v>1641</v>
      </c>
      <c r="H336" s="43" t="s">
        <v>1642</v>
      </c>
      <c r="I336" s="32">
        <v>45689</v>
      </c>
      <c r="J336" s="32">
        <v>45422</v>
      </c>
      <c r="K336" s="43">
        <f>ABS('Raw_Data'!K336)</f>
        <v>25</v>
      </c>
      <c r="L336" s="43">
        <f>K336 + SUMIF(Stock_In!A:A, A336, Stock_In!D:D) - SUMIF(Stock_Out!A:A, A336, Stock_Out!D:D)</f>
        <v>25</v>
      </c>
      <c r="M336" s="43">
        <v>75</v>
      </c>
      <c r="N336" s="43">
        <f t="shared" si="15"/>
        <v>50</v>
      </c>
      <c r="O336" s="43" t="str">
        <f t="shared" si="16"/>
        <v>Yes</v>
      </c>
      <c r="P336" s="45">
        <v>18</v>
      </c>
      <c r="Q336" s="43">
        <v>31</v>
      </c>
      <c r="R336" s="45">
        <f t="shared" si="17"/>
        <v>558</v>
      </c>
      <c r="S336" s="43">
        <v>36</v>
      </c>
    </row>
    <row r="337" spans="1:19" x14ac:dyDescent="0.25">
      <c r="A337" s="46" t="str">
        <f>IFERROR(INDEX(Products!A:A, MATCH(B337, Products!B:B, 0)), "Not Found")</f>
        <v>P088</v>
      </c>
      <c r="B337" s="46" t="str">
        <f>PROPER(TRIM('Raw_Data'!A337))</f>
        <v>Haddock</v>
      </c>
      <c r="C337" s="46" t="s">
        <v>113</v>
      </c>
      <c r="D337" s="46" t="s">
        <v>1643</v>
      </c>
      <c r="E337" s="46" t="s">
        <v>885</v>
      </c>
      <c r="F337" s="46" t="s">
        <v>106</v>
      </c>
      <c r="G337" s="46" t="s">
        <v>1645</v>
      </c>
      <c r="H337" s="46" t="s">
        <v>1646</v>
      </c>
      <c r="I337" s="29">
        <v>45689</v>
      </c>
      <c r="J337" s="29">
        <v>45449</v>
      </c>
      <c r="K337" s="46">
        <f>ABS('Raw_Data'!K337)</f>
        <v>11</v>
      </c>
      <c r="L337" s="46">
        <f>K337 + SUMIF(Stock_In!A:A, A337, Stock_In!D:D) - SUMIF(Stock_Out!A:A, A337, Stock_Out!D:D)</f>
        <v>11</v>
      </c>
      <c r="M337" s="46">
        <v>87</v>
      </c>
      <c r="N337" s="46">
        <f t="shared" si="15"/>
        <v>76</v>
      </c>
      <c r="O337" s="46" t="str">
        <f t="shared" si="16"/>
        <v>Yes</v>
      </c>
      <c r="P337" s="47">
        <v>9</v>
      </c>
      <c r="Q337" s="46">
        <v>86</v>
      </c>
      <c r="R337" s="47">
        <f t="shared" si="17"/>
        <v>774</v>
      </c>
      <c r="S337" s="46">
        <v>91</v>
      </c>
    </row>
    <row r="338" spans="1:19" x14ac:dyDescent="0.25">
      <c r="A338" s="43" t="str">
        <f>IFERROR(INDEX(Products!A:A, MATCH(B338, Products!B:B, 0)), "Not Found")</f>
        <v>P116</v>
      </c>
      <c r="B338" s="43" t="str">
        <f>PROPER(TRIM('Raw_Data'!A338))</f>
        <v>Butter</v>
      </c>
      <c r="C338" s="43" t="s">
        <v>74</v>
      </c>
      <c r="D338" s="43" t="s">
        <v>1648</v>
      </c>
      <c r="E338" s="43" t="s">
        <v>1649</v>
      </c>
      <c r="F338" s="43" t="s">
        <v>59</v>
      </c>
      <c r="G338" s="43" t="s">
        <v>1650</v>
      </c>
      <c r="H338" s="43" t="s">
        <v>1651</v>
      </c>
      <c r="I338" s="32">
        <v>45717</v>
      </c>
      <c r="J338" s="32" t="s">
        <v>691</v>
      </c>
      <c r="K338" s="43">
        <f>ABS('Raw_Data'!K338)</f>
        <v>21</v>
      </c>
      <c r="L338" s="43">
        <f>K338 + SUMIF(Stock_In!A:A, A338, Stock_In!D:D) - SUMIF(Stock_Out!A:A, A338, Stock_Out!D:D)</f>
        <v>21</v>
      </c>
      <c r="M338" s="43">
        <v>87</v>
      </c>
      <c r="N338" s="43">
        <f t="shared" si="15"/>
        <v>66</v>
      </c>
      <c r="O338" s="43" t="str">
        <f t="shared" si="16"/>
        <v>Yes</v>
      </c>
      <c r="P338" s="45">
        <v>3.1</v>
      </c>
      <c r="Q338" s="43">
        <v>64</v>
      </c>
      <c r="R338" s="45">
        <f t="shared" si="17"/>
        <v>198.4</v>
      </c>
      <c r="S338" s="43">
        <v>69</v>
      </c>
    </row>
    <row r="339" spans="1:19" x14ac:dyDescent="0.25">
      <c r="A339" s="46" t="str">
        <f>IFERROR(INDEX(Products!A:A, MATCH(B339, Products!B:B, 0)), "Not Found")</f>
        <v>P080</v>
      </c>
      <c r="B339" s="46" t="str">
        <f>PROPER(TRIM('Raw_Data'!A339))</f>
        <v>Egg (Quail)</v>
      </c>
      <c r="C339" s="46" t="s">
        <v>74</v>
      </c>
      <c r="D339" s="46" t="s">
        <v>181</v>
      </c>
      <c r="E339" s="46" t="s">
        <v>771</v>
      </c>
      <c r="F339" s="46" t="s">
        <v>68</v>
      </c>
      <c r="G339" s="46" t="s">
        <v>1654</v>
      </c>
      <c r="H339" s="46" t="s">
        <v>1655</v>
      </c>
      <c r="I339" s="29">
        <v>45717</v>
      </c>
      <c r="J339" s="29">
        <v>45629</v>
      </c>
      <c r="K339" s="46">
        <f>ABS('Raw_Data'!K339)</f>
        <v>34</v>
      </c>
      <c r="L339" s="46">
        <f>K339 + SUMIF(Stock_In!A:A, A339, Stock_In!D:D) - SUMIF(Stock_Out!A:A, A339, Stock_Out!D:D)</f>
        <v>34</v>
      </c>
      <c r="M339" s="46">
        <v>94</v>
      </c>
      <c r="N339" s="46">
        <f t="shared" si="15"/>
        <v>60</v>
      </c>
      <c r="O339" s="46" t="str">
        <f t="shared" si="16"/>
        <v>Yes</v>
      </c>
      <c r="P339" s="47">
        <v>0.8</v>
      </c>
      <c r="Q339" s="46">
        <v>96</v>
      </c>
      <c r="R339" s="47">
        <f t="shared" si="17"/>
        <v>76.800000000000011</v>
      </c>
      <c r="S339" s="46">
        <v>30</v>
      </c>
    </row>
    <row r="340" spans="1:19" x14ac:dyDescent="0.25">
      <c r="A340" s="43" t="str">
        <f>IFERROR(INDEX(Products!A:A, MATCH(B340, Products!B:B, 0)), "Not Found")</f>
        <v>P076</v>
      </c>
      <c r="B340" s="43" t="str">
        <f>PROPER(TRIM('Raw_Data'!A340))</f>
        <v>Egg (Goose)</v>
      </c>
      <c r="C340" s="43" t="s">
        <v>74</v>
      </c>
      <c r="D340" s="43" t="s">
        <v>1656</v>
      </c>
      <c r="E340" s="43" t="s">
        <v>733</v>
      </c>
      <c r="F340" s="43" t="s">
        <v>59</v>
      </c>
      <c r="G340" s="43" t="s">
        <v>1658</v>
      </c>
      <c r="H340" s="43" t="s">
        <v>1659</v>
      </c>
      <c r="I340" s="32">
        <v>45718</v>
      </c>
      <c r="J340" s="32">
        <v>45539</v>
      </c>
      <c r="K340" s="43">
        <f>ABS('Raw_Data'!K340)</f>
        <v>44</v>
      </c>
      <c r="L340" s="43">
        <f>K340 + SUMIF(Stock_In!A:A, A340, Stock_In!D:D) - SUMIF(Stock_Out!A:A, A340, Stock_Out!D:D)</f>
        <v>44</v>
      </c>
      <c r="M340" s="43">
        <v>90</v>
      </c>
      <c r="N340" s="43">
        <f t="shared" si="15"/>
        <v>46</v>
      </c>
      <c r="O340" s="43" t="str">
        <f t="shared" si="16"/>
        <v>Yes</v>
      </c>
      <c r="P340" s="45">
        <v>2.5</v>
      </c>
      <c r="Q340" s="43">
        <v>21</v>
      </c>
      <c r="R340" s="45">
        <f t="shared" si="17"/>
        <v>52.5</v>
      </c>
      <c r="S340" s="43">
        <v>91</v>
      </c>
    </row>
    <row r="341" spans="1:19" x14ac:dyDescent="0.25">
      <c r="A341" s="46" t="str">
        <f>IFERROR(INDEX(Products!A:A, MATCH(B341, Products!B:B, 0)), "Not Found")</f>
        <v>P013</v>
      </c>
      <c r="B341" s="46" t="str">
        <f>PROPER(TRIM('Raw_Data'!A341))</f>
        <v>Orange</v>
      </c>
      <c r="C341" s="46" t="s">
        <v>56</v>
      </c>
      <c r="D341" s="46" t="s">
        <v>443</v>
      </c>
      <c r="E341" s="46" t="s">
        <v>146</v>
      </c>
      <c r="F341" s="46" t="s">
        <v>59</v>
      </c>
      <c r="G341" s="46" t="s">
        <v>1661</v>
      </c>
      <c r="H341" s="46" t="s">
        <v>1662</v>
      </c>
      <c r="I341" s="29">
        <v>45718</v>
      </c>
      <c r="J341" s="29" t="s">
        <v>375</v>
      </c>
      <c r="K341" s="46">
        <f>ABS('Raw_Data'!K341)</f>
        <v>88</v>
      </c>
      <c r="L341" s="46">
        <f>K341 + SUMIF(Stock_In!A:A, A341, Stock_In!D:D) - SUMIF(Stock_Out!A:A, A341, Stock_Out!D:D)</f>
        <v>88</v>
      </c>
      <c r="M341" s="46">
        <v>37</v>
      </c>
      <c r="N341" s="46">
        <f t="shared" si="15"/>
        <v>0</v>
      </c>
      <c r="O341" s="46" t="str">
        <f t="shared" si="16"/>
        <v>No</v>
      </c>
      <c r="P341" s="47">
        <v>2.9</v>
      </c>
      <c r="Q341" s="46">
        <v>63</v>
      </c>
      <c r="R341" s="47">
        <f t="shared" si="17"/>
        <v>182.7</v>
      </c>
      <c r="S341" s="46">
        <v>35</v>
      </c>
    </row>
    <row r="342" spans="1:19" x14ac:dyDescent="0.25">
      <c r="A342" s="43" t="str">
        <f>IFERROR(INDEX(Products!A:A, MATCH(B342, Products!B:B, 0)), "Not Found")</f>
        <v>P078</v>
      </c>
      <c r="B342" s="43" t="str">
        <f>PROPER(TRIM('Raw_Data'!A342))</f>
        <v>Black Coffee</v>
      </c>
      <c r="C342" s="43" t="s">
        <v>201</v>
      </c>
      <c r="D342" s="43" t="s">
        <v>1663</v>
      </c>
      <c r="E342" s="43" t="s">
        <v>751</v>
      </c>
      <c r="F342" s="43" t="s">
        <v>59</v>
      </c>
      <c r="G342" s="43" t="s">
        <v>1665</v>
      </c>
      <c r="H342" s="43" t="s">
        <v>1666</v>
      </c>
      <c r="I342" s="32">
        <v>45718</v>
      </c>
      <c r="J342" s="32" t="s">
        <v>132</v>
      </c>
      <c r="K342" s="43">
        <f>ABS('Raw_Data'!K342)</f>
        <v>61</v>
      </c>
      <c r="L342" s="43">
        <f>K342 + SUMIF(Stock_In!A:A, A342, Stock_In!D:D) - SUMIF(Stock_Out!A:A, A342, Stock_Out!D:D)</f>
        <v>61</v>
      </c>
      <c r="M342" s="43">
        <v>43</v>
      </c>
      <c r="N342" s="43">
        <f t="shared" ref="N342:N405" si="18">IF(M342&gt;L342,M342-L342,0)</f>
        <v>0</v>
      </c>
      <c r="O342" s="43" t="str">
        <f t="shared" ref="O342:O405" si="19">IF(K342 &lt;= M342, "Yes", "No")</f>
        <v>No</v>
      </c>
      <c r="P342" s="45">
        <v>15</v>
      </c>
      <c r="Q342" s="43">
        <v>67</v>
      </c>
      <c r="R342" s="45">
        <f t="shared" ref="R342:R405" si="20">P342*Q342</f>
        <v>1005</v>
      </c>
      <c r="S342" s="43">
        <v>6</v>
      </c>
    </row>
    <row r="343" spans="1:19" x14ac:dyDescent="0.25">
      <c r="A343" s="46" t="str">
        <f>IFERROR(INDEX(Products!A:A, MATCH(B343, Products!B:B, 0)), "Not Found")</f>
        <v>P117</v>
      </c>
      <c r="B343" s="46" t="str">
        <f>PROPER(TRIM('Raw_Data'!A343))</f>
        <v>Heavy Cream</v>
      </c>
      <c r="C343" s="46" t="s">
        <v>74</v>
      </c>
      <c r="D343" s="46" t="s">
        <v>1668</v>
      </c>
      <c r="E343" s="46" t="s">
        <v>1669</v>
      </c>
      <c r="F343" s="46" t="s">
        <v>59</v>
      </c>
      <c r="G343" s="46" t="s">
        <v>1670</v>
      </c>
      <c r="H343" s="46" t="s">
        <v>1671</v>
      </c>
      <c r="I343" s="29">
        <v>45718</v>
      </c>
      <c r="J343" s="29" t="s">
        <v>1470</v>
      </c>
      <c r="K343" s="46">
        <f>ABS('Raw_Data'!K343)</f>
        <v>12</v>
      </c>
      <c r="L343" s="46">
        <f>K343 + SUMIF(Stock_In!A:A, A343, Stock_In!D:D) - SUMIF(Stock_Out!A:A, A343, Stock_Out!D:D)</f>
        <v>12</v>
      </c>
      <c r="M343" s="46">
        <v>60</v>
      </c>
      <c r="N343" s="46">
        <f t="shared" si="18"/>
        <v>48</v>
      </c>
      <c r="O343" s="46" t="str">
        <f t="shared" si="19"/>
        <v>Yes</v>
      </c>
      <c r="P343" s="47">
        <v>4</v>
      </c>
      <c r="Q343" s="46">
        <v>20</v>
      </c>
      <c r="R343" s="47">
        <f t="shared" si="20"/>
        <v>80</v>
      </c>
      <c r="S343" s="46">
        <v>35</v>
      </c>
    </row>
    <row r="344" spans="1:19" x14ac:dyDescent="0.25">
      <c r="A344" s="43" t="str">
        <f>IFERROR(INDEX(Products!A:A, MATCH(B344, Products!B:B, 0)), "Not Found")</f>
        <v>P049</v>
      </c>
      <c r="B344" s="43" t="str">
        <f>PROPER(TRIM('Raw_Data'!A344))</f>
        <v>Onion</v>
      </c>
      <c r="C344" s="43" t="s">
        <v>56</v>
      </c>
      <c r="D344" s="43" t="s">
        <v>1672</v>
      </c>
      <c r="E344" s="43" t="s">
        <v>417</v>
      </c>
      <c r="F344" s="43" t="s">
        <v>106</v>
      </c>
      <c r="G344" s="43" t="s">
        <v>1674</v>
      </c>
      <c r="H344" s="43" t="s">
        <v>1675</v>
      </c>
      <c r="I344" s="32">
        <v>45718</v>
      </c>
      <c r="J344" s="32" t="s">
        <v>244</v>
      </c>
      <c r="K344" s="43">
        <f>ABS('Raw_Data'!K344)</f>
        <v>98</v>
      </c>
      <c r="L344" s="43">
        <f>K344 + SUMIF(Stock_In!A:A, A344, Stock_In!D:D) - SUMIF(Stock_Out!A:A, A344, Stock_Out!D:D)</f>
        <v>98</v>
      </c>
      <c r="M344" s="43">
        <v>40</v>
      </c>
      <c r="N344" s="43">
        <f t="shared" si="18"/>
        <v>0</v>
      </c>
      <c r="O344" s="43" t="str">
        <f t="shared" si="19"/>
        <v>No</v>
      </c>
      <c r="P344" s="45">
        <v>2</v>
      </c>
      <c r="Q344" s="43">
        <v>46</v>
      </c>
      <c r="R344" s="45">
        <f t="shared" si="20"/>
        <v>92</v>
      </c>
      <c r="S344" s="43">
        <v>9</v>
      </c>
    </row>
    <row r="345" spans="1:19" x14ac:dyDescent="0.25">
      <c r="A345" s="46" t="str">
        <f>IFERROR(INDEX(Products!A:A, MATCH(B345, Products!B:B, 0)), "Not Found")</f>
        <v>P021</v>
      </c>
      <c r="B345" s="46" t="str">
        <f>PROPER(TRIM('Raw_Data'!A345))</f>
        <v>Arabica Coffee</v>
      </c>
      <c r="C345" s="46" t="s">
        <v>201</v>
      </c>
      <c r="D345" s="46" t="s">
        <v>1676</v>
      </c>
      <c r="E345" s="46" t="s">
        <v>203</v>
      </c>
      <c r="F345" s="46" t="s">
        <v>68</v>
      </c>
      <c r="G345" s="46" t="s">
        <v>1678</v>
      </c>
      <c r="H345" s="46" t="s">
        <v>1679</v>
      </c>
      <c r="I345" s="29">
        <v>45748</v>
      </c>
      <c r="J345" s="29" t="s">
        <v>332</v>
      </c>
      <c r="K345" s="46">
        <f>ABS('Raw_Data'!K345)</f>
        <v>46</v>
      </c>
      <c r="L345" s="46">
        <f>K345 + SUMIF(Stock_In!A:A, A345, Stock_In!D:D) - SUMIF(Stock_Out!A:A, A345, Stock_Out!D:D)</f>
        <v>46</v>
      </c>
      <c r="M345" s="46">
        <v>31</v>
      </c>
      <c r="N345" s="46">
        <f t="shared" si="18"/>
        <v>0</v>
      </c>
      <c r="O345" s="46" t="str">
        <f t="shared" si="19"/>
        <v>No</v>
      </c>
      <c r="P345" s="47">
        <v>20</v>
      </c>
      <c r="Q345" s="46">
        <v>59</v>
      </c>
      <c r="R345" s="47">
        <f t="shared" si="20"/>
        <v>1180</v>
      </c>
      <c r="S345" s="46">
        <v>65</v>
      </c>
    </row>
    <row r="346" spans="1:19" x14ac:dyDescent="0.25">
      <c r="A346" s="43" t="str">
        <f>IFERROR(INDEX(Products!A:A, MATCH(B346, Products!B:B, 0)), "Not Found")</f>
        <v>P009</v>
      </c>
      <c r="B346" s="43" t="str">
        <f>PROPER(TRIM('Raw_Data'!A346))</f>
        <v>Cheese</v>
      </c>
      <c r="C346" s="43" t="s">
        <v>74</v>
      </c>
      <c r="D346" s="43" t="s">
        <v>979</v>
      </c>
      <c r="E346" s="43" t="s">
        <v>123</v>
      </c>
      <c r="F346" s="43" t="s">
        <v>59</v>
      </c>
      <c r="G346" s="43" t="s">
        <v>1681</v>
      </c>
      <c r="H346" s="43" t="s">
        <v>1682</v>
      </c>
      <c r="I346" s="32">
        <v>45748</v>
      </c>
      <c r="J346" s="32" t="s">
        <v>983</v>
      </c>
      <c r="K346" s="43">
        <f>ABS('Raw_Data'!K346)</f>
        <v>88</v>
      </c>
      <c r="L346" s="43">
        <f>K346 + SUMIF(Stock_In!A:A, A346, Stock_In!D:D) - SUMIF(Stock_Out!A:A, A346, Stock_Out!D:D)</f>
        <v>88</v>
      </c>
      <c r="M346" s="43">
        <v>53</v>
      </c>
      <c r="N346" s="43">
        <f t="shared" si="18"/>
        <v>0</v>
      </c>
      <c r="O346" s="43" t="str">
        <f t="shared" si="19"/>
        <v>No</v>
      </c>
      <c r="P346" s="45">
        <v>9</v>
      </c>
      <c r="Q346" s="43">
        <v>56</v>
      </c>
      <c r="R346" s="45">
        <f t="shared" si="20"/>
        <v>504</v>
      </c>
      <c r="S346" s="43">
        <v>14</v>
      </c>
    </row>
    <row r="347" spans="1:19" x14ac:dyDescent="0.25">
      <c r="A347" s="46" t="str">
        <f>IFERROR(INDEX(Products!A:A, MATCH(B347, Products!B:B, 0)), "Not Found")</f>
        <v>P076</v>
      </c>
      <c r="B347" s="46" t="str">
        <f>PROPER(TRIM('Raw_Data'!A347))</f>
        <v>Egg (Goose)</v>
      </c>
      <c r="C347" s="46" t="s">
        <v>74</v>
      </c>
      <c r="D347" s="46" t="s">
        <v>1415</v>
      </c>
      <c r="E347" s="46" t="s">
        <v>733</v>
      </c>
      <c r="F347" s="46" t="s">
        <v>59</v>
      </c>
      <c r="G347" s="46" t="s">
        <v>1684</v>
      </c>
      <c r="H347" s="46" t="s">
        <v>1685</v>
      </c>
      <c r="I347" s="29">
        <v>45748</v>
      </c>
      <c r="J347" s="29" t="s">
        <v>313</v>
      </c>
      <c r="K347" s="46">
        <f>ABS('Raw_Data'!K347)</f>
        <v>88</v>
      </c>
      <c r="L347" s="46">
        <f>K347 + SUMIF(Stock_In!A:A, A347, Stock_In!D:D) - SUMIF(Stock_Out!A:A, A347, Stock_Out!D:D)</f>
        <v>88</v>
      </c>
      <c r="M347" s="46">
        <v>22</v>
      </c>
      <c r="N347" s="46">
        <f t="shared" si="18"/>
        <v>0</v>
      </c>
      <c r="O347" s="46" t="str">
        <f t="shared" si="19"/>
        <v>No</v>
      </c>
      <c r="P347" s="47">
        <v>2.5</v>
      </c>
      <c r="Q347" s="46">
        <v>54</v>
      </c>
      <c r="R347" s="47">
        <f t="shared" si="20"/>
        <v>135</v>
      </c>
      <c r="S347" s="46">
        <v>100</v>
      </c>
    </row>
    <row r="348" spans="1:19" x14ac:dyDescent="0.25">
      <c r="A348" s="43" t="str">
        <f>IFERROR(INDEX(Products!A:A, MATCH(B348, Products!B:B, 0)), "Not Found")</f>
        <v>P026</v>
      </c>
      <c r="B348" s="43" t="str">
        <f>PROPER(TRIM('Raw_Data'!A348))</f>
        <v>Sourdough Bread</v>
      </c>
      <c r="C348" s="43" t="s">
        <v>152</v>
      </c>
      <c r="D348" s="43" t="s">
        <v>846</v>
      </c>
      <c r="E348" s="43" t="s">
        <v>234</v>
      </c>
      <c r="F348" s="43" t="s">
        <v>68</v>
      </c>
      <c r="G348" s="43" t="s">
        <v>1687</v>
      </c>
      <c r="H348" s="43" t="s">
        <v>1688</v>
      </c>
      <c r="I348" s="32">
        <v>45748</v>
      </c>
      <c r="J348" s="32">
        <v>45334</v>
      </c>
      <c r="K348" s="43">
        <f>ABS('Raw_Data'!K348)</f>
        <v>94</v>
      </c>
      <c r="L348" s="43">
        <f>K348 + SUMIF(Stock_In!A:A, A348, Stock_In!D:D) - SUMIF(Stock_Out!A:A, A348, Stock_Out!D:D)</f>
        <v>94</v>
      </c>
      <c r="M348" s="43">
        <v>56</v>
      </c>
      <c r="N348" s="43">
        <f t="shared" si="18"/>
        <v>0</v>
      </c>
      <c r="O348" s="43" t="str">
        <f t="shared" si="19"/>
        <v>No</v>
      </c>
      <c r="P348" s="45">
        <v>4</v>
      </c>
      <c r="Q348" s="43">
        <v>47</v>
      </c>
      <c r="R348" s="45">
        <f t="shared" si="20"/>
        <v>188</v>
      </c>
      <c r="S348" s="43">
        <v>96</v>
      </c>
    </row>
    <row r="349" spans="1:19" x14ac:dyDescent="0.25">
      <c r="A349" s="46" t="str">
        <f>IFERROR(INDEX(Products!A:A, MATCH(B349, Products!B:B, 0)), "Not Found")</f>
        <v>P054</v>
      </c>
      <c r="B349" s="46" t="str">
        <f>PROPER(TRIM('Raw_Data'!A349))</f>
        <v>Black Rice</v>
      </c>
      <c r="C349" s="46" t="s">
        <v>103</v>
      </c>
      <c r="D349" s="46" t="s">
        <v>1590</v>
      </c>
      <c r="E349" s="46" t="s">
        <v>458</v>
      </c>
      <c r="F349" s="46" t="s">
        <v>106</v>
      </c>
      <c r="G349" s="46" t="s">
        <v>1690</v>
      </c>
      <c r="H349" s="46" t="s">
        <v>1691</v>
      </c>
      <c r="I349" s="29">
        <v>45748</v>
      </c>
      <c r="J349" s="29">
        <v>45419</v>
      </c>
      <c r="K349" s="46">
        <f>ABS('Raw_Data'!K349)</f>
        <v>18</v>
      </c>
      <c r="L349" s="46">
        <f>K349 + SUMIF(Stock_In!A:A, A349, Stock_In!D:D) - SUMIF(Stock_Out!A:A, A349, Stock_Out!D:D)</f>
        <v>18</v>
      </c>
      <c r="M349" s="46">
        <v>78</v>
      </c>
      <c r="N349" s="46">
        <f t="shared" si="18"/>
        <v>60</v>
      </c>
      <c r="O349" s="46" t="str">
        <f t="shared" si="19"/>
        <v>Yes</v>
      </c>
      <c r="P349" s="47">
        <v>6</v>
      </c>
      <c r="Q349" s="46">
        <v>85</v>
      </c>
      <c r="R349" s="47">
        <f t="shared" si="20"/>
        <v>510</v>
      </c>
      <c r="S349" s="46">
        <v>97</v>
      </c>
    </row>
    <row r="350" spans="1:19" x14ac:dyDescent="0.25">
      <c r="A350" s="43" t="str">
        <f>IFERROR(INDEX(Products!A:A, MATCH(B350, Products!B:B, 0)), "Not Found")</f>
        <v>P001</v>
      </c>
      <c r="B350" s="43" t="str">
        <f>PROPER(TRIM('Raw_Data'!A350))</f>
        <v>Bell Pepper</v>
      </c>
      <c r="C350" s="43" t="s">
        <v>56</v>
      </c>
      <c r="D350" s="43" t="s">
        <v>1693</v>
      </c>
      <c r="E350" s="43" t="s">
        <v>58</v>
      </c>
      <c r="F350" s="43" t="s">
        <v>59</v>
      </c>
      <c r="G350" s="43" t="s">
        <v>1695</v>
      </c>
      <c r="H350" s="43" t="s">
        <v>1696</v>
      </c>
      <c r="I350" s="32">
        <v>45748</v>
      </c>
      <c r="J350" s="32" t="s">
        <v>587</v>
      </c>
      <c r="K350" s="43">
        <f>ABS('Raw_Data'!K350)</f>
        <v>94</v>
      </c>
      <c r="L350" s="43">
        <f>K350 + SUMIF(Stock_In!A:A, A350, Stock_In!D:D) - SUMIF(Stock_Out!A:A, A350, Stock_Out!D:D)</f>
        <v>98</v>
      </c>
      <c r="M350" s="43">
        <v>18</v>
      </c>
      <c r="N350" s="43">
        <f t="shared" si="18"/>
        <v>0</v>
      </c>
      <c r="O350" s="43" t="str">
        <f t="shared" si="19"/>
        <v>No</v>
      </c>
      <c r="P350" s="45">
        <v>4.5</v>
      </c>
      <c r="Q350" s="43">
        <v>44</v>
      </c>
      <c r="R350" s="45">
        <f t="shared" si="20"/>
        <v>198</v>
      </c>
      <c r="S350" s="43">
        <v>49</v>
      </c>
    </row>
    <row r="351" spans="1:19" x14ac:dyDescent="0.25">
      <c r="A351" s="46" t="str">
        <f>IFERROR(INDEX(Products!A:A, MATCH(B351, Products!B:B, 0)), "Not Found")</f>
        <v>P013</v>
      </c>
      <c r="B351" s="46" t="str">
        <f>PROPER(TRIM('Raw_Data'!A351))</f>
        <v>Orange</v>
      </c>
      <c r="C351" s="46" t="s">
        <v>56</v>
      </c>
      <c r="D351" s="46" t="s">
        <v>1697</v>
      </c>
      <c r="E351" s="46" t="s">
        <v>146</v>
      </c>
      <c r="F351" s="46" t="s">
        <v>59</v>
      </c>
      <c r="G351" s="46" t="s">
        <v>1699</v>
      </c>
      <c r="H351" s="46" t="s">
        <v>1700</v>
      </c>
      <c r="I351" s="29">
        <v>45749</v>
      </c>
      <c r="J351" s="29" t="s">
        <v>197</v>
      </c>
      <c r="K351" s="46">
        <f>ABS('Raw_Data'!K351)</f>
        <v>41</v>
      </c>
      <c r="L351" s="46">
        <f>K351 + SUMIF(Stock_In!A:A, A351, Stock_In!D:D) - SUMIF(Stock_Out!A:A, A351, Stock_Out!D:D)</f>
        <v>41</v>
      </c>
      <c r="M351" s="46">
        <v>94</v>
      </c>
      <c r="N351" s="46">
        <f t="shared" si="18"/>
        <v>53</v>
      </c>
      <c r="O351" s="46" t="str">
        <f t="shared" si="19"/>
        <v>Yes</v>
      </c>
      <c r="P351" s="47">
        <v>3</v>
      </c>
      <c r="Q351" s="46">
        <v>88</v>
      </c>
      <c r="R351" s="47">
        <f t="shared" si="20"/>
        <v>264</v>
      </c>
      <c r="S351" s="46">
        <v>92</v>
      </c>
    </row>
    <row r="352" spans="1:19" x14ac:dyDescent="0.25">
      <c r="A352" s="43" t="str">
        <f>IFERROR(INDEX(Products!A:A, MATCH(B352, Products!B:B, 0)), "Not Found")</f>
        <v>P050</v>
      </c>
      <c r="B352" s="43" t="str">
        <f>PROPER(TRIM('Raw_Data'!A352))</f>
        <v>Cream</v>
      </c>
      <c r="C352" s="43" t="s">
        <v>74</v>
      </c>
      <c r="D352" s="43" t="s">
        <v>1701</v>
      </c>
      <c r="E352" s="43" t="s">
        <v>423</v>
      </c>
      <c r="F352" s="43" t="s">
        <v>68</v>
      </c>
      <c r="G352" s="43" t="s">
        <v>1703</v>
      </c>
      <c r="H352" s="43" t="s">
        <v>1704</v>
      </c>
      <c r="I352" s="32">
        <v>45778</v>
      </c>
      <c r="J352" s="32">
        <v>45631</v>
      </c>
      <c r="K352" s="43">
        <f>ABS('Raw_Data'!K352)</f>
        <v>18</v>
      </c>
      <c r="L352" s="43">
        <f>K352 + SUMIF(Stock_In!A:A, A352, Stock_In!D:D) - SUMIF(Stock_Out!A:A, A352, Stock_Out!D:D)</f>
        <v>18</v>
      </c>
      <c r="M352" s="43">
        <v>14</v>
      </c>
      <c r="N352" s="43">
        <f t="shared" si="18"/>
        <v>0</v>
      </c>
      <c r="O352" s="43" t="str">
        <f t="shared" si="19"/>
        <v>No</v>
      </c>
      <c r="P352" s="45">
        <v>2.5</v>
      </c>
      <c r="Q352" s="43">
        <v>78</v>
      </c>
      <c r="R352" s="45">
        <f t="shared" si="20"/>
        <v>195</v>
      </c>
      <c r="S352" s="43">
        <v>4</v>
      </c>
    </row>
    <row r="353" spans="1:19" x14ac:dyDescent="0.25">
      <c r="A353" s="46" t="str">
        <f>IFERROR(INDEX(Products!A:A, MATCH(B353, Products!B:B, 0)), "Not Found")</f>
        <v>P095</v>
      </c>
      <c r="B353" s="46" t="str">
        <f>PROPER(TRIM('Raw_Data'!A353))</f>
        <v>Green Beans</v>
      </c>
      <c r="C353" s="46" t="s">
        <v>56</v>
      </c>
      <c r="D353" s="46" t="s">
        <v>75</v>
      </c>
      <c r="E353" s="46" t="s">
        <v>1018</v>
      </c>
      <c r="F353" s="46" t="s">
        <v>106</v>
      </c>
      <c r="G353" s="46" t="s">
        <v>1707</v>
      </c>
      <c r="H353" s="46" t="s">
        <v>1708</v>
      </c>
      <c r="I353" s="29">
        <v>45778</v>
      </c>
      <c r="J353" s="29">
        <v>45962</v>
      </c>
      <c r="K353" s="46">
        <f>ABS('Raw_Data'!K353)</f>
        <v>19</v>
      </c>
      <c r="L353" s="46">
        <f>K353 + SUMIF(Stock_In!A:A, A353, Stock_In!D:D) - SUMIF(Stock_Out!A:A, A353, Stock_Out!D:D)</f>
        <v>19</v>
      </c>
      <c r="M353" s="46">
        <v>92</v>
      </c>
      <c r="N353" s="46">
        <f t="shared" si="18"/>
        <v>73</v>
      </c>
      <c r="O353" s="46" t="str">
        <f t="shared" si="19"/>
        <v>Yes</v>
      </c>
      <c r="P353" s="47">
        <v>2</v>
      </c>
      <c r="Q353" s="46">
        <v>51</v>
      </c>
      <c r="R353" s="47">
        <f t="shared" si="20"/>
        <v>102</v>
      </c>
      <c r="S353" s="46">
        <v>79</v>
      </c>
    </row>
    <row r="354" spans="1:19" x14ac:dyDescent="0.25">
      <c r="A354" s="43" t="str">
        <f>IFERROR(INDEX(Products!A:A, MATCH(B354, Products!B:B, 0)), "Not Found")</f>
        <v>P054</v>
      </c>
      <c r="B354" s="43" t="str">
        <f>PROPER(TRIM('Raw_Data'!A354))</f>
        <v>Black Rice</v>
      </c>
      <c r="C354" s="43" t="s">
        <v>103</v>
      </c>
      <c r="D354" s="43" t="s">
        <v>1322</v>
      </c>
      <c r="E354" s="43" t="s">
        <v>458</v>
      </c>
      <c r="F354" s="43" t="s">
        <v>68</v>
      </c>
      <c r="G354" s="43" t="s">
        <v>1710</v>
      </c>
      <c r="H354" s="43" t="s">
        <v>1711</v>
      </c>
      <c r="I354" s="32">
        <v>45778</v>
      </c>
      <c r="J354" s="32" t="s">
        <v>897</v>
      </c>
      <c r="K354" s="43">
        <f>ABS('Raw_Data'!K354)</f>
        <v>98</v>
      </c>
      <c r="L354" s="43">
        <f>K354 + SUMIF(Stock_In!A:A, A354, Stock_In!D:D) - SUMIF(Stock_Out!A:A, A354, Stock_Out!D:D)</f>
        <v>98</v>
      </c>
      <c r="M354" s="43">
        <v>41</v>
      </c>
      <c r="N354" s="43">
        <f t="shared" si="18"/>
        <v>0</v>
      </c>
      <c r="O354" s="43" t="str">
        <f t="shared" si="19"/>
        <v>No</v>
      </c>
      <c r="P354" s="45">
        <v>6.35</v>
      </c>
      <c r="Q354" s="43">
        <v>70</v>
      </c>
      <c r="R354" s="45">
        <f t="shared" si="20"/>
        <v>444.5</v>
      </c>
      <c r="S354" s="43">
        <v>75</v>
      </c>
    </row>
    <row r="355" spans="1:19" x14ac:dyDescent="0.25">
      <c r="A355" s="46" t="str">
        <f>IFERROR(INDEX(Products!A:A, MATCH(B355, Products!B:B, 0)), "Not Found")</f>
        <v>P085</v>
      </c>
      <c r="B355" s="46" t="str">
        <f>PROPER(TRIM('Raw_Data'!A355))</f>
        <v>Powdered Sugar</v>
      </c>
      <c r="C355" s="46" t="s">
        <v>103</v>
      </c>
      <c r="D355" s="46" t="s">
        <v>1175</v>
      </c>
      <c r="E355" s="46" t="s">
        <v>830</v>
      </c>
      <c r="F355" s="46" t="s">
        <v>106</v>
      </c>
      <c r="G355" s="46" t="s">
        <v>1714</v>
      </c>
      <c r="H355" s="46" t="s">
        <v>1715</v>
      </c>
      <c r="I355" s="29">
        <v>45779</v>
      </c>
      <c r="J355" s="29">
        <v>45606</v>
      </c>
      <c r="K355" s="46">
        <f>ABS('Raw_Data'!K355)</f>
        <v>21</v>
      </c>
      <c r="L355" s="46">
        <f>K355 + SUMIF(Stock_In!A:A, A355, Stock_In!D:D) - SUMIF(Stock_Out!A:A, A355, Stock_Out!D:D)</f>
        <v>21</v>
      </c>
      <c r="M355" s="46">
        <v>15</v>
      </c>
      <c r="N355" s="46">
        <f t="shared" si="18"/>
        <v>0</v>
      </c>
      <c r="O355" s="46" t="str">
        <f t="shared" si="19"/>
        <v>No</v>
      </c>
      <c r="P355" s="47">
        <v>2.5</v>
      </c>
      <c r="Q355" s="46">
        <v>37</v>
      </c>
      <c r="R355" s="47">
        <f t="shared" si="20"/>
        <v>92.5</v>
      </c>
      <c r="S355" s="46">
        <v>41</v>
      </c>
    </row>
    <row r="356" spans="1:19" x14ac:dyDescent="0.25">
      <c r="A356" s="43" t="str">
        <f>IFERROR(INDEX(Products!A:A, MATCH(B356, Products!B:B, 0)), "Not Found")</f>
        <v>P110</v>
      </c>
      <c r="B356" s="43" t="str">
        <f>PROPER(TRIM('Raw_Data'!A356))</f>
        <v>Butter Biscuit</v>
      </c>
      <c r="C356" s="43" t="s">
        <v>152</v>
      </c>
      <c r="D356" s="43" t="s">
        <v>1108</v>
      </c>
      <c r="E356" s="43" t="s">
        <v>1394</v>
      </c>
      <c r="F356" s="43" t="s">
        <v>106</v>
      </c>
      <c r="G356" s="43" t="s">
        <v>1717</v>
      </c>
      <c r="H356" s="43" t="s">
        <v>1718</v>
      </c>
      <c r="I356" s="32">
        <v>45779</v>
      </c>
      <c r="J356" s="32">
        <v>45327</v>
      </c>
      <c r="K356" s="43">
        <f>ABS('Raw_Data'!K356)</f>
        <v>74</v>
      </c>
      <c r="L356" s="43">
        <f>K356 + SUMIF(Stock_In!A:A, A356, Stock_In!D:D) - SUMIF(Stock_Out!A:A, A356, Stock_Out!D:D)</f>
        <v>74</v>
      </c>
      <c r="M356" s="43">
        <v>81</v>
      </c>
      <c r="N356" s="43">
        <f t="shared" si="18"/>
        <v>7</v>
      </c>
      <c r="O356" s="43" t="str">
        <f t="shared" si="19"/>
        <v>Yes</v>
      </c>
      <c r="P356" s="45">
        <v>6</v>
      </c>
      <c r="Q356" s="43">
        <v>51</v>
      </c>
      <c r="R356" s="45">
        <f t="shared" si="20"/>
        <v>306</v>
      </c>
      <c r="S356" s="43">
        <v>67</v>
      </c>
    </row>
    <row r="357" spans="1:19" x14ac:dyDescent="0.25">
      <c r="A357" s="46" t="str">
        <f>IFERROR(INDEX(Products!A:A, MATCH(B357, Products!B:B, 0)), "Not Found")</f>
        <v>P073</v>
      </c>
      <c r="B357" s="46" t="str">
        <f>PROPER(TRIM('Raw_Data'!A357))</f>
        <v>White Rice</v>
      </c>
      <c r="C357" s="46" t="s">
        <v>103</v>
      </c>
      <c r="D357" s="46" t="s">
        <v>1719</v>
      </c>
      <c r="E357" s="46" t="s">
        <v>708</v>
      </c>
      <c r="F357" s="46" t="s">
        <v>68</v>
      </c>
      <c r="G357" s="46" t="s">
        <v>1721</v>
      </c>
      <c r="H357" s="46" t="s">
        <v>1722</v>
      </c>
      <c r="I357" s="29">
        <v>45809</v>
      </c>
      <c r="J357" s="29">
        <v>45297</v>
      </c>
      <c r="K357" s="46">
        <f>ABS('Raw_Data'!K357)</f>
        <v>20</v>
      </c>
      <c r="L357" s="46">
        <f>K357 + SUMIF(Stock_In!A:A, A357, Stock_In!D:D) - SUMIF(Stock_Out!A:A, A357, Stock_Out!D:D)</f>
        <v>20</v>
      </c>
      <c r="M357" s="46">
        <v>20</v>
      </c>
      <c r="N357" s="46">
        <f t="shared" si="18"/>
        <v>0</v>
      </c>
      <c r="O357" s="46" t="str">
        <f t="shared" si="19"/>
        <v>Yes</v>
      </c>
      <c r="P357" s="47">
        <v>1.8</v>
      </c>
      <c r="Q357" s="46">
        <v>62</v>
      </c>
      <c r="R357" s="47">
        <f t="shared" si="20"/>
        <v>111.60000000000001</v>
      </c>
      <c r="S357" s="46">
        <v>69</v>
      </c>
    </row>
    <row r="358" spans="1:19" x14ac:dyDescent="0.25">
      <c r="A358" s="43" t="str">
        <f>IFERROR(INDEX(Products!A:A, MATCH(B358, Products!B:B, 0)), "Not Found")</f>
        <v>P070</v>
      </c>
      <c r="B358" s="43" t="str">
        <f>PROPER(TRIM('Raw_Data'!A358))</f>
        <v>Mushrooms</v>
      </c>
      <c r="C358" s="43" t="s">
        <v>56</v>
      </c>
      <c r="D358" s="43" t="s">
        <v>1488</v>
      </c>
      <c r="E358" s="43" t="s">
        <v>666</v>
      </c>
      <c r="F358" s="43" t="s">
        <v>68</v>
      </c>
      <c r="G358" s="43" t="s">
        <v>1724</v>
      </c>
      <c r="H358" s="43" t="s">
        <v>1725</v>
      </c>
      <c r="I358" s="32">
        <v>45809</v>
      </c>
      <c r="J358" s="32" t="s">
        <v>1726</v>
      </c>
      <c r="K358" s="43">
        <f>ABS('Raw_Data'!K358)</f>
        <v>35</v>
      </c>
      <c r="L358" s="43">
        <f>K358 + SUMIF(Stock_In!A:A, A358, Stock_In!D:D) - SUMIF(Stock_Out!A:A, A358, Stock_Out!D:D)</f>
        <v>35</v>
      </c>
      <c r="M358" s="43">
        <v>19</v>
      </c>
      <c r="N358" s="43">
        <f t="shared" si="18"/>
        <v>0</v>
      </c>
      <c r="O358" s="43" t="str">
        <f t="shared" si="19"/>
        <v>No</v>
      </c>
      <c r="P358" s="45">
        <v>6.5</v>
      </c>
      <c r="Q358" s="43">
        <v>88</v>
      </c>
      <c r="R358" s="45">
        <f t="shared" si="20"/>
        <v>572</v>
      </c>
      <c r="S358" s="43">
        <v>6</v>
      </c>
    </row>
    <row r="359" spans="1:19" x14ac:dyDescent="0.25">
      <c r="A359" s="46" t="str">
        <f>IFERROR(INDEX(Products!A:A, MATCH(B359, Products!B:B, 0)), "Not Found")</f>
        <v>P115</v>
      </c>
      <c r="B359" s="46" t="str">
        <f>PROPER(TRIM('Raw_Data'!A359))</f>
        <v>Papaya</v>
      </c>
      <c r="C359" s="46" t="s">
        <v>56</v>
      </c>
      <c r="D359" s="46" t="s">
        <v>694</v>
      </c>
      <c r="E359" s="46" t="s">
        <v>1571</v>
      </c>
      <c r="F359" s="46" t="s">
        <v>68</v>
      </c>
      <c r="G359" s="46" t="s">
        <v>1728</v>
      </c>
      <c r="H359" s="46" t="s">
        <v>1729</v>
      </c>
      <c r="I359" s="29">
        <v>45809</v>
      </c>
      <c r="J359" s="29">
        <v>45390</v>
      </c>
      <c r="K359" s="46">
        <f>ABS('Raw_Data'!K359)</f>
        <v>81</v>
      </c>
      <c r="L359" s="46">
        <f>K359 + SUMIF(Stock_In!A:A, A359, Stock_In!D:D) - SUMIF(Stock_Out!A:A, A359, Stock_Out!D:D)</f>
        <v>81</v>
      </c>
      <c r="M359" s="46">
        <v>16</v>
      </c>
      <c r="N359" s="46">
        <f t="shared" si="18"/>
        <v>0</v>
      </c>
      <c r="O359" s="46" t="str">
        <f t="shared" si="19"/>
        <v>No</v>
      </c>
      <c r="P359" s="47">
        <v>4.3</v>
      </c>
      <c r="Q359" s="46">
        <v>23</v>
      </c>
      <c r="R359" s="47">
        <f t="shared" si="20"/>
        <v>98.899999999999991</v>
      </c>
      <c r="S359" s="46">
        <v>96</v>
      </c>
    </row>
    <row r="360" spans="1:19" x14ac:dyDescent="0.25">
      <c r="A360" s="43" t="str">
        <f>IFERROR(INDEX(Products!A:A, MATCH(B360, Products!B:B, 0)), "Not Found")</f>
        <v>P117</v>
      </c>
      <c r="B360" s="43" t="str">
        <f>PROPER(TRIM('Raw_Data'!A360))</f>
        <v>Heavy Cream</v>
      </c>
      <c r="C360" s="43" t="s">
        <v>74</v>
      </c>
      <c r="D360" s="43" t="s">
        <v>328</v>
      </c>
      <c r="E360" s="43" t="s">
        <v>1669</v>
      </c>
      <c r="F360" s="43" t="s">
        <v>59</v>
      </c>
      <c r="G360" s="43" t="s">
        <v>1732</v>
      </c>
      <c r="H360" s="43" t="s">
        <v>1733</v>
      </c>
      <c r="I360" s="32">
        <v>45809</v>
      </c>
      <c r="J360" s="32" t="s">
        <v>1163</v>
      </c>
      <c r="K360" s="43">
        <f>ABS('Raw_Data'!K360)</f>
        <v>85</v>
      </c>
      <c r="L360" s="43">
        <f>K360 + SUMIF(Stock_In!A:A, A360, Stock_In!D:D) - SUMIF(Stock_Out!A:A, A360, Stock_Out!D:D)</f>
        <v>85</v>
      </c>
      <c r="M360" s="43">
        <v>66</v>
      </c>
      <c r="N360" s="43">
        <f t="shared" si="18"/>
        <v>0</v>
      </c>
      <c r="O360" s="43" t="str">
        <f t="shared" si="19"/>
        <v>No</v>
      </c>
      <c r="P360" s="45">
        <v>4.2</v>
      </c>
      <c r="Q360" s="43">
        <v>65</v>
      </c>
      <c r="R360" s="45">
        <f t="shared" si="20"/>
        <v>273</v>
      </c>
      <c r="S360" s="43">
        <v>58</v>
      </c>
    </row>
    <row r="361" spans="1:19" x14ac:dyDescent="0.25">
      <c r="A361" s="46" t="str">
        <f>IFERROR(INDEX(Products!A:A, MATCH(B361, Products!B:B, 0)), "Not Found")</f>
        <v>P071</v>
      </c>
      <c r="B361" s="46" t="str">
        <f>PROPER(TRIM('Raw_Data'!A361))</f>
        <v>Black Tea</v>
      </c>
      <c r="C361" s="46" t="s">
        <v>201</v>
      </c>
      <c r="D361" s="46" t="s">
        <v>1734</v>
      </c>
      <c r="E361" s="46" t="s">
        <v>682</v>
      </c>
      <c r="F361" s="46" t="s">
        <v>106</v>
      </c>
      <c r="G361" s="46" t="s">
        <v>1736</v>
      </c>
      <c r="H361" s="46" t="s">
        <v>1737</v>
      </c>
      <c r="I361" s="29">
        <v>45809</v>
      </c>
      <c r="J361" s="29" t="s">
        <v>332</v>
      </c>
      <c r="K361" s="46">
        <f>ABS('Raw_Data'!K361)</f>
        <v>45</v>
      </c>
      <c r="L361" s="46">
        <f>K361 + SUMIF(Stock_In!A:A, A361, Stock_In!D:D) - SUMIF(Stock_Out!A:A, A361, Stock_Out!D:D)</f>
        <v>45</v>
      </c>
      <c r="M361" s="46">
        <v>58</v>
      </c>
      <c r="N361" s="46">
        <f t="shared" si="18"/>
        <v>13</v>
      </c>
      <c r="O361" s="46" t="str">
        <f t="shared" si="19"/>
        <v>Yes</v>
      </c>
      <c r="P361" s="47">
        <v>5</v>
      </c>
      <c r="Q361" s="46">
        <v>90</v>
      </c>
      <c r="R361" s="47">
        <f t="shared" si="20"/>
        <v>450</v>
      </c>
      <c r="S361" s="46">
        <v>67</v>
      </c>
    </row>
    <row r="362" spans="1:19" x14ac:dyDescent="0.25">
      <c r="A362" s="43" t="str">
        <f>IFERROR(INDEX(Products!A:A, MATCH(B362, Products!B:B, 0)), "Not Found")</f>
        <v>P087</v>
      </c>
      <c r="B362" s="43" t="str">
        <f>PROPER(TRIM('Raw_Data'!A362))</f>
        <v>Kiwi</v>
      </c>
      <c r="C362" s="43" t="s">
        <v>56</v>
      </c>
      <c r="D362" s="43" t="s">
        <v>1001</v>
      </c>
      <c r="E362" s="43" t="s">
        <v>876</v>
      </c>
      <c r="F362" s="43" t="s">
        <v>59</v>
      </c>
      <c r="G362" s="43" t="s">
        <v>1739</v>
      </c>
      <c r="H362" s="43" t="s">
        <v>1740</v>
      </c>
      <c r="I362" s="32">
        <v>45810</v>
      </c>
      <c r="J362" s="32">
        <v>45361</v>
      </c>
      <c r="K362" s="43">
        <f>ABS('Raw_Data'!K362)</f>
        <v>47</v>
      </c>
      <c r="L362" s="43">
        <f>K362 + SUMIF(Stock_In!A:A, A362, Stock_In!D:D) - SUMIF(Stock_Out!A:A, A362, Stock_Out!D:D)</f>
        <v>47</v>
      </c>
      <c r="M362" s="43">
        <v>75</v>
      </c>
      <c r="N362" s="43">
        <f t="shared" si="18"/>
        <v>28</v>
      </c>
      <c r="O362" s="43" t="str">
        <f t="shared" si="19"/>
        <v>Yes</v>
      </c>
      <c r="P362" s="45">
        <v>6</v>
      </c>
      <c r="Q362" s="43">
        <v>70</v>
      </c>
      <c r="R362" s="45">
        <f t="shared" si="20"/>
        <v>420</v>
      </c>
      <c r="S362" s="43">
        <v>20</v>
      </c>
    </row>
    <row r="363" spans="1:19" x14ac:dyDescent="0.25">
      <c r="A363" s="46" t="str">
        <f>IFERROR(INDEX(Products!A:A, MATCH(B363, Products!B:B, 0)), "Not Found")</f>
        <v>P110</v>
      </c>
      <c r="B363" s="46" t="str">
        <f>PROPER(TRIM('Raw_Data'!A363))</f>
        <v>Butter Biscuit</v>
      </c>
      <c r="C363" s="46" t="s">
        <v>152</v>
      </c>
      <c r="D363" s="46" t="s">
        <v>1741</v>
      </c>
      <c r="E363" s="46" t="s">
        <v>1394</v>
      </c>
      <c r="F363" s="46" t="s">
        <v>59</v>
      </c>
      <c r="G363" s="46" t="s">
        <v>1743</v>
      </c>
      <c r="H363" s="46" t="s">
        <v>1744</v>
      </c>
      <c r="I363" s="29">
        <v>45810</v>
      </c>
      <c r="J363" s="29" t="s">
        <v>1071</v>
      </c>
      <c r="K363" s="46">
        <f>ABS('Raw_Data'!K363)</f>
        <v>12</v>
      </c>
      <c r="L363" s="46">
        <f>K363 + SUMIF(Stock_In!A:A, A363, Stock_In!D:D) - SUMIF(Stock_Out!A:A, A363, Stock_Out!D:D)</f>
        <v>12</v>
      </c>
      <c r="M363" s="46">
        <v>7</v>
      </c>
      <c r="N363" s="46">
        <f t="shared" si="18"/>
        <v>0</v>
      </c>
      <c r="O363" s="46" t="str">
        <f t="shared" si="19"/>
        <v>No</v>
      </c>
      <c r="P363" s="47">
        <v>6</v>
      </c>
      <c r="Q363" s="46">
        <v>72</v>
      </c>
      <c r="R363" s="47">
        <f t="shared" si="20"/>
        <v>432</v>
      </c>
      <c r="S363" s="46">
        <v>16</v>
      </c>
    </row>
    <row r="364" spans="1:19" x14ac:dyDescent="0.25">
      <c r="A364" s="43" t="str">
        <f>IFERROR(INDEX(Products!A:A, MATCH(B364, Products!B:B, 0)), "Not Found")</f>
        <v>P072</v>
      </c>
      <c r="B364" s="43" t="str">
        <f>PROPER(TRIM('Raw_Data'!A364))</f>
        <v>White Tea</v>
      </c>
      <c r="C364" s="43" t="s">
        <v>201</v>
      </c>
      <c r="D364" s="43" t="s">
        <v>651</v>
      </c>
      <c r="E364" s="43" t="s">
        <v>695</v>
      </c>
      <c r="F364" s="43" t="s">
        <v>106</v>
      </c>
      <c r="G364" s="43" t="s">
        <v>1746</v>
      </c>
      <c r="H364" s="43" t="s">
        <v>1747</v>
      </c>
      <c r="I364" s="32">
        <v>45839</v>
      </c>
      <c r="J364" s="32" t="s">
        <v>816</v>
      </c>
      <c r="K364" s="43">
        <f>ABS('Raw_Data'!K364)</f>
        <v>20</v>
      </c>
      <c r="L364" s="43">
        <f>K364 + SUMIF(Stock_In!A:A, A364, Stock_In!D:D) - SUMIF(Stock_Out!A:A, A364, Stock_Out!D:D)</f>
        <v>20</v>
      </c>
      <c r="M364" s="43">
        <v>43</v>
      </c>
      <c r="N364" s="43">
        <f t="shared" si="18"/>
        <v>23</v>
      </c>
      <c r="O364" s="43" t="str">
        <f t="shared" si="19"/>
        <v>Yes</v>
      </c>
      <c r="P364" s="45">
        <v>25</v>
      </c>
      <c r="Q364" s="43">
        <v>73</v>
      </c>
      <c r="R364" s="45">
        <f t="shared" si="20"/>
        <v>1825</v>
      </c>
      <c r="S364" s="43">
        <v>6</v>
      </c>
    </row>
    <row r="365" spans="1:19" x14ac:dyDescent="0.25">
      <c r="A365" s="46" t="str">
        <f>IFERROR(INDEX(Products!A:A, MATCH(B365, Products!B:B, 0)), "Not Found")</f>
        <v>P118</v>
      </c>
      <c r="B365" s="46" t="str">
        <f>PROPER(TRIM('Raw_Data'!A365))</f>
        <v>Blueberries</v>
      </c>
      <c r="C365" s="46" t="s">
        <v>56</v>
      </c>
      <c r="D365" s="46" t="s">
        <v>1663</v>
      </c>
      <c r="E365" s="46" t="s">
        <v>1749</v>
      </c>
      <c r="F365" s="46" t="s">
        <v>68</v>
      </c>
      <c r="G365" s="46" t="s">
        <v>1750</v>
      </c>
      <c r="H365" s="46" t="s">
        <v>1751</v>
      </c>
      <c r="I365" s="29">
        <v>45839</v>
      </c>
      <c r="J365" s="29">
        <v>45418</v>
      </c>
      <c r="K365" s="46">
        <f>ABS('Raw_Data'!K365)</f>
        <v>87</v>
      </c>
      <c r="L365" s="46">
        <f>K365 + SUMIF(Stock_In!A:A, A365, Stock_In!D:D) - SUMIF(Stock_Out!A:A, A365, Stock_Out!D:D)</f>
        <v>87</v>
      </c>
      <c r="M365" s="46">
        <v>51</v>
      </c>
      <c r="N365" s="46">
        <f t="shared" si="18"/>
        <v>0</v>
      </c>
      <c r="O365" s="46" t="str">
        <f t="shared" si="19"/>
        <v>No</v>
      </c>
      <c r="P365" s="47">
        <v>10</v>
      </c>
      <c r="Q365" s="46">
        <v>55</v>
      </c>
      <c r="R365" s="47">
        <f t="shared" si="20"/>
        <v>550</v>
      </c>
      <c r="S365" s="46">
        <v>100</v>
      </c>
    </row>
    <row r="366" spans="1:19" x14ac:dyDescent="0.25">
      <c r="A366" s="43" t="str">
        <f>IFERROR(INDEX(Products!A:A, MATCH(B366, Products!B:B, 0)), "Not Found")</f>
        <v>P038</v>
      </c>
      <c r="B366" s="43" t="str">
        <f>PROPER(TRIM('Raw_Data'!A366))</f>
        <v>Chocolate Biscuit</v>
      </c>
      <c r="C366" s="43" t="s">
        <v>152</v>
      </c>
      <c r="D366" s="43" t="s">
        <v>520</v>
      </c>
      <c r="E366" s="43" t="s">
        <v>329</v>
      </c>
      <c r="F366" s="43" t="s">
        <v>68</v>
      </c>
      <c r="G366" s="43" t="s">
        <v>1753</v>
      </c>
      <c r="H366" s="43" t="s">
        <v>1754</v>
      </c>
      <c r="I366" s="32">
        <v>45839</v>
      </c>
      <c r="J366" s="32" t="s">
        <v>1334</v>
      </c>
      <c r="K366" s="43">
        <f>ABS('Raw_Data'!K366)</f>
        <v>23</v>
      </c>
      <c r="L366" s="43">
        <f>K366 + SUMIF(Stock_In!A:A, A366, Stock_In!D:D) - SUMIF(Stock_Out!A:A, A366, Stock_Out!D:D)</f>
        <v>23</v>
      </c>
      <c r="M366" s="43">
        <v>76</v>
      </c>
      <c r="N366" s="43">
        <f t="shared" si="18"/>
        <v>53</v>
      </c>
      <c r="O366" s="43" t="str">
        <f t="shared" si="19"/>
        <v>Yes</v>
      </c>
      <c r="P366" s="45">
        <v>5</v>
      </c>
      <c r="Q366" s="43">
        <v>97</v>
      </c>
      <c r="R366" s="45">
        <f t="shared" si="20"/>
        <v>485</v>
      </c>
      <c r="S366" s="43">
        <v>38</v>
      </c>
    </row>
    <row r="367" spans="1:19" x14ac:dyDescent="0.25">
      <c r="A367" s="46" t="str">
        <f>IFERROR(INDEX(Products!A:A, MATCH(B367, Products!B:B, 0)), "Not Found")</f>
        <v>P013</v>
      </c>
      <c r="B367" s="46" t="str">
        <f>PROPER(TRIM('Raw_Data'!A367))</f>
        <v>Orange</v>
      </c>
      <c r="C367" s="46" t="s">
        <v>56</v>
      </c>
      <c r="D367" s="46" t="s">
        <v>899</v>
      </c>
      <c r="E367" s="46" t="s">
        <v>146</v>
      </c>
      <c r="F367" s="46" t="s">
        <v>68</v>
      </c>
      <c r="G367" s="46" t="s">
        <v>1756</v>
      </c>
      <c r="H367" s="46" t="s">
        <v>1757</v>
      </c>
      <c r="I367" s="29">
        <v>45840</v>
      </c>
      <c r="J367" s="29" t="s">
        <v>974</v>
      </c>
      <c r="K367" s="46">
        <f>ABS('Raw_Data'!K367)</f>
        <v>92</v>
      </c>
      <c r="L367" s="46">
        <f>K367 + SUMIF(Stock_In!A:A, A367, Stock_In!D:D) - SUMIF(Stock_Out!A:A, A367, Stock_Out!D:D)</f>
        <v>92</v>
      </c>
      <c r="M367" s="46">
        <v>54</v>
      </c>
      <c r="N367" s="46">
        <f t="shared" si="18"/>
        <v>0</v>
      </c>
      <c r="O367" s="46" t="str">
        <f t="shared" si="19"/>
        <v>No</v>
      </c>
      <c r="P367" s="47">
        <v>3.1</v>
      </c>
      <c r="Q367" s="46">
        <v>79</v>
      </c>
      <c r="R367" s="47">
        <f t="shared" si="20"/>
        <v>244.9</v>
      </c>
      <c r="S367" s="46">
        <v>1</v>
      </c>
    </row>
    <row r="368" spans="1:19" x14ac:dyDescent="0.25">
      <c r="A368" s="43" t="str">
        <f>IFERROR(INDEX(Products!A:A, MATCH(B368, Products!B:B, 0)), "Not Found")</f>
        <v>P111</v>
      </c>
      <c r="B368" s="43" t="str">
        <f>PROPER(TRIM('Raw_Data'!A368))</f>
        <v>Egg (Chicken)</v>
      </c>
      <c r="C368" s="43" t="s">
        <v>74</v>
      </c>
      <c r="D368" s="43" t="s">
        <v>1758</v>
      </c>
      <c r="E368" s="43" t="s">
        <v>1416</v>
      </c>
      <c r="F368" s="43" t="s">
        <v>106</v>
      </c>
      <c r="G368" s="43" t="s">
        <v>1760</v>
      </c>
      <c r="H368" s="43" t="s">
        <v>1761</v>
      </c>
      <c r="I368" s="32">
        <v>45840</v>
      </c>
      <c r="J368" s="32" t="s">
        <v>1762</v>
      </c>
      <c r="K368" s="43">
        <f>ABS('Raw_Data'!K368)</f>
        <v>22</v>
      </c>
      <c r="L368" s="43">
        <f>K368 + SUMIF(Stock_In!A:A, A368, Stock_In!D:D) - SUMIF(Stock_Out!A:A, A368, Stock_Out!D:D)</f>
        <v>22</v>
      </c>
      <c r="M368" s="43">
        <v>58</v>
      </c>
      <c r="N368" s="43">
        <f t="shared" si="18"/>
        <v>36</v>
      </c>
      <c r="O368" s="43" t="str">
        <f t="shared" si="19"/>
        <v>Yes</v>
      </c>
      <c r="P368" s="45">
        <v>0.2</v>
      </c>
      <c r="Q368" s="43">
        <v>33</v>
      </c>
      <c r="R368" s="45">
        <f t="shared" si="20"/>
        <v>6.6000000000000005</v>
      </c>
      <c r="S368" s="43">
        <v>68</v>
      </c>
    </row>
    <row r="369" spans="1:19" x14ac:dyDescent="0.25">
      <c r="A369" s="46" t="str">
        <f>IFERROR(INDEX(Products!A:A, MATCH(B369, Products!B:B, 0)), "Not Found")</f>
        <v>P025</v>
      </c>
      <c r="B369" s="46" t="str">
        <f>PROPER(TRIM('Raw_Data'!A369))</f>
        <v>Jasmine Rice</v>
      </c>
      <c r="C369" s="46" t="s">
        <v>103</v>
      </c>
      <c r="D369" s="46" t="s">
        <v>57</v>
      </c>
      <c r="E369" s="46" t="s">
        <v>228</v>
      </c>
      <c r="F369" s="46" t="s">
        <v>68</v>
      </c>
      <c r="G369" s="46" t="s">
        <v>1765</v>
      </c>
      <c r="H369" s="46" t="s">
        <v>1766</v>
      </c>
      <c r="I369" s="29">
        <v>45840</v>
      </c>
      <c r="J369" s="29" t="s">
        <v>1362</v>
      </c>
      <c r="K369" s="46">
        <f>ABS('Raw_Data'!K369)</f>
        <v>26</v>
      </c>
      <c r="L369" s="46">
        <f>K369 + SUMIF(Stock_In!A:A, A369, Stock_In!D:D) - SUMIF(Stock_Out!A:A, A369, Stock_Out!D:D)</f>
        <v>26</v>
      </c>
      <c r="M369" s="46">
        <v>83</v>
      </c>
      <c r="N369" s="46">
        <f t="shared" si="18"/>
        <v>57</v>
      </c>
      <c r="O369" s="46" t="str">
        <f t="shared" si="19"/>
        <v>Yes</v>
      </c>
      <c r="P369" s="47">
        <v>4.75</v>
      </c>
      <c r="Q369" s="46">
        <v>75</v>
      </c>
      <c r="R369" s="47">
        <f t="shared" si="20"/>
        <v>356.25</v>
      </c>
      <c r="S369" s="46">
        <v>12</v>
      </c>
    </row>
    <row r="370" spans="1:19" x14ac:dyDescent="0.25">
      <c r="A370" s="43" t="str">
        <f>IFERROR(INDEX(Products!A:A, MATCH(B370, Products!B:B, 0)), "Not Found")</f>
        <v>P067</v>
      </c>
      <c r="B370" s="43" t="str">
        <f>PROPER(TRIM('Raw_Data'!A370))</f>
        <v>Greek Yogurt</v>
      </c>
      <c r="C370" s="43" t="s">
        <v>74</v>
      </c>
      <c r="D370" s="43" t="s">
        <v>475</v>
      </c>
      <c r="E370" s="43" t="s">
        <v>632</v>
      </c>
      <c r="F370" s="43" t="s">
        <v>59</v>
      </c>
      <c r="G370" s="43" t="s">
        <v>1768</v>
      </c>
      <c r="H370" s="43" t="s">
        <v>1769</v>
      </c>
      <c r="I370" s="32">
        <v>45870</v>
      </c>
      <c r="J370" s="32" t="s">
        <v>1602</v>
      </c>
      <c r="K370" s="43">
        <f>ABS('Raw_Data'!K370)</f>
        <v>62</v>
      </c>
      <c r="L370" s="43">
        <f>K370 + SUMIF(Stock_In!A:A, A370, Stock_In!D:D) - SUMIF(Stock_Out!A:A, A370, Stock_Out!D:D)</f>
        <v>62</v>
      </c>
      <c r="M370" s="43">
        <v>44</v>
      </c>
      <c r="N370" s="43">
        <f t="shared" si="18"/>
        <v>0</v>
      </c>
      <c r="O370" s="43" t="str">
        <f t="shared" si="19"/>
        <v>No</v>
      </c>
      <c r="P370" s="45">
        <v>51.17</v>
      </c>
      <c r="Q370" s="43">
        <v>92</v>
      </c>
      <c r="R370" s="45">
        <f t="shared" si="20"/>
        <v>4707.6400000000003</v>
      </c>
      <c r="S370" s="43">
        <v>37</v>
      </c>
    </row>
    <row r="371" spans="1:19" x14ac:dyDescent="0.25">
      <c r="A371" s="46" t="str">
        <f>IFERROR(INDEX(Products!A:A, MATCH(B371, Products!B:B, 0)), "Not Found")</f>
        <v>P030</v>
      </c>
      <c r="B371" s="46" t="str">
        <f>PROPER(TRIM('Raw_Data'!A371))</f>
        <v>Bread Flour</v>
      </c>
      <c r="C371" s="46" t="s">
        <v>103</v>
      </c>
      <c r="D371" s="46" t="s">
        <v>1772</v>
      </c>
      <c r="E371" s="46" t="s">
        <v>262</v>
      </c>
      <c r="F371" s="46" t="s">
        <v>68</v>
      </c>
      <c r="G371" s="46" t="s">
        <v>1774</v>
      </c>
      <c r="H371" s="46" t="s">
        <v>1775</v>
      </c>
      <c r="I371" s="29">
        <v>45870</v>
      </c>
      <c r="J371" s="29">
        <v>45485</v>
      </c>
      <c r="K371" s="46">
        <f>ABS('Raw_Data'!K371)</f>
        <v>84</v>
      </c>
      <c r="L371" s="46">
        <f>K371 + SUMIF(Stock_In!A:A, A371, Stock_In!D:D) - SUMIF(Stock_Out!A:A, A371, Stock_Out!D:D)</f>
        <v>84</v>
      </c>
      <c r="M371" s="46">
        <v>91</v>
      </c>
      <c r="N371" s="46">
        <f t="shared" si="18"/>
        <v>7</v>
      </c>
      <c r="O371" s="46" t="str">
        <f t="shared" si="19"/>
        <v>Yes</v>
      </c>
      <c r="P371" s="47">
        <v>1.5</v>
      </c>
      <c r="Q371" s="46">
        <v>83</v>
      </c>
      <c r="R371" s="47">
        <f t="shared" si="20"/>
        <v>124.5</v>
      </c>
      <c r="S371" s="46">
        <v>95</v>
      </c>
    </row>
    <row r="372" spans="1:19" x14ac:dyDescent="0.25">
      <c r="A372" s="43" t="str">
        <f>IFERROR(INDEX(Products!A:A, MATCH(B372, Products!B:B, 0)), "Not Found")</f>
        <v>P056</v>
      </c>
      <c r="B372" s="43" t="str">
        <f>PROPER(TRIM('Raw_Data'!A372))</f>
        <v>Pomegranate</v>
      </c>
      <c r="C372" s="43" t="s">
        <v>56</v>
      </c>
      <c r="D372" s="43" t="s">
        <v>745</v>
      </c>
      <c r="E372" s="43" t="s">
        <v>476</v>
      </c>
      <c r="F372" s="43" t="s">
        <v>68</v>
      </c>
      <c r="G372" s="43" t="s">
        <v>1777</v>
      </c>
      <c r="H372" s="43" t="s">
        <v>1778</v>
      </c>
      <c r="I372" s="32">
        <v>45870</v>
      </c>
      <c r="J372" s="32" t="s">
        <v>296</v>
      </c>
      <c r="K372" s="43">
        <f>ABS('Raw_Data'!K372)</f>
        <v>81</v>
      </c>
      <c r="L372" s="43">
        <f>K372 + SUMIF(Stock_In!A:A, A372, Stock_In!D:D) - SUMIF(Stock_Out!A:A, A372, Stock_Out!D:D)</f>
        <v>81</v>
      </c>
      <c r="M372" s="43">
        <v>87</v>
      </c>
      <c r="N372" s="43">
        <f t="shared" si="18"/>
        <v>6</v>
      </c>
      <c r="O372" s="43" t="str">
        <f t="shared" si="19"/>
        <v>Yes</v>
      </c>
      <c r="P372" s="45">
        <v>6</v>
      </c>
      <c r="Q372" s="43">
        <v>94</v>
      </c>
      <c r="R372" s="45">
        <f t="shared" si="20"/>
        <v>564</v>
      </c>
      <c r="S372" s="43">
        <v>10</v>
      </c>
    </row>
    <row r="373" spans="1:19" x14ac:dyDescent="0.25">
      <c r="A373" s="46" t="str">
        <f>IFERROR(INDEX(Products!A:A, MATCH(B373, Products!B:B, 0)), "Not Found")</f>
        <v>P088</v>
      </c>
      <c r="B373" s="46" t="str">
        <f>PROPER(TRIM('Raw_Data'!A373))</f>
        <v>Haddock</v>
      </c>
      <c r="C373" s="46" t="s">
        <v>113</v>
      </c>
      <c r="D373" s="46" t="s">
        <v>153</v>
      </c>
      <c r="E373" s="46" t="s">
        <v>885</v>
      </c>
      <c r="F373" s="46" t="s">
        <v>106</v>
      </c>
      <c r="G373" s="46" t="s">
        <v>1780</v>
      </c>
      <c r="H373" s="46" t="s">
        <v>1781</v>
      </c>
      <c r="I373" s="29">
        <v>45870</v>
      </c>
      <c r="J373" s="29" t="s">
        <v>1782</v>
      </c>
      <c r="K373" s="46">
        <f>ABS('Raw_Data'!K373)</f>
        <v>61</v>
      </c>
      <c r="L373" s="46">
        <f>K373 + SUMIF(Stock_In!A:A, A373, Stock_In!D:D) - SUMIF(Stock_Out!A:A, A373, Stock_Out!D:D)</f>
        <v>61</v>
      </c>
      <c r="M373" s="46">
        <v>91</v>
      </c>
      <c r="N373" s="46">
        <f t="shared" si="18"/>
        <v>30</v>
      </c>
      <c r="O373" s="46" t="str">
        <f t="shared" si="19"/>
        <v>Yes</v>
      </c>
      <c r="P373" s="47">
        <v>9</v>
      </c>
      <c r="Q373" s="46">
        <v>34</v>
      </c>
      <c r="R373" s="47">
        <f t="shared" si="20"/>
        <v>306</v>
      </c>
      <c r="S373" s="46">
        <v>76</v>
      </c>
    </row>
    <row r="374" spans="1:19" x14ac:dyDescent="0.25">
      <c r="A374" s="43" t="str">
        <f>IFERROR(INDEX(Products!A:A, MATCH(B374, Products!B:B, 0)), "Not Found")</f>
        <v>P011</v>
      </c>
      <c r="B374" s="43" t="str">
        <f>PROPER(TRIM('Raw_Data'!A374))</f>
        <v>Cheddar Cheese</v>
      </c>
      <c r="C374" s="43" t="s">
        <v>74</v>
      </c>
      <c r="D374" s="43" t="s">
        <v>1783</v>
      </c>
      <c r="E374" s="43" t="s">
        <v>136</v>
      </c>
      <c r="F374" s="43" t="s">
        <v>68</v>
      </c>
      <c r="G374" s="43" t="s">
        <v>1785</v>
      </c>
      <c r="H374" s="43" t="s">
        <v>1786</v>
      </c>
      <c r="I374" s="32">
        <v>45871</v>
      </c>
      <c r="J374" s="32" t="s">
        <v>528</v>
      </c>
      <c r="K374" s="43">
        <f>ABS('Raw_Data'!K374)</f>
        <v>70</v>
      </c>
      <c r="L374" s="43">
        <f>K374 + SUMIF(Stock_In!A:A, A374, Stock_In!D:D) - SUMIF(Stock_Out!A:A, A374, Stock_Out!D:D)</f>
        <v>70</v>
      </c>
      <c r="M374" s="43">
        <v>96</v>
      </c>
      <c r="N374" s="43">
        <f t="shared" si="18"/>
        <v>26</v>
      </c>
      <c r="O374" s="43" t="str">
        <f t="shared" si="19"/>
        <v>Yes</v>
      </c>
      <c r="P374" s="45">
        <v>9</v>
      </c>
      <c r="Q374" s="43">
        <v>63</v>
      </c>
      <c r="R374" s="45">
        <f t="shared" si="20"/>
        <v>567</v>
      </c>
      <c r="S374" s="43">
        <v>84</v>
      </c>
    </row>
    <row r="375" spans="1:19" x14ac:dyDescent="0.25">
      <c r="A375" s="46" t="str">
        <f>IFERROR(INDEX(Products!A:A, MATCH(B375, Products!B:B, 0)), "Not Found")</f>
        <v>P018</v>
      </c>
      <c r="B375" s="46" t="str">
        <f>PROPER(TRIM('Raw_Data'!A375))</f>
        <v>Ricotta Cheese</v>
      </c>
      <c r="C375" s="46" t="s">
        <v>74</v>
      </c>
      <c r="D375" s="46" t="s">
        <v>1787</v>
      </c>
      <c r="E375" s="46" t="s">
        <v>182</v>
      </c>
      <c r="F375" s="46" t="s">
        <v>59</v>
      </c>
      <c r="G375" s="46" t="s">
        <v>1789</v>
      </c>
      <c r="H375" s="46" t="s">
        <v>1790</v>
      </c>
      <c r="I375" s="29">
        <v>45901</v>
      </c>
      <c r="J375" s="29" t="s">
        <v>921</v>
      </c>
      <c r="K375" s="46">
        <f>ABS('Raw_Data'!K375)</f>
        <v>49</v>
      </c>
      <c r="L375" s="46">
        <f>K375 + SUMIF(Stock_In!A:A, A375, Stock_In!D:D) - SUMIF(Stock_Out!A:A, A375, Stock_Out!D:D)</f>
        <v>49</v>
      </c>
      <c r="M375" s="46">
        <v>28</v>
      </c>
      <c r="N375" s="46">
        <f t="shared" si="18"/>
        <v>0</v>
      </c>
      <c r="O375" s="46" t="str">
        <f t="shared" si="19"/>
        <v>No</v>
      </c>
      <c r="P375" s="47">
        <v>6</v>
      </c>
      <c r="Q375" s="46">
        <v>70</v>
      </c>
      <c r="R375" s="47">
        <f t="shared" si="20"/>
        <v>420</v>
      </c>
      <c r="S375" s="46">
        <v>38</v>
      </c>
    </row>
    <row r="376" spans="1:19" x14ac:dyDescent="0.25">
      <c r="A376" s="43" t="str">
        <f>IFERROR(INDEX(Products!A:A, MATCH(B376, Products!B:B, 0)), "Not Found")</f>
        <v>P027</v>
      </c>
      <c r="B376" s="43" t="str">
        <f>PROPER(TRIM('Raw_Data'!A376))</f>
        <v>Green Coffee</v>
      </c>
      <c r="C376" s="43" t="s">
        <v>201</v>
      </c>
      <c r="D376" s="43" t="s">
        <v>1454</v>
      </c>
      <c r="E376" s="43" t="s">
        <v>240</v>
      </c>
      <c r="F376" s="43" t="s">
        <v>106</v>
      </c>
      <c r="G376" s="43" t="s">
        <v>1793</v>
      </c>
      <c r="H376" s="43" t="s">
        <v>1794</v>
      </c>
      <c r="I376" s="32">
        <v>45901</v>
      </c>
      <c r="J376" s="32">
        <v>45389</v>
      </c>
      <c r="K376" s="43">
        <f>ABS('Raw_Data'!K376)</f>
        <v>20</v>
      </c>
      <c r="L376" s="43">
        <f>K376 + SUMIF(Stock_In!A:A, A376, Stock_In!D:D) - SUMIF(Stock_Out!A:A, A376, Stock_Out!D:D)</f>
        <v>20</v>
      </c>
      <c r="M376" s="43">
        <v>68</v>
      </c>
      <c r="N376" s="43">
        <f t="shared" si="18"/>
        <v>48</v>
      </c>
      <c r="O376" s="43" t="str">
        <f t="shared" si="19"/>
        <v>Yes</v>
      </c>
      <c r="P376" s="45">
        <v>12</v>
      </c>
      <c r="Q376" s="43">
        <v>38</v>
      </c>
      <c r="R376" s="45">
        <f t="shared" si="20"/>
        <v>456</v>
      </c>
      <c r="S376" s="43">
        <v>51</v>
      </c>
    </row>
    <row r="377" spans="1:19" x14ac:dyDescent="0.25">
      <c r="A377" s="46" t="str">
        <f>IFERROR(INDEX(Products!A:A, MATCH(B377, Products!B:B, 0)), "Not Found")</f>
        <v>P025</v>
      </c>
      <c r="B377" s="46" t="str">
        <f>PROPER(TRIM('Raw_Data'!A377))</f>
        <v>Jasmine Rice</v>
      </c>
      <c r="C377" s="46" t="s">
        <v>103</v>
      </c>
      <c r="D377" s="46" t="s">
        <v>1304</v>
      </c>
      <c r="E377" s="46" t="s">
        <v>228</v>
      </c>
      <c r="F377" s="46" t="s">
        <v>106</v>
      </c>
      <c r="G377" s="46" t="s">
        <v>1796</v>
      </c>
      <c r="H377" s="46" t="s">
        <v>1797</v>
      </c>
      <c r="I377" s="29">
        <v>45901</v>
      </c>
      <c r="J377" s="29" t="s">
        <v>408</v>
      </c>
      <c r="K377" s="46">
        <f>ABS('Raw_Data'!K377)</f>
        <v>50</v>
      </c>
      <c r="L377" s="46">
        <f>K377 + SUMIF(Stock_In!A:A, A377, Stock_In!D:D) - SUMIF(Stock_Out!A:A, A377, Stock_Out!D:D)</f>
        <v>50</v>
      </c>
      <c r="M377" s="46">
        <v>14</v>
      </c>
      <c r="N377" s="46">
        <f t="shared" si="18"/>
        <v>0</v>
      </c>
      <c r="O377" s="46" t="str">
        <f t="shared" si="19"/>
        <v>No</v>
      </c>
      <c r="P377" s="47">
        <v>4.75</v>
      </c>
      <c r="Q377" s="46">
        <v>52</v>
      </c>
      <c r="R377" s="47">
        <f t="shared" si="20"/>
        <v>247</v>
      </c>
      <c r="S377" s="46">
        <v>75</v>
      </c>
    </row>
    <row r="378" spans="1:19" x14ac:dyDescent="0.25">
      <c r="A378" s="43" t="str">
        <f>IFERROR(INDEX(Products!A:A, MATCH(B378, Products!B:B, 0)), "Not Found")</f>
        <v>P109</v>
      </c>
      <c r="B378" s="43" t="str">
        <f>PROPER(TRIM('Raw_Data'!A378))</f>
        <v>Zucchini</v>
      </c>
      <c r="C378" s="43" t="s">
        <v>56</v>
      </c>
      <c r="D378" s="43" t="s">
        <v>1159</v>
      </c>
      <c r="E378" s="43" t="s">
        <v>1386</v>
      </c>
      <c r="F378" s="43" t="s">
        <v>68</v>
      </c>
      <c r="G378" s="43" t="s">
        <v>1800</v>
      </c>
      <c r="H378" s="43" t="s">
        <v>1801</v>
      </c>
      <c r="I378" s="32">
        <v>45901</v>
      </c>
      <c r="J378" s="32">
        <v>45479</v>
      </c>
      <c r="K378" s="43">
        <f>ABS('Raw_Data'!K378)</f>
        <v>63</v>
      </c>
      <c r="L378" s="43">
        <f>K378 + SUMIF(Stock_In!A:A, A378, Stock_In!D:D) - SUMIF(Stock_Out!A:A, A378, Stock_Out!D:D)</f>
        <v>63</v>
      </c>
      <c r="M378" s="43">
        <v>56</v>
      </c>
      <c r="N378" s="43">
        <f t="shared" si="18"/>
        <v>0</v>
      </c>
      <c r="O378" s="43" t="str">
        <f t="shared" si="19"/>
        <v>No</v>
      </c>
      <c r="P378" s="45">
        <v>2.5</v>
      </c>
      <c r="Q378" s="43">
        <v>35</v>
      </c>
      <c r="R378" s="45">
        <f t="shared" si="20"/>
        <v>87.5</v>
      </c>
      <c r="S378" s="43">
        <v>16</v>
      </c>
    </row>
    <row r="379" spans="1:19" x14ac:dyDescent="0.25">
      <c r="A379" s="46" t="str">
        <f>IFERROR(INDEX(Products!A:A, MATCH(B379, Products!B:B, 0)), "Not Found")</f>
        <v>P095</v>
      </c>
      <c r="B379" s="46" t="str">
        <f>PROPER(TRIM('Raw_Data'!A379))</f>
        <v>Green Beans</v>
      </c>
      <c r="C379" s="46" t="s">
        <v>56</v>
      </c>
      <c r="D379" s="46" t="s">
        <v>267</v>
      </c>
      <c r="E379" s="46" t="s">
        <v>1018</v>
      </c>
      <c r="F379" s="46" t="s">
        <v>106</v>
      </c>
      <c r="G379" s="46" t="s">
        <v>1803</v>
      </c>
      <c r="H379" s="46" t="s">
        <v>1804</v>
      </c>
      <c r="I379" s="29">
        <v>45901</v>
      </c>
      <c r="J379" s="29" t="s">
        <v>290</v>
      </c>
      <c r="K379" s="46">
        <f>ABS('Raw_Data'!K379)</f>
        <v>42</v>
      </c>
      <c r="L379" s="46">
        <f>K379 + SUMIF(Stock_In!A:A, A379, Stock_In!D:D) - SUMIF(Stock_Out!A:A, A379, Stock_Out!D:D)</f>
        <v>42</v>
      </c>
      <c r="M379" s="46">
        <v>48</v>
      </c>
      <c r="N379" s="46">
        <f t="shared" si="18"/>
        <v>6</v>
      </c>
      <c r="O379" s="46" t="str">
        <f t="shared" si="19"/>
        <v>Yes</v>
      </c>
      <c r="P379" s="47">
        <v>2</v>
      </c>
      <c r="Q379" s="46">
        <v>39</v>
      </c>
      <c r="R379" s="47">
        <f t="shared" si="20"/>
        <v>78</v>
      </c>
      <c r="S379" s="46">
        <v>57</v>
      </c>
    </row>
    <row r="380" spans="1:19" x14ac:dyDescent="0.25">
      <c r="A380" s="43" t="str">
        <f>IFERROR(INDEX(Products!A:A, MATCH(B380, Products!B:B, 0)), "Not Found")</f>
        <v>P060</v>
      </c>
      <c r="B380" s="43" t="str">
        <f>PROPER(TRIM('Raw_Data'!A380))</f>
        <v>Grapes</v>
      </c>
      <c r="C380" s="43" t="s">
        <v>56</v>
      </c>
      <c r="D380" s="43" t="s">
        <v>1046</v>
      </c>
      <c r="E380" s="43" t="s">
        <v>537</v>
      </c>
      <c r="F380" s="43" t="s">
        <v>68</v>
      </c>
      <c r="G380" s="43" t="s">
        <v>1806</v>
      </c>
      <c r="H380" s="43" t="s">
        <v>1807</v>
      </c>
      <c r="I380" s="32">
        <v>45902</v>
      </c>
      <c r="J380" s="32" t="s">
        <v>527</v>
      </c>
      <c r="K380" s="43">
        <f>ABS('Raw_Data'!K380)</f>
        <v>22</v>
      </c>
      <c r="L380" s="43">
        <f>K380 + SUMIF(Stock_In!A:A, A380, Stock_In!D:D) - SUMIF(Stock_Out!A:A, A380, Stock_Out!D:D)</f>
        <v>22</v>
      </c>
      <c r="M380" s="43">
        <v>69</v>
      </c>
      <c r="N380" s="43">
        <f t="shared" si="18"/>
        <v>47</v>
      </c>
      <c r="O380" s="43" t="str">
        <f t="shared" si="19"/>
        <v>Yes</v>
      </c>
      <c r="P380" s="45">
        <v>5.5</v>
      </c>
      <c r="Q380" s="43">
        <v>34</v>
      </c>
      <c r="R380" s="45">
        <f t="shared" si="20"/>
        <v>187</v>
      </c>
      <c r="S380" s="43">
        <v>26</v>
      </c>
    </row>
    <row r="381" spans="1:19" x14ac:dyDescent="0.25">
      <c r="A381" s="46" t="str">
        <f>IFERROR(INDEX(Products!A:A, MATCH(B381, Products!B:B, 0)), "Not Found")</f>
        <v>P115</v>
      </c>
      <c r="B381" s="46" t="str">
        <f>PROPER(TRIM('Raw_Data'!A381))</f>
        <v>Papaya</v>
      </c>
      <c r="C381" s="46" t="s">
        <v>56</v>
      </c>
      <c r="D381" s="46" t="s">
        <v>1808</v>
      </c>
      <c r="E381" s="46" t="s">
        <v>1571</v>
      </c>
      <c r="F381" s="46" t="s">
        <v>59</v>
      </c>
      <c r="G381" s="46" t="s">
        <v>1810</v>
      </c>
      <c r="H381" s="46" t="s">
        <v>1811</v>
      </c>
      <c r="I381" s="29">
        <v>45902</v>
      </c>
      <c r="J381" s="29" t="s">
        <v>345</v>
      </c>
      <c r="K381" s="46">
        <f>ABS('Raw_Data'!K381)</f>
        <v>84</v>
      </c>
      <c r="L381" s="46">
        <f>K381 + SUMIF(Stock_In!A:A, A381, Stock_In!D:D) - SUMIF(Stock_Out!A:A, A381, Stock_Out!D:D)</f>
        <v>84</v>
      </c>
      <c r="M381" s="46">
        <v>28</v>
      </c>
      <c r="N381" s="46">
        <f t="shared" si="18"/>
        <v>0</v>
      </c>
      <c r="O381" s="46" t="str">
        <f t="shared" si="19"/>
        <v>No</v>
      </c>
      <c r="P381" s="47">
        <v>4.4000000000000004</v>
      </c>
      <c r="Q381" s="46">
        <v>54</v>
      </c>
      <c r="R381" s="47">
        <f t="shared" si="20"/>
        <v>237.60000000000002</v>
      </c>
      <c r="S381" s="46">
        <v>32</v>
      </c>
    </row>
    <row r="382" spans="1:19" x14ac:dyDescent="0.25">
      <c r="A382" s="43" t="str">
        <f>IFERROR(INDEX(Products!A:A, MATCH(B382, Products!B:B, 0)), "Not Found")</f>
        <v>P080</v>
      </c>
      <c r="B382" s="43" t="str">
        <f>PROPER(TRIM('Raw_Data'!A382))</f>
        <v>Egg (Quail)</v>
      </c>
      <c r="C382" s="43" t="s">
        <v>74</v>
      </c>
      <c r="D382" s="43" t="s">
        <v>975</v>
      </c>
      <c r="E382" s="43" t="s">
        <v>771</v>
      </c>
      <c r="F382" s="43" t="s">
        <v>59</v>
      </c>
      <c r="G382" s="43" t="s">
        <v>1813</v>
      </c>
      <c r="H382" s="43" t="s">
        <v>1814</v>
      </c>
      <c r="I382" s="32">
        <v>45902</v>
      </c>
      <c r="J382" s="32">
        <v>45599</v>
      </c>
      <c r="K382" s="43">
        <f>ABS('Raw_Data'!K382)</f>
        <v>93</v>
      </c>
      <c r="L382" s="43">
        <f>K382 + SUMIF(Stock_In!A:A, A382, Stock_In!D:D) - SUMIF(Stock_Out!A:A, A382, Stock_Out!D:D)</f>
        <v>93</v>
      </c>
      <c r="M382" s="43">
        <v>68</v>
      </c>
      <c r="N382" s="43">
        <f t="shared" si="18"/>
        <v>0</v>
      </c>
      <c r="O382" s="43" t="str">
        <f t="shared" si="19"/>
        <v>No</v>
      </c>
      <c r="P382" s="45">
        <v>0.8</v>
      </c>
      <c r="Q382" s="43">
        <v>30</v>
      </c>
      <c r="R382" s="45">
        <f t="shared" si="20"/>
        <v>24</v>
      </c>
      <c r="S382" s="43">
        <v>37</v>
      </c>
    </row>
    <row r="383" spans="1:19" x14ac:dyDescent="0.25">
      <c r="A383" s="46" t="str">
        <f>IFERROR(INDEX(Products!A:A, MATCH(B383, Products!B:B, 0)), "Not Found")</f>
        <v>P099</v>
      </c>
      <c r="B383" s="46" t="str">
        <f>PROPER(TRIM('Raw_Data'!A383))</f>
        <v>Multigrain Bread</v>
      </c>
      <c r="C383" s="46" t="s">
        <v>152</v>
      </c>
      <c r="D383" s="46" t="s">
        <v>1815</v>
      </c>
      <c r="E383" s="46" t="s">
        <v>1073</v>
      </c>
      <c r="F383" s="46" t="s">
        <v>68</v>
      </c>
      <c r="G383" s="46" t="s">
        <v>1817</v>
      </c>
      <c r="H383" s="46" t="s">
        <v>1818</v>
      </c>
      <c r="I383" s="29">
        <v>45931</v>
      </c>
      <c r="J383" s="29">
        <v>45422</v>
      </c>
      <c r="K383" s="46">
        <f>ABS('Raw_Data'!K383)</f>
        <v>46</v>
      </c>
      <c r="L383" s="46">
        <f>K383 + SUMIF(Stock_In!A:A, A383, Stock_In!D:D) - SUMIF(Stock_Out!A:A, A383, Stock_Out!D:D)</f>
        <v>46</v>
      </c>
      <c r="M383" s="46">
        <v>43</v>
      </c>
      <c r="N383" s="46">
        <f t="shared" si="18"/>
        <v>0</v>
      </c>
      <c r="O383" s="46" t="str">
        <f t="shared" si="19"/>
        <v>No</v>
      </c>
      <c r="P383" s="47">
        <v>3.5</v>
      </c>
      <c r="Q383" s="46">
        <v>68</v>
      </c>
      <c r="R383" s="47">
        <f t="shared" si="20"/>
        <v>238</v>
      </c>
      <c r="S383" s="46">
        <v>59</v>
      </c>
    </row>
    <row r="384" spans="1:19" x14ac:dyDescent="0.25">
      <c r="A384" s="43" t="str">
        <f>IFERROR(INDEX(Products!A:A, MATCH(B384, Products!B:B, 0)), "Not Found")</f>
        <v>P118</v>
      </c>
      <c r="B384" s="43" t="str">
        <f>PROPER(TRIM('Raw_Data'!A384))</f>
        <v>Blueberries</v>
      </c>
      <c r="C384" s="43" t="s">
        <v>56</v>
      </c>
      <c r="D384" s="43" t="s">
        <v>1819</v>
      </c>
      <c r="E384" s="43" t="s">
        <v>1749</v>
      </c>
      <c r="F384" s="43" t="s">
        <v>106</v>
      </c>
      <c r="G384" s="43" t="s">
        <v>1821</v>
      </c>
      <c r="H384" s="43" t="s">
        <v>1822</v>
      </c>
      <c r="I384" s="32">
        <v>45931</v>
      </c>
      <c r="J384" s="32">
        <v>45419</v>
      </c>
      <c r="K384" s="43">
        <f>ABS('Raw_Data'!K384)</f>
        <v>42</v>
      </c>
      <c r="L384" s="43">
        <f>K384 + SUMIF(Stock_In!A:A, A384, Stock_In!D:D) - SUMIF(Stock_Out!A:A, A384, Stock_Out!D:D)</f>
        <v>42</v>
      </c>
      <c r="M384" s="43">
        <v>4</v>
      </c>
      <c r="N384" s="43">
        <f t="shared" si="18"/>
        <v>0</v>
      </c>
      <c r="O384" s="43" t="str">
        <f t="shared" si="19"/>
        <v>No</v>
      </c>
      <c r="P384" s="45">
        <v>10</v>
      </c>
      <c r="Q384" s="43">
        <v>37</v>
      </c>
      <c r="R384" s="45">
        <f t="shared" si="20"/>
        <v>370</v>
      </c>
      <c r="S384" s="43">
        <v>53</v>
      </c>
    </row>
    <row r="385" spans="1:19" x14ac:dyDescent="0.25">
      <c r="A385" s="46" t="str">
        <f>IFERROR(INDEX(Products!A:A, MATCH(B385, Products!B:B, 0)), "Not Found")</f>
        <v>P036</v>
      </c>
      <c r="B385" s="46" t="str">
        <f>PROPER(TRIM('Raw_Data'!A385))</f>
        <v>Whole Wheat Bread</v>
      </c>
      <c r="C385" s="46" t="s">
        <v>152</v>
      </c>
      <c r="D385" s="46" t="s">
        <v>908</v>
      </c>
      <c r="E385" s="46" t="s">
        <v>316</v>
      </c>
      <c r="F385" s="46" t="s">
        <v>106</v>
      </c>
      <c r="G385" s="46" t="s">
        <v>1824</v>
      </c>
      <c r="H385" s="46" t="s">
        <v>1825</v>
      </c>
      <c r="I385" s="29">
        <v>45931</v>
      </c>
      <c r="J385" s="29">
        <v>45299</v>
      </c>
      <c r="K385" s="46">
        <f>ABS('Raw_Data'!K385)</f>
        <v>91</v>
      </c>
      <c r="L385" s="46">
        <f>K385 + SUMIF(Stock_In!A:A, A385, Stock_In!D:D) - SUMIF(Stock_Out!A:A, A385, Stock_Out!D:D)</f>
        <v>91</v>
      </c>
      <c r="M385" s="46">
        <v>71</v>
      </c>
      <c r="N385" s="46">
        <f t="shared" si="18"/>
        <v>0</v>
      </c>
      <c r="O385" s="46" t="str">
        <f t="shared" si="19"/>
        <v>No</v>
      </c>
      <c r="P385" s="47">
        <v>3.5</v>
      </c>
      <c r="Q385" s="46">
        <v>74</v>
      </c>
      <c r="R385" s="47">
        <f t="shared" si="20"/>
        <v>259</v>
      </c>
      <c r="S385" s="46">
        <v>57</v>
      </c>
    </row>
    <row r="386" spans="1:19" x14ac:dyDescent="0.25">
      <c r="A386" s="43" t="str">
        <f>IFERROR(INDEX(Products!A:A, MATCH(B386, Products!B:B, 0)), "Not Found")</f>
        <v>P120</v>
      </c>
      <c r="B386" s="43" t="str">
        <f>PROPER(TRIM('Raw_Data'!A386))</f>
        <v>Mozzarella Cheese</v>
      </c>
      <c r="C386" s="43" t="s">
        <v>74</v>
      </c>
      <c r="D386" s="43" t="s">
        <v>1579</v>
      </c>
      <c r="E386" s="43" t="s">
        <v>1827</v>
      </c>
      <c r="F386" s="43" t="s">
        <v>59</v>
      </c>
      <c r="G386" s="43" t="s">
        <v>1828</v>
      </c>
      <c r="H386" s="43" t="s">
        <v>1829</v>
      </c>
      <c r="I386" s="32">
        <v>45932</v>
      </c>
      <c r="J386" s="32">
        <v>45568</v>
      </c>
      <c r="K386" s="43">
        <f>ABS('Raw_Data'!K386)</f>
        <v>16</v>
      </c>
      <c r="L386" s="43">
        <f>K386 + SUMIF(Stock_In!A:A, A386, Stock_In!D:D) - SUMIF(Stock_Out!A:A, A386, Stock_Out!D:D)</f>
        <v>16</v>
      </c>
      <c r="M386" s="43">
        <v>56</v>
      </c>
      <c r="N386" s="43">
        <f t="shared" si="18"/>
        <v>40</v>
      </c>
      <c r="O386" s="43" t="str">
        <f t="shared" si="19"/>
        <v>Yes</v>
      </c>
      <c r="P386" s="45">
        <v>7.2</v>
      </c>
      <c r="Q386" s="43">
        <v>56</v>
      </c>
      <c r="R386" s="45">
        <f t="shared" si="20"/>
        <v>403.2</v>
      </c>
      <c r="S386" s="43">
        <v>28</v>
      </c>
    </row>
    <row r="387" spans="1:19" x14ac:dyDescent="0.25">
      <c r="A387" s="46" t="str">
        <f>IFERROR(INDEX(Products!A:A, MATCH(B387, Products!B:B, 0)), "Not Found")</f>
        <v>P018</v>
      </c>
      <c r="B387" s="46" t="str">
        <f>PROPER(TRIM('Raw_Data'!A387))</f>
        <v>Ricotta Cheese</v>
      </c>
      <c r="C387" s="46" t="s">
        <v>74</v>
      </c>
      <c r="D387" s="46" t="s">
        <v>1701</v>
      </c>
      <c r="E387" s="46" t="s">
        <v>182</v>
      </c>
      <c r="F387" s="46" t="s">
        <v>68</v>
      </c>
      <c r="G387" s="46" t="s">
        <v>1832</v>
      </c>
      <c r="H387" s="46" t="s">
        <v>1833</v>
      </c>
      <c r="I387" s="29">
        <v>45932</v>
      </c>
      <c r="J387" s="29" t="s">
        <v>296</v>
      </c>
      <c r="K387" s="46">
        <f>ABS('Raw_Data'!K387)</f>
        <v>91</v>
      </c>
      <c r="L387" s="46">
        <f>K387 + SUMIF(Stock_In!A:A, A387, Stock_In!D:D) - SUMIF(Stock_Out!A:A, A387, Stock_Out!D:D)</f>
        <v>91</v>
      </c>
      <c r="M387" s="46">
        <v>14</v>
      </c>
      <c r="N387" s="46">
        <f t="shared" si="18"/>
        <v>0</v>
      </c>
      <c r="O387" s="46" t="str">
        <f t="shared" si="19"/>
        <v>No</v>
      </c>
      <c r="P387" s="47">
        <v>6</v>
      </c>
      <c r="Q387" s="46">
        <v>50</v>
      </c>
      <c r="R387" s="47">
        <f t="shared" si="20"/>
        <v>300</v>
      </c>
      <c r="S387" s="46">
        <v>5</v>
      </c>
    </row>
    <row r="388" spans="1:19" x14ac:dyDescent="0.25">
      <c r="A388" s="43" t="str">
        <f>IFERROR(INDEX(Products!A:A, MATCH(B388, Products!B:B, 0)), "Not Found")</f>
        <v>P056</v>
      </c>
      <c r="B388" s="43" t="str">
        <f>PROPER(TRIM('Raw_Data'!A388))</f>
        <v>Pomegranate</v>
      </c>
      <c r="C388" s="43" t="s">
        <v>56</v>
      </c>
      <c r="D388" s="43" t="s">
        <v>216</v>
      </c>
      <c r="E388" s="43" t="s">
        <v>476</v>
      </c>
      <c r="F388" s="43" t="s">
        <v>68</v>
      </c>
      <c r="G388" s="43" t="s">
        <v>1836</v>
      </c>
      <c r="H388" s="43" t="s">
        <v>1837</v>
      </c>
      <c r="I388" s="32">
        <v>45932</v>
      </c>
      <c r="J388" s="32">
        <v>45416</v>
      </c>
      <c r="K388" s="43">
        <f>ABS('Raw_Data'!K388)</f>
        <v>26</v>
      </c>
      <c r="L388" s="43">
        <f>K388 + SUMIF(Stock_In!A:A, A388, Stock_In!D:D) - SUMIF(Stock_Out!A:A, A388, Stock_Out!D:D)</f>
        <v>26</v>
      </c>
      <c r="M388" s="43">
        <v>1</v>
      </c>
      <c r="N388" s="43">
        <f t="shared" si="18"/>
        <v>0</v>
      </c>
      <c r="O388" s="43" t="str">
        <f t="shared" si="19"/>
        <v>No</v>
      </c>
      <c r="P388" s="45">
        <v>6</v>
      </c>
      <c r="Q388" s="43">
        <v>82</v>
      </c>
      <c r="R388" s="45">
        <f t="shared" si="20"/>
        <v>492</v>
      </c>
      <c r="S388" s="43">
        <v>8</v>
      </c>
    </row>
    <row r="389" spans="1:19" x14ac:dyDescent="0.25">
      <c r="A389" s="46" t="str">
        <f>IFERROR(INDEX(Products!A:A, MATCH(B389, Products!B:B, 0)), "Not Found")</f>
        <v>P087</v>
      </c>
      <c r="B389" s="46" t="str">
        <f>PROPER(TRIM('Raw_Data'!A389))</f>
        <v>Kiwi</v>
      </c>
      <c r="C389" s="46" t="s">
        <v>56</v>
      </c>
      <c r="D389" s="46" t="s">
        <v>1838</v>
      </c>
      <c r="E389" s="46" t="s">
        <v>876</v>
      </c>
      <c r="F389" s="46" t="s">
        <v>59</v>
      </c>
      <c r="G389" s="46" t="s">
        <v>1840</v>
      </c>
      <c r="H389" s="46" t="s">
        <v>1841</v>
      </c>
      <c r="I389" s="29">
        <v>45962</v>
      </c>
      <c r="J389" s="29" t="s">
        <v>213</v>
      </c>
      <c r="K389" s="46">
        <f>ABS('Raw_Data'!K389)</f>
        <v>63</v>
      </c>
      <c r="L389" s="46">
        <f>K389 + SUMIF(Stock_In!A:A, A389, Stock_In!D:D) - SUMIF(Stock_Out!A:A, A389, Stock_Out!D:D)</f>
        <v>63</v>
      </c>
      <c r="M389" s="46">
        <v>57</v>
      </c>
      <c r="N389" s="46">
        <f t="shared" si="18"/>
        <v>0</v>
      </c>
      <c r="O389" s="46" t="str">
        <f t="shared" si="19"/>
        <v>No</v>
      </c>
      <c r="P389" s="47">
        <v>5.8</v>
      </c>
      <c r="Q389" s="46">
        <v>20</v>
      </c>
      <c r="R389" s="47">
        <f t="shared" si="20"/>
        <v>116</v>
      </c>
      <c r="S389" s="46">
        <v>100</v>
      </c>
    </row>
    <row r="390" spans="1:19" x14ac:dyDescent="0.25">
      <c r="A390" s="43" t="str">
        <f>IFERROR(INDEX(Products!A:A, MATCH(B390, Products!B:B, 0)), "Not Found")</f>
        <v>P076</v>
      </c>
      <c r="B390" s="43" t="str">
        <f>PROPER(TRIM('Raw_Data'!A390))</f>
        <v>Egg (Goose)</v>
      </c>
      <c r="C390" s="43" t="s">
        <v>74</v>
      </c>
      <c r="D390" s="43" t="s">
        <v>846</v>
      </c>
      <c r="E390" s="43" t="s">
        <v>733</v>
      </c>
      <c r="F390" s="43" t="s">
        <v>68</v>
      </c>
      <c r="G390" s="43" t="s">
        <v>1844</v>
      </c>
      <c r="H390" s="43" t="s">
        <v>1845</v>
      </c>
      <c r="I390" s="32">
        <v>45962</v>
      </c>
      <c r="J390" s="32">
        <v>45325</v>
      </c>
      <c r="K390" s="43">
        <f>ABS('Raw_Data'!K390)</f>
        <v>50</v>
      </c>
      <c r="L390" s="43">
        <f>K390 + SUMIF(Stock_In!A:A, A390, Stock_In!D:D) - SUMIF(Stock_Out!A:A, A390, Stock_Out!D:D)</f>
        <v>50</v>
      </c>
      <c r="M390" s="43">
        <v>93</v>
      </c>
      <c r="N390" s="43">
        <f t="shared" si="18"/>
        <v>43</v>
      </c>
      <c r="O390" s="43" t="str">
        <f t="shared" si="19"/>
        <v>Yes</v>
      </c>
      <c r="P390" s="45">
        <v>2.4500000000000002</v>
      </c>
      <c r="Q390" s="43">
        <v>78</v>
      </c>
      <c r="R390" s="45">
        <f t="shared" si="20"/>
        <v>191.10000000000002</v>
      </c>
      <c r="S390" s="43">
        <v>79</v>
      </c>
    </row>
    <row r="391" spans="1:19" x14ac:dyDescent="0.25">
      <c r="A391" s="46" t="str">
        <f>IFERROR(INDEX(Products!A:A, MATCH(B391, Products!B:B, 0)), "Not Found")</f>
        <v>P099</v>
      </c>
      <c r="B391" s="46" t="str">
        <f>PROPER(TRIM('Raw_Data'!A391))</f>
        <v>Multigrain Bread</v>
      </c>
      <c r="C391" s="46" t="s">
        <v>152</v>
      </c>
      <c r="D391" s="46" t="s">
        <v>89</v>
      </c>
      <c r="E391" s="46" t="s">
        <v>1073</v>
      </c>
      <c r="F391" s="46" t="s">
        <v>68</v>
      </c>
      <c r="G391" s="46" t="s">
        <v>1847</v>
      </c>
      <c r="H391" s="46" t="s">
        <v>1848</v>
      </c>
      <c r="I391" s="29">
        <v>45963</v>
      </c>
      <c r="J391" s="29">
        <v>45415</v>
      </c>
      <c r="K391" s="46">
        <f>ABS('Raw_Data'!K391)</f>
        <v>93</v>
      </c>
      <c r="L391" s="46">
        <f>K391 + SUMIF(Stock_In!A:A, A391, Stock_In!D:D) - SUMIF(Stock_Out!A:A, A391, Stock_Out!D:D)</f>
        <v>93</v>
      </c>
      <c r="M391" s="46">
        <v>55</v>
      </c>
      <c r="N391" s="46">
        <f t="shared" si="18"/>
        <v>0</v>
      </c>
      <c r="O391" s="46" t="str">
        <f t="shared" si="19"/>
        <v>No</v>
      </c>
      <c r="P391" s="47">
        <v>3.25</v>
      </c>
      <c r="Q391" s="46">
        <v>56</v>
      </c>
      <c r="R391" s="47">
        <f t="shared" si="20"/>
        <v>182</v>
      </c>
      <c r="S391" s="46">
        <v>72</v>
      </c>
    </row>
    <row r="392" spans="1:19" x14ac:dyDescent="0.25">
      <c r="A392" s="43" t="str">
        <f>IFERROR(INDEX(Products!A:A, MATCH(B392, Products!B:B, 0)), "Not Found")</f>
        <v>P041</v>
      </c>
      <c r="B392" s="43" t="str">
        <f>PROPER(TRIM('Raw_Data'!A392))</f>
        <v>Lettuce</v>
      </c>
      <c r="C392" s="43" t="s">
        <v>56</v>
      </c>
      <c r="D392" s="43" t="s">
        <v>1850</v>
      </c>
      <c r="E392" s="43" t="s">
        <v>355</v>
      </c>
      <c r="F392" s="43" t="s">
        <v>106</v>
      </c>
      <c r="G392" s="43" t="s">
        <v>1852</v>
      </c>
      <c r="H392" s="43" t="s">
        <v>1853</v>
      </c>
      <c r="I392" s="32">
        <v>45992</v>
      </c>
      <c r="J392" s="32">
        <v>45630</v>
      </c>
      <c r="K392" s="43">
        <f>ABS('Raw_Data'!K392)</f>
        <v>88</v>
      </c>
      <c r="L392" s="43">
        <f>K392 + SUMIF(Stock_In!A:A, A392, Stock_In!D:D) - SUMIF(Stock_Out!A:A, A392, Stock_Out!D:D)</f>
        <v>88</v>
      </c>
      <c r="M392" s="43">
        <v>56</v>
      </c>
      <c r="N392" s="43">
        <f t="shared" si="18"/>
        <v>0</v>
      </c>
      <c r="O392" s="43" t="str">
        <f t="shared" si="19"/>
        <v>No</v>
      </c>
      <c r="P392" s="45">
        <v>2</v>
      </c>
      <c r="Q392" s="43">
        <v>25</v>
      </c>
      <c r="R392" s="45">
        <f t="shared" si="20"/>
        <v>50</v>
      </c>
      <c r="S392" s="43">
        <v>36</v>
      </c>
    </row>
    <row r="393" spans="1:19" x14ac:dyDescent="0.25">
      <c r="A393" s="46" t="str">
        <f>IFERROR(INDEX(Products!A:A, MATCH(B393, Products!B:B, 0)), "Not Found")</f>
        <v>P060</v>
      </c>
      <c r="B393" s="46" t="str">
        <f>PROPER(TRIM('Raw_Data'!A393))</f>
        <v>Grapes</v>
      </c>
      <c r="C393" s="46" t="s">
        <v>56</v>
      </c>
      <c r="D393" s="46" t="s">
        <v>1854</v>
      </c>
      <c r="E393" s="46" t="s">
        <v>537</v>
      </c>
      <c r="F393" s="46" t="s">
        <v>68</v>
      </c>
      <c r="G393" s="46" t="s">
        <v>1856</v>
      </c>
      <c r="H393" s="46" t="s">
        <v>1857</v>
      </c>
      <c r="I393" s="29">
        <v>45993</v>
      </c>
      <c r="J393" s="29" t="s">
        <v>1205</v>
      </c>
      <c r="K393" s="46">
        <f>ABS('Raw_Data'!K393)</f>
        <v>54</v>
      </c>
      <c r="L393" s="46">
        <f>K393 + SUMIF(Stock_In!A:A, A393, Stock_In!D:D) - SUMIF(Stock_Out!A:A, A393, Stock_Out!D:D)</f>
        <v>54</v>
      </c>
      <c r="M393" s="46">
        <v>88</v>
      </c>
      <c r="N393" s="46">
        <f t="shared" si="18"/>
        <v>34</v>
      </c>
      <c r="O393" s="46" t="str">
        <f t="shared" si="19"/>
        <v>Yes</v>
      </c>
      <c r="P393" s="47">
        <v>5.5</v>
      </c>
      <c r="Q393" s="46">
        <v>81</v>
      </c>
      <c r="R393" s="47">
        <f t="shared" si="20"/>
        <v>445.5</v>
      </c>
      <c r="S393" s="46">
        <v>77</v>
      </c>
    </row>
    <row r="394" spans="1:19" x14ac:dyDescent="0.25">
      <c r="A394" s="43" t="str">
        <f>IFERROR(INDEX(Products!A:A, MATCH(B394, Products!B:B, 0)), "Not Found")</f>
        <v>P010</v>
      </c>
      <c r="B394" s="43" t="str">
        <f>PROPER(TRIM('Raw_Data'!A394))</f>
        <v>Yogurt</v>
      </c>
      <c r="C394" s="43" t="s">
        <v>74</v>
      </c>
      <c r="D394" s="43" t="s">
        <v>1067</v>
      </c>
      <c r="E394" s="43" t="s">
        <v>129</v>
      </c>
      <c r="F394" s="43" t="s">
        <v>59</v>
      </c>
      <c r="G394" s="43" t="s">
        <v>1859</v>
      </c>
      <c r="H394" s="43" t="s">
        <v>1860</v>
      </c>
      <c r="I394" s="32">
        <v>45993</v>
      </c>
      <c r="J394" s="32">
        <v>45480</v>
      </c>
      <c r="K394" s="43">
        <f>ABS('Raw_Data'!K394)</f>
        <v>86</v>
      </c>
      <c r="L394" s="43">
        <f>K394 + SUMIF(Stock_In!A:A, A394, Stock_In!D:D) - SUMIF(Stock_Out!A:A, A394, Stock_Out!D:D)</f>
        <v>86</v>
      </c>
      <c r="M394" s="43">
        <v>20</v>
      </c>
      <c r="N394" s="43">
        <f t="shared" si="18"/>
        <v>0</v>
      </c>
      <c r="O394" s="43" t="str">
        <f t="shared" si="19"/>
        <v>No</v>
      </c>
      <c r="P394" s="45">
        <v>1.75</v>
      </c>
      <c r="Q394" s="43">
        <v>83</v>
      </c>
      <c r="R394" s="45">
        <f t="shared" si="20"/>
        <v>145.25</v>
      </c>
      <c r="S394" s="43">
        <v>82</v>
      </c>
    </row>
    <row r="395" spans="1:19" x14ac:dyDescent="0.25">
      <c r="A395" s="46" t="str">
        <f>IFERROR(INDEX(Products!A:A, MATCH(B395, Products!B:B, 0)), "Not Found")</f>
        <v>P015</v>
      </c>
      <c r="B395" s="46" t="str">
        <f>PROPER(TRIM('Raw_Data'!A395))</f>
        <v>Cauliflower</v>
      </c>
      <c r="C395" s="46" t="s">
        <v>56</v>
      </c>
      <c r="D395" s="46" t="s">
        <v>770</v>
      </c>
      <c r="E395" s="46" t="s">
        <v>162</v>
      </c>
      <c r="F395" s="46" t="s">
        <v>59</v>
      </c>
      <c r="G395" s="46" t="s">
        <v>1862</v>
      </c>
      <c r="H395" s="46" t="s">
        <v>1863</v>
      </c>
      <c r="I395" s="29" t="s">
        <v>1864</v>
      </c>
      <c r="J395" s="29">
        <v>45630</v>
      </c>
      <c r="K395" s="46">
        <f>ABS('Raw_Data'!K395)</f>
        <v>48</v>
      </c>
      <c r="L395" s="46">
        <f>K395 + SUMIF(Stock_In!A:A, A395, Stock_In!D:D) - SUMIF(Stock_Out!A:A, A395, Stock_Out!D:D)</f>
        <v>48</v>
      </c>
      <c r="M395" s="46">
        <v>27</v>
      </c>
      <c r="N395" s="46">
        <f t="shared" si="18"/>
        <v>0</v>
      </c>
      <c r="O395" s="46" t="str">
        <f t="shared" si="19"/>
        <v>No</v>
      </c>
      <c r="P395" s="47">
        <v>2.5499999999999998</v>
      </c>
      <c r="Q395" s="46">
        <v>52</v>
      </c>
      <c r="R395" s="47">
        <f t="shared" si="20"/>
        <v>132.6</v>
      </c>
      <c r="S395" s="46">
        <v>97</v>
      </c>
    </row>
    <row r="396" spans="1:19" x14ac:dyDescent="0.25">
      <c r="A396" s="43" t="str">
        <f>IFERROR(INDEX(Products!A:A, MATCH(B396, Products!B:B, 0)), "Not Found")</f>
        <v>P040</v>
      </c>
      <c r="B396" s="43" t="str">
        <f>PROPER(TRIM('Raw_Data'!A396))</f>
        <v>Sesame Oil</v>
      </c>
      <c r="C396" s="43" t="s">
        <v>65</v>
      </c>
      <c r="D396" s="43" t="s">
        <v>1866</v>
      </c>
      <c r="E396" s="43" t="s">
        <v>348</v>
      </c>
      <c r="F396" s="43" t="s">
        <v>106</v>
      </c>
      <c r="G396" s="43" t="s">
        <v>1868</v>
      </c>
      <c r="H396" s="43" t="s">
        <v>1869</v>
      </c>
      <c r="I396" s="32" t="s">
        <v>1864</v>
      </c>
      <c r="J396" s="32" t="s">
        <v>364</v>
      </c>
      <c r="K396" s="43">
        <f>ABS('Raw_Data'!K396)</f>
        <v>89</v>
      </c>
      <c r="L396" s="43">
        <f>K396 + SUMIF(Stock_In!A:A, A396, Stock_In!D:D) - SUMIF(Stock_Out!A:A, A396, Stock_Out!D:D)</f>
        <v>89</v>
      </c>
      <c r="M396" s="43">
        <v>66</v>
      </c>
      <c r="N396" s="43">
        <f t="shared" si="18"/>
        <v>0</v>
      </c>
      <c r="O396" s="43" t="str">
        <f t="shared" si="19"/>
        <v>No</v>
      </c>
      <c r="P396" s="45">
        <v>6.5</v>
      </c>
      <c r="Q396" s="43">
        <v>39</v>
      </c>
      <c r="R396" s="45">
        <f t="shared" si="20"/>
        <v>253.5</v>
      </c>
      <c r="S396" s="43">
        <v>25</v>
      </c>
    </row>
    <row r="397" spans="1:19" x14ac:dyDescent="0.25">
      <c r="A397" s="46" t="str">
        <f>IFERROR(INDEX(Products!A:A, MATCH(B397, Products!B:B, 0)), "Not Found")</f>
        <v>P030</v>
      </c>
      <c r="B397" s="46" t="str">
        <f>PROPER(TRIM('Raw_Data'!A397))</f>
        <v>Bread Flour</v>
      </c>
      <c r="C397" s="46" t="s">
        <v>103</v>
      </c>
      <c r="D397" s="46" t="s">
        <v>670</v>
      </c>
      <c r="E397" s="46" t="s">
        <v>262</v>
      </c>
      <c r="F397" s="46" t="s">
        <v>59</v>
      </c>
      <c r="G397" s="46" t="s">
        <v>1871</v>
      </c>
      <c r="H397" s="46" t="s">
        <v>1872</v>
      </c>
      <c r="I397" s="29" t="s">
        <v>921</v>
      </c>
      <c r="J397" s="29">
        <v>45392</v>
      </c>
      <c r="K397" s="46">
        <f>ABS('Raw_Data'!K397)</f>
        <v>97</v>
      </c>
      <c r="L397" s="46">
        <f>K397 + SUMIF(Stock_In!A:A, A397, Stock_In!D:D) - SUMIF(Stock_Out!A:A, A397, Stock_Out!D:D)</f>
        <v>97</v>
      </c>
      <c r="M397" s="46">
        <v>41</v>
      </c>
      <c r="N397" s="46">
        <f t="shared" si="18"/>
        <v>0</v>
      </c>
      <c r="O397" s="46" t="str">
        <f t="shared" si="19"/>
        <v>No</v>
      </c>
      <c r="P397" s="47">
        <v>1.5</v>
      </c>
      <c r="Q397" s="46">
        <v>35</v>
      </c>
      <c r="R397" s="47">
        <f t="shared" si="20"/>
        <v>52.5</v>
      </c>
      <c r="S397" s="46">
        <v>16</v>
      </c>
    </row>
    <row r="398" spans="1:19" x14ac:dyDescent="0.25">
      <c r="A398" s="43" t="str">
        <f>IFERROR(INDEX(Products!A:A, MATCH(B398, Products!B:B, 0)), "Not Found")</f>
        <v>P088</v>
      </c>
      <c r="B398" s="43" t="str">
        <f>PROPER(TRIM('Raw_Data'!A398))</f>
        <v>Haddock</v>
      </c>
      <c r="C398" s="43" t="s">
        <v>113</v>
      </c>
      <c r="D398" s="43" t="s">
        <v>1873</v>
      </c>
      <c r="E398" s="43" t="s">
        <v>885</v>
      </c>
      <c r="F398" s="43" t="s">
        <v>106</v>
      </c>
      <c r="G398" s="43" t="s">
        <v>1875</v>
      </c>
      <c r="H398" s="43" t="s">
        <v>1876</v>
      </c>
      <c r="I398" s="32" t="s">
        <v>921</v>
      </c>
      <c r="J398" s="32" t="s">
        <v>679</v>
      </c>
      <c r="K398" s="43">
        <f>ABS('Raw_Data'!K398)</f>
        <v>84</v>
      </c>
      <c r="L398" s="43">
        <f>K398 + SUMIF(Stock_In!A:A, A398, Stock_In!D:D) - SUMIF(Stock_Out!A:A, A398, Stock_Out!D:D)</f>
        <v>84</v>
      </c>
      <c r="M398" s="43">
        <v>8</v>
      </c>
      <c r="N398" s="43">
        <f t="shared" si="18"/>
        <v>0</v>
      </c>
      <c r="O398" s="43" t="str">
        <f t="shared" si="19"/>
        <v>No</v>
      </c>
      <c r="P398" s="45">
        <v>9</v>
      </c>
      <c r="Q398" s="43">
        <v>60</v>
      </c>
      <c r="R398" s="45">
        <f t="shared" si="20"/>
        <v>540</v>
      </c>
      <c r="S398" s="43">
        <v>38</v>
      </c>
    </row>
    <row r="399" spans="1:19" x14ac:dyDescent="0.25">
      <c r="A399" s="46" t="str">
        <f>IFERROR(INDEX(Products!A:A, MATCH(B399, Products!B:B, 0)), "Not Found")</f>
        <v>P092</v>
      </c>
      <c r="B399" s="46" t="str">
        <f>PROPER(TRIM('Raw_Data'!A399))</f>
        <v>Canola Oil</v>
      </c>
      <c r="C399" s="46" t="s">
        <v>65</v>
      </c>
      <c r="D399" s="46" t="s">
        <v>1249</v>
      </c>
      <c r="E399" s="46" t="s">
        <v>923</v>
      </c>
      <c r="F399" s="46" t="s">
        <v>68</v>
      </c>
      <c r="G399" s="46" t="s">
        <v>1878</v>
      </c>
      <c r="H399" s="46" t="s">
        <v>1879</v>
      </c>
      <c r="I399" s="29" t="s">
        <v>921</v>
      </c>
      <c r="J399" s="29" t="s">
        <v>1880</v>
      </c>
      <c r="K399" s="46">
        <f>ABS('Raw_Data'!K399)</f>
        <v>69</v>
      </c>
      <c r="L399" s="46">
        <f>K399 + SUMIF(Stock_In!A:A, A399, Stock_In!D:D) - SUMIF(Stock_Out!A:A, A399, Stock_Out!D:D)</f>
        <v>69</v>
      </c>
      <c r="M399" s="46">
        <v>17</v>
      </c>
      <c r="N399" s="46">
        <f t="shared" si="18"/>
        <v>0</v>
      </c>
      <c r="O399" s="46" t="str">
        <f t="shared" si="19"/>
        <v>No</v>
      </c>
      <c r="P399" s="47">
        <v>2.2999999999999998</v>
      </c>
      <c r="Q399" s="46">
        <v>79</v>
      </c>
      <c r="R399" s="47">
        <f t="shared" si="20"/>
        <v>181.7</v>
      </c>
      <c r="S399" s="46">
        <v>75</v>
      </c>
    </row>
    <row r="400" spans="1:19" x14ac:dyDescent="0.25">
      <c r="A400" s="43" t="str">
        <f>IFERROR(INDEX(Products!A:A, MATCH(B400, Products!B:B, 0)), "Not Found")</f>
        <v>P069</v>
      </c>
      <c r="B400" s="43" t="str">
        <f>PROPER(TRIM('Raw_Data'!A400))</f>
        <v>Asparagus</v>
      </c>
      <c r="C400" s="43" t="s">
        <v>56</v>
      </c>
      <c r="D400" s="43" t="s">
        <v>1881</v>
      </c>
      <c r="E400" s="43" t="s">
        <v>661</v>
      </c>
      <c r="F400" s="43" t="s">
        <v>59</v>
      </c>
      <c r="G400" s="43" t="s">
        <v>1883</v>
      </c>
      <c r="H400" s="43" t="s">
        <v>1884</v>
      </c>
      <c r="I400" s="32" t="s">
        <v>921</v>
      </c>
      <c r="J400" s="32" t="s">
        <v>1450</v>
      </c>
      <c r="K400" s="43">
        <f>ABS('Raw_Data'!K400)</f>
        <v>80</v>
      </c>
      <c r="L400" s="43">
        <f>K400 + SUMIF(Stock_In!A:A, A400, Stock_In!D:D) - SUMIF(Stock_Out!A:A, A400, Stock_Out!D:D)</f>
        <v>80</v>
      </c>
      <c r="M400" s="43">
        <v>6</v>
      </c>
      <c r="N400" s="43">
        <f t="shared" si="18"/>
        <v>0</v>
      </c>
      <c r="O400" s="43" t="str">
        <f t="shared" si="19"/>
        <v>No</v>
      </c>
      <c r="P400" s="45">
        <v>5</v>
      </c>
      <c r="Q400" s="43">
        <v>26</v>
      </c>
      <c r="R400" s="45">
        <f t="shared" si="20"/>
        <v>130</v>
      </c>
      <c r="S400" s="43">
        <v>71</v>
      </c>
    </row>
    <row r="401" spans="1:19" x14ac:dyDescent="0.25">
      <c r="A401" s="46" t="str">
        <f>IFERROR(INDEX(Products!A:A, MATCH(B401, Products!B:B, 0)), "Not Found")</f>
        <v>P041</v>
      </c>
      <c r="B401" s="46" t="str">
        <f>PROPER(TRIM('Raw_Data'!A401))</f>
        <v>Lettuce</v>
      </c>
      <c r="C401" s="46" t="s">
        <v>56</v>
      </c>
      <c r="D401" s="46" t="s">
        <v>1885</v>
      </c>
      <c r="E401" s="46" t="s">
        <v>355</v>
      </c>
      <c r="F401" s="46" t="s">
        <v>68</v>
      </c>
      <c r="G401" s="46" t="s">
        <v>1887</v>
      </c>
      <c r="H401" s="46" t="s">
        <v>1888</v>
      </c>
      <c r="I401" s="29" t="s">
        <v>483</v>
      </c>
      <c r="J401" s="29" t="s">
        <v>1000</v>
      </c>
      <c r="K401" s="46">
        <f>ABS('Raw_Data'!K401)</f>
        <v>22</v>
      </c>
      <c r="L401" s="46">
        <f>K401 + SUMIF(Stock_In!A:A, A401, Stock_In!D:D) - SUMIF(Stock_Out!A:A, A401, Stock_Out!D:D)</f>
        <v>22</v>
      </c>
      <c r="M401" s="46">
        <v>22</v>
      </c>
      <c r="N401" s="46">
        <f t="shared" si="18"/>
        <v>0</v>
      </c>
      <c r="O401" s="46" t="str">
        <f t="shared" si="19"/>
        <v>Yes</v>
      </c>
      <c r="P401" s="47">
        <v>2</v>
      </c>
      <c r="Q401" s="46">
        <v>62</v>
      </c>
      <c r="R401" s="47">
        <f t="shared" si="20"/>
        <v>124</v>
      </c>
      <c r="S401" s="46">
        <v>78</v>
      </c>
    </row>
    <row r="402" spans="1:19" x14ac:dyDescent="0.25">
      <c r="A402" s="43" t="str">
        <f>IFERROR(INDEX(Products!A:A, MATCH(B402, Products!B:B, 0)), "Not Found")</f>
        <v>P031</v>
      </c>
      <c r="B402" s="43" t="str">
        <f>PROPER(TRIM('Raw_Data'!A402))</f>
        <v>Cucumber</v>
      </c>
      <c r="C402" s="43" t="s">
        <v>56</v>
      </c>
      <c r="D402" s="43" t="s">
        <v>660</v>
      </c>
      <c r="E402" s="43" t="s">
        <v>268</v>
      </c>
      <c r="F402" s="43" t="s">
        <v>59</v>
      </c>
      <c r="G402" s="43" t="s">
        <v>1890</v>
      </c>
      <c r="H402" s="43" t="s">
        <v>1891</v>
      </c>
      <c r="I402" s="32" t="s">
        <v>437</v>
      </c>
      <c r="J402" s="32" t="s">
        <v>437</v>
      </c>
      <c r="K402" s="43">
        <f>ABS('Raw_Data'!K402)</f>
        <v>28</v>
      </c>
      <c r="L402" s="43">
        <f>K402 + SUMIF(Stock_In!A:A, A402, Stock_In!D:D) - SUMIF(Stock_Out!A:A, A402, Stock_Out!D:D)</f>
        <v>28</v>
      </c>
      <c r="M402" s="43">
        <v>5</v>
      </c>
      <c r="N402" s="43">
        <f t="shared" si="18"/>
        <v>0</v>
      </c>
      <c r="O402" s="43" t="str">
        <f t="shared" si="19"/>
        <v>No</v>
      </c>
      <c r="P402" s="45">
        <v>1.8</v>
      </c>
      <c r="Q402" s="43">
        <v>33</v>
      </c>
      <c r="R402" s="45">
        <f t="shared" si="20"/>
        <v>59.4</v>
      </c>
      <c r="S402" s="43">
        <v>9</v>
      </c>
    </row>
    <row r="403" spans="1:19" x14ac:dyDescent="0.25">
      <c r="A403" s="46" t="str">
        <f>IFERROR(INDEX(Products!A:A, MATCH(B403, Products!B:B, 0)), "Not Found")</f>
        <v>P118</v>
      </c>
      <c r="B403" s="46" t="str">
        <f>PROPER(TRIM('Raw_Data'!A403))</f>
        <v>Blueberries</v>
      </c>
      <c r="C403" s="46" t="s">
        <v>56</v>
      </c>
      <c r="D403" s="46" t="s">
        <v>1454</v>
      </c>
      <c r="E403" s="46" t="s">
        <v>1749</v>
      </c>
      <c r="F403" s="46" t="s">
        <v>106</v>
      </c>
      <c r="G403" s="46" t="s">
        <v>1893</v>
      </c>
      <c r="H403" s="46" t="s">
        <v>1894</v>
      </c>
      <c r="I403" s="29" t="s">
        <v>974</v>
      </c>
      <c r="J403" s="29" t="s">
        <v>225</v>
      </c>
      <c r="K403" s="46">
        <f>ABS('Raw_Data'!K403)</f>
        <v>23</v>
      </c>
      <c r="L403" s="46">
        <f>K403 + SUMIF(Stock_In!A:A, A403, Stock_In!D:D) - SUMIF(Stock_Out!A:A, A403, Stock_Out!D:D)</f>
        <v>23</v>
      </c>
      <c r="M403" s="46">
        <v>38</v>
      </c>
      <c r="N403" s="46">
        <f t="shared" si="18"/>
        <v>15</v>
      </c>
      <c r="O403" s="46" t="str">
        <f t="shared" si="19"/>
        <v>Yes</v>
      </c>
      <c r="P403" s="47">
        <v>10</v>
      </c>
      <c r="Q403" s="46">
        <v>40</v>
      </c>
      <c r="R403" s="47">
        <f t="shared" si="20"/>
        <v>400</v>
      </c>
      <c r="S403" s="46">
        <v>15</v>
      </c>
    </row>
    <row r="404" spans="1:19" x14ac:dyDescent="0.25">
      <c r="A404" s="43" t="str">
        <f>IFERROR(INDEX(Products!A:A, MATCH(B404, Products!B:B, 0)), "Not Found")</f>
        <v>P001</v>
      </c>
      <c r="B404" s="43" t="str">
        <f>PROPER(TRIM('Raw_Data'!A404))</f>
        <v>Bell Pepper</v>
      </c>
      <c r="C404" s="43" t="s">
        <v>56</v>
      </c>
      <c r="D404" s="43" t="s">
        <v>1895</v>
      </c>
      <c r="E404" s="43" t="s">
        <v>58</v>
      </c>
      <c r="F404" s="43" t="s">
        <v>68</v>
      </c>
      <c r="G404" s="43" t="s">
        <v>1897</v>
      </c>
      <c r="H404" s="43" t="s">
        <v>1898</v>
      </c>
      <c r="I404" s="32" t="s">
        <v>974</v>
      </c>
      <c r="J404" s="32" t="s">
        <v>644</v>
      </c>
      <c r="K404" s="43">
        <f>ABS('Raw_Data'!K404)</f>
        <v>26</v>
      </c>
      <c r="L404" s="43">
        <f>K404 + SUMIF(Stock_In!A:A, A404, Stock_In!D:D) - SUMIF(Stock_Out!A:A, A404, Stock_Out!D:D)</f>
        <v>30</v>
      </c>
      <c r="M404" s="43">
        <v>12</v>
      </c>
      <c r="N404" s="43">
        <f t="shared" si="18"/>
        <v>0</v>
      </c>
      <c r="O404" s="43" t="str">
        <f t="shared" si="19"/>
        <v>No</v>
      </c>
      <c r="P404" s="45">
        <v>4.4000000000000004</v>
      </c>
      <c r="Q404" s="43">
        <v>73</v>
      </c>
      <c r="R404" s="45">
        <f t="shared" si="20"/>
        <v>321.20000000000005</v>
      </c>
      <c r="S404" s="43">
        <v>20</v>
      </c>
    </row>
    <row r="405" spans="1:19" x14ac:dyDescent="0.25">
      <c r="A405" s="46" t="str">
        <f>IFERROR(INDEX(Products!A:A, MATCH(B405, Products!B:B, 0)), "Not Found")</f>
        <v>P011</v>
      </c>
      <c r="B405" s="46" t="str">
        <f>PROPER(TRIM('Raw_Data'!A405))</f>
        <v>Cheddar Cheese</v>
      </c>
      <c r="C405" s="46" t="s">
        <v>74</v>
      </c>
      <c r="D405" s="46" t="s">
        <v>1899</v>
      </c>
      <c r="E405" s="46" t="s">
        <v>136</v>
      </c>
      <c r="F405" s="46" t="s">
        <v>68</v>
      </c>
      <c r="G405" s="46" t="s">
        <v>1901</v>
      </c>
      <c r="H405" s="46" t="s">
        <v>1902</v>
      </c>
      <c r="I405" s="29" t="s">
        <v>974</v>
      </c>
      <c r="J405" s="29" t="s">
        <v>582</v>
      </c>
      <c r="K405" s="46">
        <f>ABS('Raw_Data'!K405)</f>
        <v>85</v>
      </c>
      <c r="L405" s="46">
        <f>K405 + SUMIF(Stock_In!A:A, A405, Stock_In!D:D) - SUMIF(Stock_Out!A:A, A405, Stock_Out!D:D)</f>
        <v>85</v>
      </c>
      <c r="M405" s="46">
        <v>28</v>
      </c>
      <c r="N405" s="46">
        <f t="shared" si="18"/>
        <v>0</v>
      </c>
      <c r="O405" s="46" t="str">
        <f t="shared" si="19"/>
        <v>No</v>
      </c>
      <c r="P405" s="47">
        <v>8.9</v>
      </c>
      <c r="Q405" s="46">
        <v>57</v>
      </c>
      <c r="R405" s="47">
        <f t="shared" si="20"/>
        <v>507.3</v>
      </c>
      <c r="S405" s="46">
        <v>41</v>
      </c>
    </row>
    <row r="406" spans="1:19" x14ac:dyDescent="0.25">
      <c r="A406" s="43" t="str">
        <f>IFERROR(INDEX(Products!A:A, MATCH(B406, Products!B:B, 0)), "Not Found")</f>
        <v>P120</v>
      </c>
      <c r="B406" s="43" t="str">
        <f>PROPER(TRIM('Raw_Data'!A406))</f>
        <v>Mozzarella Cheese</v>
      </c>
      <c r="C406" s="43" t="s">
        <v>74</v>
      </c>
      <c r="D406" s="43" t="s">
        <v>168</v>
      </c>
      <c r="E406" s="43" t="s">
        <v>1827</v>
      </c>
      <c r="F406" s="43" t="s">
        <v>59</v>
      </c>
      <c r="G406" s="43" t="s">
        <v>1905</v>
      </c>
      <c r="H406" s="43" t="s">
        <v>1906</v>
      </c>
      <c r="I406" s="32" t="s">
        <v>974</v>
      </c>
      <c r="J406" s="32">
        <v>45633</v>
      </c>
      <c r="K406" s="43">
        <f>ABS('Raw_Data'!K406)</f>
        <v>55</v>
      </c>
      <c r="L406" s="43">
        <f>K406 + SUMIF(Stock_In!A:A, A406, Stock_In!D:D) - SUMIF(Stock_Out!A:A, A406, Stock_Out!D:D)</f>
        <v>55</v>
      </c>
      <c r="M406" s="43">
        <v>58</v>
      </c>
      <c r="N406" s="43">
        <f t="shared" ref="N406:N469" si="21">IF(M406&gt;L406,M406-L406,0)</f>
        <v>3</v>
      </c>
      <c r="O406" s="43" t="str">
        <f t="shared" ref="O406:O469" si="22">IF(K406 &lt;= M406, "Yes", "No")</f>
        <v>Yes</v>
      </c>
      <c r="P406" s="45">
        <v>7.2</v>
      </c>
      <c r="Q406" s="43">
        <v>48</v>
      </c>
      <c r="R406" s="45">
        <f t="shared" ref="R406:R469" si="23">P406*Q406</f>
        <v>345.6</v>
      </c>
      <c r="S406" s="43">
        <v>17</v>
      </c>
    </row>
    <row r="407" spans="1:19" x14ac:dyDescent="0.25">
      <c r="A407" s="46" t="str">
        <f>IFERROR(INDEX(Products!A:A, MATCH(B407, Products!B:B, 0)), "Not Found")</f>
        <v>P084</v>
      </c>
      <c r="B407" s="46" t="str">
        <f>PROPER(TRIM('Raw_Data'!A407))</f>
        <v>Evaporated Milk</v>
      </c>
      <c r="C407" s="46" t="s">
        <v>74</v>
      </c>
      <c r="D407" s="46" t="s">
        <v>1005</v>
      </c>
      <c r="E407" s="46" t="s">
        <v>813</v>
      </c>
      <c r="F407" s="46" t="s">
        <v>68</v>
      </c>
      <c r="G407" s="46" t="s">
        <v>1908</v>
      </c>
      <c r="H407" s="46" t="s">
        <v>1909</v>
      </c>
      <c r="I407" s="29" t="s">
        <v>1474</v>
      </c>
      <c r="J407" s="29" t="s">
        <v>158</v>
      </c>
      <c r="K407" s="46">
        <f>ABS('Raw_Data'!K407)</f>
        <v>72</v>
      </c>
      <c r="L407" s="46">
        <f>K407 + SUMIF(Stock_In!A:A, A407, Stock_In!D:D) - SUMIF(Stock_Out!A:A, A407, Stock_Out!D:D)</f>
        <v>72</v>
      </c>
      <c r="M407" s="46">
        <v>3</v>
      </c>
      <c r="N407" s="46">
        <f t="shared" si="21"/>
        <v>0</v>
      </c>
      <c r="O407" s="46" t="str">
        <f t="shared" si="22"/>
        <v>No</v>
      </c>
      <c r="P407" s="47">
        <v>2</v>
      </c>
      <c r="Q407" s="46">
        <v>52</v>
      </c>
      <c r="R407" s="47">
        <f t="shared" si="23"/>
        <v>104</v>
      </c>
      <c r="S407" s="46">
        <v>14</v>
      </c>
    </row>
    <row r="408" spans="1:19" x14ac:dyDescent="0.25">
      <c r="A408" s="43" t="str">
        <f>IFERROR(INDEX(Products!A:A, MATCH(B408, Products!B:B, 0)), "Not Found")</f>
        <v>P107</v>
      </c>
      <c r="B408" s="43" t="str">
        <f>PROPER(TRIM('Raw_Data'!A408))</f>
        <v>Swiss Cheese</v>
      </c>
      <c r="C408" s="43" t="s">
        <v>74</v>
      </c>
      <c r="D408" s="43" t="s">
        <v>161</v>
      </c>
      <c r="E408" s="43" t="s">
        <v>1355</v>
      </c>
      <c r="F408" s="43" t="s">
        <v>106</v>
      </c>
      <c r="G408" s="43" t="s">
        <v>1911</v>
      </c>
      <c r="H408" s="43" t="s">
        <v>1912</v>
      </c>
      <c r="I408" s="32" t="s">
        <v>1139</v>
      </c>
      <c r="J408" s="32" t="s">
        <v>375</v>
      </c>
      <c r="K408" s="43">
        <f>ABS('Raw_Data'!K408)</f>
        <v>29</v>
      </c>
      <c r="L408" s="43">
        <f>K408 + SUMIF(Stock_In!A:A, A408, Stock_In!D:D) - SUMIF(Stock_Out!A:A, A408, Stock_Out!D:D)</f>
        <v>29</v>
      </c>
      <c r="M408" s="43">
        <v>4</v>
      </c>
      <c r="N408" s="43">
        <f t="shared" si="21"/>
        <v>0</v>
      </c>
      <c r="O408" s="43" t="str">
        <f t="shared" si="22"/>
        <v>No</v>
      </c>
      <c r="P408" s="45">
        <v>8</v>
      </c>
      <c r="Q408" s="43">
        <v>59</v>
      </c>
      <c r="R408" s="45">
        <f t="shared" si="23"/>
        <v>472</v>
      </c>
      <c r="S408" s="43">
        <v>52</v>
      </c>
    </row>
    <row r="409" spans="1:19" x14ac:dyDescent="0.25">
      <c r="A409" s="46" t="str">
        <f>IFERROR(INDEX(Products!A:A, MATCH(B409, Products!B:B, 0)), "Not Found")</f>
        <v>P031</v>
      </c>
      <c r="B409" s="46" t="str">
        <f>PROPER(TRIM('Raw_Data'!A409))</f>
        <v>Cucumber</v>
      </c>
      <c r="C409" s="46" t="s">
        <v>56</v>
      </c>
      <c r="D409" s="46" t="s">
        <v>1914</v>
      </c>
      <c r="E409" s="46" t="s">
        <v>268</v>
      </c>
      <c r="F409" s="46" t="s">
        <v>68</v>
      </c>
      <c r="G409" s="46" t="s">
        <v>1916</v>
      </c>
      <c r="H409" s="46" t="s">
        <v>1917</v>
      </c>
      <c r="I409" s="29" t="s">
        <v>1139</v>
      </c>
      <c r="J409" s="29">
        <v>45992</v>
      </c>
      <c r="K409" s="46">
        <f>ABS('Raw_Data'!K409)</f>
        <v>47</v>
      </c>
      <c r="L409" s="46">
        <f>K409 + SUMIF(Stock_In!A:A, A409, Stock_In!D:D) - SUMIF(Stock_Out!A:A, A409, Stock_Out!D:D)</f>
        <v>47</v>
      </c>
      <c r="M409" s="46">
        <v>20</v>
      </c>
      <c r="N409" s="46">
        <f t="shared" si="21"/>
        <v>0</v>
      </c>
      <c r="O409" s="46" t="str">
        <f t="shared" si="22"/>
        <v>No</v>
      </c>
      <c r="P409" s="47">
        <v>1.75</v>
      </c>
      <c r="Q409" s="46">
        <v>49</v>
      </c>
      <c r="R409" s="47">
        <f t="shared" si="23"/>
        <v>85.75</v>
      </c>
      <c r="S409" s="46">
        <v>19</v>
      </c>
    </row>
    <row r="410" spans="1:19" x14ac:dyDescent="0.25">
      <c r="A410" s="43" t="str">
        <f>IFERROR(INDEX(Products!A:A, MATCH(B410, Products!B:B, 0)), "Not Found")</f>
        <v>P100</v>
      </c>
      <c r="B410" s="43" t="str">
        <f>PROPER(TRIM('Raw_Data'!A410))</f>
        <v>Potato</v>
      </c>
      <c r="C410" s="43" t="s">
        <v>56</v>
      </c>
      <c r="D410" s="43" t="s">
        <v>1918</v>
      </c>
      <c r="E410" s="43" t="s">
        <v>1202</v>
      </c>
      <c r="F410" s="43" t="s">
        <v>106</v>
      </c>
      <c r="G410" s="43" t="s">
        <v>1920</v>
      </c>
      <c r="H410" s="43" t="s">
        <v>1921</v>
      </c>
      <c r="I410" s="32" t="s">
        <v>1139</v>
      </c>
      <c r="J410" s="32">
        <v>45446</v>
      </c>
      <c r="K410" s="43">
        <f>ABS('Raw_Data'!K410)</f>
        <v>42</v>
      </c>
      <c r="L410" s="43">
        <f>K410 + SUMIF(Stock_In!A:A, A410, Stock_In!D:D) - SUMIF(Stock_Out!A:A, A410, Stock_Out!D:D)</f>
        <v>37</v>
      </c>
      <c r="M410" s="43">
        <v>69</v>
      </c>
      <c r="N410" s="43">
        <f t="shared" si="21"/>
        <v>32</v>
      </c>
      <c r="O410" s="43" t="str">
        <f t="shared" si="22"/>
        <v>Yes</v>
      </c>
      <c r="P410" s="45">
        <v>1.2</v>
      </c>
      <c r="Q410" s="43">
        <v>43</v>
      </c>
      <c r="R410" s="45">
        <f t="shared" si="23"/>
        <v>51.6</v>
      </c>
      <c r="S410" s="43">
        <v>96</v>
      </c>
    </row>
    <row r="411" spans="1:19" x14ac:dyDescent="0.25">
      <c r="A411" s="46" t="str">
        <f>IFERROR(INDEX(Products!A:A, MATCH(B411, Products!B:B, 0)), "Not Found")</f>
        <v>P019</v>
      </c>
      <c r="B411" s="46" t="str">
        <f>PROPER(TRIM('Raw_Data'!A411))</f>
        <v>Eggplant</v>
      </c>
      <c r="C411" s="46" t="s">
        <v>56</v>
      </c>
      <c r="D411" s="46" t="s">
        <v>411</v>
      </c>
      <c r="E411" s="46" t="s">
        <v>188</v>
      </c>
      <c r="F411" s="46" t="s">
        <v>68</v>
      </c>
      <c r="G411" s="46" t="s">
        <v>1923</v>
      </c>
      <c r="H411" s="46" t="s">
        <v>1924</v>
      </c>
      <c r="I411" s="29" t="s">
        <v>1139</v>
      </c>
      <c r="J411" s="29" t="s">
        <v>393</v>
      </c>
      <c r="K411" s="46">
        <f>ABS('Raw_Data'!K411)</f>
        <v>97</v>
      </c>
      <c r="L411" s="46">
        <f>K411 + SUMIF(Stock_In!A:A, A411, Stock_In!D:D) - SUMIF(Stock_Out!A:A, A411, Stock_Out!D:D)</f>
        <v>97</v>
      </c>
      <c r="M411" s="46">
        <v>52</v>
      </c>
      <c r="N411" s="46">
        <f t="shared" si="21"/>
        <v>0</v>
      </c>
      <c r="O411" s="46" t="str">
        <f t="shared" si="22"/>
        <v>No</v>
      </c>
      <c r="P411" s="47">
        <v>3</v>
      </c>
      <c r="Q411" s="46">
        <v>22</v>
      </c>
      <c r="R411" s="47">
        <f t="shared" si="23"/>
        <v>66</v>
      </c>
      <c r="S411" s="46">
        <v>90</v>
      </c>
    </row>
    <row r="412" spans="1:19" x14ac:dyDescent="0.25">
      <c r="A412" s="43" t="str">
        <f>IFERROR(INDEX(Products!A:A, MATCH(B412, Products!B:B, 0)), "Not Found")</f>
        <v>P067</v>
      </c>
      <c r="B412" s="43" t="str">
        <f>PROPER(TRIM('Raw_Data'!A412))</f>
        <v>Greek Yogurt</v>
      </c>
      <c r="C412" s="43" t="s">
        <v>74</v>
      </c>
      <c r="D412" s="43" t="s">
        <v>239</v>
      </c>
      <c r="E412" s="43" t="s">
        <v>632</v>
      </c>
      <c r="F412" s="43" t="s">
        <v>59</v>
      </c>
      <c r="G412" s="43" t="s">
        <v>1926</v>
      </c>
      <c r="H412" s="43" t="s">
        <v>1927</v>
      </c>
      <c r="I412" s="32" t="s">
        <v>1450</v>
      </c>
      <c r="J412" s="32">
        <v>45482</v>
      </c>
      <c r="K412" s="43">
        <f>ABS('Raw_Data'!K412)</f>
        <v>90</v>
      </c>
      <c r="L412" s="43">
        <f>K412 + SUMIF(Stock_In!A:A, A412, Stock_In!D:D) - SUMIF(Stock_Out!A:A, A412, Stock_Out!D:D)</f>
        <v>90</v>
      </c>
      <c r="M412" s="43">
        <v>62</v>
      </c>
      <c r="N412" s="43">
        <f t="shared" si="21"/>
        <v>0</v>
      </c>
      <c r="O412" s="43" t="str">
        <f t="shared" si="22"/>
        <v>No</v>
      </c>
      <c r="P412" s="45">
        <v>3</v>
      </c>
      <c r="Q412" s="43">
        <v>70</v>
      </c>
      <c r="R412" s="45">
        <f t="shared" si="23"/>
        <v>210</v>
      </c>
      <c r="S412" s="43">
        <v>83</v>
      </c>
    </row>
    <row r="413" spans="1:19" x14ac:dyDescent="0.25">
      <c r="A413" s="46" t="str">
        <f>IFERROR(INDEX(Products!A:A, MATCH(B413, Products!B:B, 0)), "Not Found")</f>
        <v>P096</v>
      </c>
      <c r="B413" s="46" t="str">
        <f>PROPER(TRIM('Raw_Data'!A413))</f>
        <v>Apple</v>
      </c>
      <c r="C413" s="46" t="s">
        <v>56</v>
      </c>
      <c r="D413" s="46" t="s">
        <v>1928</v>
      </c>
      <c r="E413" s="46" t="s">
        <v>1047</v>
      </c>
      <c r="F413" s="46" t="s">
        <v>59</v>
      </c>
      <c r="G413" s="46" t="s">
        <v>1930</v>
      </c>
      <c r="H413" s="46" t="s">
        <v>1931</v>
      </c>
      <c r="I413" s="29" t="s">
        <v>1450</v>
      </c>
      <c r="J413" s="29" t="s">
        <v>1932</v>
      </c>
      <c r="K413" s="46">
        <f>ABS('Raw_Data'!K413)</f>
        <v>81</v>
      </c>
      <c r="L413" s="46">
        <f>K413 + SUMIF(Stock_In!A:A, A413, Stock_In!D:D) - SUMIF(Stock_Out!A:A, A413, Stock_Out!D:D)</f>
        <v>81</v>
      </c>
      <c r="M413" s="46">
        <v>74</v>
      </c>
      <c r="N413" s="46">
        <f t="shared" si="21"/>
        <v>0</v>
      </c>
      <c r="O413" s="46" t="str">
        <f t="shared" si="22"/>
        <v>No</v>
      </c>
      <c r="P413" s="47">
        <v>3.5</v>
      </c>
      <c r="Q413" s="46">
        <v>42</v>
      </c>
      <c r="R413" s="47">
        <f t="shared" si="23"/>
        <v>147</v>
      </c>
      <c r="S413" s="46">
        <v>23</v>
      </c>
    </row>
    <row r="414" spans="1:19" x14ac:dyDescent="0.25">
      <c r="A414" s="43" t="str">
        <f>IFERROR(INDEX(Products!A:A, MATCH(B414, Products!B:B, 0)), "Not Found")</f>
        <v>P062</v>
      </c>
      <c r="B414" s="43" t="str">
        <f>PROPER(TRIM('Raw_Data'!A414))</f>
        <v>Short Grain Rice</v>
      </c>
      <c r="C414" s="43" t="s">
        <v>103</v>
      </c>
      <c r="D414" s="43" t="s">
        <v>1933</v>
      </c>
      <c r="E414" s="43" t="s">
        <v>567</v>
      </c>
      <c r="F414" s="43" t="s">
        <v>59</v>
      </c>
      <c r="G414" s="43" t="s">
        <v>1935</v>
      </c>
      <c r="H414" s="43" t="s">
        <v>1936</v>
      </c>
      <c r="I414" s="32" t="s">
        <v>827</v>
      </c>
      <c r="J414" s="32" t="s">
        <v>307</v>
      </c>
      <c r="K414" s="43">
        <f>ABS('Raw_Data'!K414)</f>
        <v>60</v>
      </c>
      <c r="L414" s="43">
        <f>K414 + SUMIF(Stock_In!A:A, A414, Stock_In!D:D) - SUMIF(Stock_Out!A:A, A414, Stock_Out!D:D)</f>
        <v>60</v>
      </c>
      <c r="M414" s="43">
        <v>90</v>
      </c>
      <c r="N414" s="43">
        <f t="shared" si="21"/>
        <v>30</v>
      </c>
      <c r="O414" s="43" t="str">
        <f t="shared" si="22"/>
        <v>Yes</v>
      </c>
      <c r="P414" s="45">
        <v>3</v>
      </c>
      <c r="Q414" s="43">
        <v>47</v>
      </c>
      <c r="R414" s="45">
        <f t="shared" si="23"/>
        <v>141</v>
      </c>
      <c r="S414" s="43">
        <v>9</v>
      </c>
    </row>
    <row r="415" spans="1:19" x14ac:dyDescent="0.25">
      <c r="A415" s="46" t="str">
        <f>IFERROR(INDEX(Products!A:A, MATCH(B415, Products!B:B, 0)), "Not Found")</f>
        <v>P087</v>
      </c>
      <c r="B415" s="46" t="str">
        <f>PROPER(TRIM('Raw_Data'!A415))</f>
        <v>Kiwi</v>
      </c>
      <c r="C415" s="46" t="s">
        <v>56</v>
      </c>
      <c r="D415" s="46" t="s">
        <v>1937</v>
      </c>
      <c r="E415" s="46" t="s">
        <v>876</v>
      </c>
      <c r="F415" s="46" t="s">
        <v>68</v>
      </c>
      <c r="G415" s="46" t="s">
        <v>1939</v>
      </c>
      <c r="H415" s="46" t="s">
        <v>1940</v>
      </c>
      <c r="I415" s="29" t="s">
        <v>827</v>
      </c>
      <c r="J415" s="29">
        <v>45840</v>
      </c>
      <c r="K415" s="46">
        <f>ABS('Raw_Data'!K415)</f>
        <v>45</v>
      </c>
      <c r="L415" s="46">
        <f>K415 + SUMIF(Stock_In!A:A, A415, Stock_In!D:D) - SUMIF(Stock_Out!A:A, A415, Stock_Out!D:D)</f>
        <v>45</v>
      </c>
      <c r="M415" s="46">
        <v>24</v>
      </c>
      <c r="N415" s="46">
        <f t="shared" si="21"/>
        <v>0</v>
      </c>
      <c r="O415" s="46" t="str">
        <f t="shared" si="22"/>
        <v>No</v>
      </c>
      <c r="P415" s="47">
        <v>6</v>
      </c>
      <c r="Q415" s="46">
        <v>44</v>
      </c>
      <c r="R415" s="47">
        <f t="shared" si="23"/>
        <v>264</v>
      </c>
      <c r="S415" s="46">
        <v>34</v>
      </c>
    </row>
    <row r="416" spans="1:19" x14ac:dyDescent="0.25">
      <c r="A416" s="43" t="str">
        <f>IFERROR(INDEX(Products!A:A, MATCH(B416, Products!B:B, 0)), "Not Found")</f>
        <v>P010</v>
      </c>
      <c r="B416" s="43" t="str">
        <f>PROPER(TRIM('Raw_Data'!A416))</f>
        <v>Yogurt</v>
      </c>
      <c r="C416" s="43" t="s">
        <v>74</v>
      </c>
      <c r="D416" s="43" t="s">
        <v>57</v>
      </c>
      <c r="E416" s="43" t="s">
        <v>129</v>
      </c>
      <c r="F416" s="43" t="s">
        <v>59</v>
      </c>
      <c r="G416" s="43" t="s">
        <v>1942</v>
      </c>
      <c r="H416" s="43" t="s">
        <v>1943</v>
      </c>
      <c r="I416" s="32" t="s">
        <v>827</v>
      </c>
      <c r="J416" s="32">
        <v>45574</v>
      </c>
      <c r="K416" s="43">
        <f>ABS('Raw_Data'!K416)</f>
        <v>92</v>
      </c>
      <c r="L416" s="43">
        <f>K416 + SUMIF(Stock_In!A:A, A416, Stock_In!D:D) - SUMIF(Stock_Out!A:A, A416, Stock_Out!D:D)</f>
        <v>92</v>
      </c>
      <c r="M416" s="43">
        <v>92</v>
      </c>
      <c r="N416" s="43">
        <f t="shared" si="21"/>
        <v>0</v>
      </c>
      <c r="O416" s="43" t="str">
        <f t="shared" si="22"/>
        <v>Yes</v>
      </c>
      <c r="P416" s="45">
        <v>1.75</v>
      </c>
      <c r="Q416" s="43">
        <v>50</v>
      </c>
      <c r="R416" s="45">
        <f t="shared" si="23"/>
        <v>87.5</v>
      </c>
      <c r="S416" s="43">
        <v>67</v>
      </c>
    </row>
    <row r="417" spans="1:19" x14ac:dyDescent="0.25">
      <c r="A417" s="46" t="str">
        <f>IFERROR(INDEX(Products!A:A, MATCH(B417, Products!B:B, 0)), "Not Found")</f>
        <v>P121</v>
      </c>
      <c r="B417" s="46" t="str">
        <f>PROPER(TRIM('Raw_Data'!A417))</f>
        <v>Mackerel</v>
      </c>
      <c r="C417" s="46" t="s">
        <v>113</v>
      </c>
      <c r="D417" s="46" t="s">
        <v>1945</v>
      </c>
      <c r="E417" s="46" t="s">
        <v>1946</v>
      </c>
      <c r="F417" s="46" t="s">
        <v>59</v>
      </c>
      <c r="G417" s="46" t="s">
        <v>1947</v>
      </c>
      <c r="H417" s="46" t="s">
        <v>1948</v>
      </c>
      <c r="I417" s="29" t="s">
        <v>827</v>
      </c>
      <c r="J417" s="29">
        <v>45573</v>
      </c>
      <c r="K417" s="46">
        <f>ABS('Raw_Data'!K417)</f>
        <v>76</v>
      </c>
      <c r="L417" s="46">
        <f>K417 + SUMIF(Stock_In!A:A, A417, Stock_In!D:D) - SUMIF(Stock_Out!A:A, A417, Stock_Out!D:D)</f>
        <v>76</v>
      </c>
      <c r="M417" s="46">
        <v>21</v>
      </c>
      <c r="N417" s="46">
        <f t="shared" si="21"/>
        <v>0</v>
      </c>
      <c r="O417" s="46" t="str">
        <f t="shared" si="22"/>
        <v>No</v>
      </c>
      <c r="P417" s="47">
        <v>7.5</v>
      </c>
      <c r="Q417" s="46">
        <v>31</v>
      </c>
      <c r="R417" s="47">
        <f t="shared" si="23"/>
        <v>232.5</v>
      </c>
      <c r="S417" s="46">
        <v>47</v>
      </c>
    </row>
    <row r="418" spans="1:19" x14ac:dyDescent="0.25">
      <c r="A418" s="43" t="str">
        <f>IFERROR(INDEX(Products!A:A, MATCH(B418, Products!B:B, 0)), "Not Found")</f>
        <v>P061</v>
      </c>
      <c r="B418" s="43" t="str">
        <f>PROPER(TRIM('Raw_Data'!A418))</f>
        <v>Sunflower Oil</v>
      </c>
      <c r="C418" s="43" t="s">
        <v>65</v>
      </c>
      <c r="D418" s="43" t="s">
        <v>1741</v>
      </c>
      <c r="E418" s="43" t="s">
        <v>544</v>
      </c>
      <c r="F418" s="43" t="s">
        <v>106</v>
      </c>
      <c r="G418" s="43" t="s">
        <v>1952</v>
      </c>
      <c r="H418" s="43" t="s">
        <v>1953</v>
      </c>
      <c r="I418" s="32" t="s">
        <v>827</v>
      </c>
      <c r="J418" s="32" t="s">
        <v>375</v>
      </c>
      <c r="K418" s="43">
        <f>ABS('Raw_Data'!K418)</f>
        <v>80</v>
      </c>
      <c r="L418" s="43">
        <f>K418 + SUMIF(Stock_In!A:A, A418, Stock_In!D:D) - SUMIF(Stock_Out!A:A, A418, Stock_Out!D:D)</f>
        <v>80</v>
      </c>
      <c r="M418" s="43">
        <v>24</v>
      </c>
      <c r="N418" s="43">
        <f t="shared" si="21"/>
        <v>0</v>
      </c>
      <c r="O418" s="43" t="str">
        <f t="shared" si="22"/>
        <v>No</v>
      </c>
      <c r="P418" s="45">
        <v>2.5</v>
      </c>
      <c r="Q418" s="43">
        <v>98</v>
      </c>
      <c r="R418" s="45">
        <f t="shared" si="23"/>
        <v>245</v>
      </c>
      <c r="S418" s="43">
        <v>38</v>
      </c>
    </row>
    <row r="419" spans="1:19" x14ac:dyDescent="0.25">
      <c r="A419" s="46" t="str">
        <f>IFERROR(INDEX(Products!A:A, MATCH(B419, Products!B:B, 0)), "Not Found")</f>
        <v>P033</v>
      </c>
      <c r="B419" s="46" t="str">
        <f>PROPER(TRIM('Raw_Data'!A419))</f>
        <v>Lime</v>
      </c>
      <c r="C419" s="46" t="s">
        <v>56</v>
      </c>
      <c r="D419" s="46" t="s">
        <v>251</v>
      </c>
      <c r="E419" s="46" t="s">
        <v>287</v>
      </c>
      <c r="F419" s="46" t="s">
        <v>68</v>
      </c>
      <c r="G419" s="46" t="s">
        <v>1955</v>
      </c>
      <c r="H419" s="46" t="s">
        <v>1956</v>
      </c>
      <c r="I419" s="29" t="s">
        <v>1834</v>
      </c>
      <c r="J419" s="29">
        <v>45840</v>
      </c>
      <c r="K419" s="46">
        <f>ABS('Raw_Data'!K419)</f>
        <v>21</v>
      </c>
      <c r="L419" s="46">
        <f>K419 + SUMIF(Stock_In!A:A, A419, Stock_In!D:D) - SUMIF(Stock_Out!A:A, A419, Stock_Out!D:D)</f>
        <v>21</v>
      </c>
      <c r="M419" s="46">
        <v>30</v>
      </c>
      <c r="N419" s="46">
        <f t="shared" si="21"/>
        <v>9</v>
      </c>
      <c r="O419" s="46" t="str">
        <f t="shared" si="22"/>
        <v>Yes</v>
      </c>
      <c r="P419" s="47">
        <v>2</v>
      </c>
      <c r="Q419" s="46">
        <v>43</v>
      </c>
      <c r="R419" s="47">
        <f t="shared" si="23"/>
        <v>86</v>
      </c>
      <c r="S419" s="46">
        <v>54</v>
      </c>
    </row>
    <row r="420" spans="1:19" x14ac:dyDescent="0.25">
      <c r="A420" s="43" t="str">
        <f>IFERROR(INDEX(Products!A:A, MATCH(B420, Products!B:B, 0)), "Not Found")</f>
        <v>P053</v>
      </c>
      <c r="B420" s="43" t="str">
        <f>PROPER(TRIM('Raw_Data'!A420))</f>
        <v>Sushi Rice</v>
      </c>
      <c r="C420" s="43" t="s">
        <v>103</v>
      </c>
      <c r="D420" s="43" t="s">
        <v>1648</v>
      </c>
      <c r="E420" s="43" t="s">
        <v>453</v>
      </c>
      <c r="F420" s="43" t="s">
        <v>68</v>
      </c>
      <c r="G420" s="43" t="s">
        <v>1958</v>
      </c>
      <c r="H420" s="43" t="s">
        <v>1959</v>
      </c>
      <c r="I420" s="32" t="s">
        <v>1834</v>
      </c>
      <c r="J420" s="32" t="s">
        <v>854</v>
      </c>
      <c r="K420" s="43">
        <f>ABS('Raw_Data'!K420)</f>
        <v>84</v>
      </c>
      <c r="L420" s="43">
        <f>K420 + SUMIF(Stock_In!A:A, A420, Stock_In!D:D) - SUMIF(Stock_Out!A:A, A420, Stock_Out!D:D)</f>
        <v>84</v>
      </c>
      <c r="M420" s="43">
        <v>69</v>
      </c>
      <c r="N420" s="43">
        <f t="shared" si="21"/>
        <v>0</v>
      </c>
      <c r="O420" s="43" t="str">
        <f t="shared" si="22"/>
        <v>No</v>
      </c>
      <c r="P420" s="45">
        <v>4.5</v>
      </c>
      <c r="Q420" s="43">
        <v>39</v>
      </c>
      <c r="R420" s="45">
        <f t="shared" si="23"/>
        <v>175.5</v>
      </c>
      <c r="S420" s="43">
        <v>69</v>
      </c>
    </row>
    <row r="421" spans="1:19" x14ac:dyDescent="0.25">
      <c r="A421" s="46" t="str">
        <f>IFERROR(INDEX(Products!A:A, MATCH(B421, Products!B:B, 0)), "Not Found")</f>
        <v>P113</v>
      </c>
      <c r="B421" s="46" t="str">
        <f>PROPER(TRIM('Raw_Data'!A421))</f>
        <v>Watermelon</v>
      </c>
      <c r="C421" s="46" t="s">
        <v>56</v>
      </c>
      <c r="D421" s="46" t="s">
        <v>1318</v>
      </c>
      <c r="E421" s="46" t="s">
        <v>1485</v>
      </c>
      <c r="F421" s="46" t="s">
        <v>106</v>
      </c>
      <c r="G421" s="46" t="s">
        <v>1961</v>
      </c>
      <c r="H421" s="46" t="s">
        <v>1962</v>
      </c>
      <c r="I421" s="29" t="s">
        <v>1834</v>
      </c>
      <c r="J421" s="29">
        <v>45992</v>
      </c>
      <c r="K421" s="46">
        <f>ABS('Raw_Data'!K421)</f>
        <v>58</v>
      </c>
      <c r="L421" s="46">
        <f>K421 + SUMIF(Stock_In!A:A, A421, Stock_In!D:D) - SUMIF(Stock_Out!A:A, A421, Stock_Out!D:D)</f>
        <v>58</v>
      </c>
      <c r="M421" s="46">
        <v>12</v>
      </c>
      <c r="N421" s="46">
        <f t="shared" si="21"/>
        <v>0</v>
      </c>
      <c r="O421" s="46" t="str">
        <f t="shared" si="22"/>
        <v>No</v>
      </c>
      <c r="P421" s="47">
        <v>3</v>
      </c>
      <c r="Q421" s="46">
        <v>71</v>
      </c>
      <c r="R421" s="47">
        <f t="shared" si="23"/>
        <v>213</v>
      </c>
      <c r="S421" s="46">
        <v>30</v>
      </c>
    </row>
    <row r="422" spans="1:19" x14ac:dyDescent="0.25">
      <c r="A422" s="43" t="str">
        <f>IFERROR(INDEX(Products!A:A, MATCH(B422, Products!B:B, 0)), "Not Found")</f>
        <v>P106</v>
      </c>
      <c r="B422" s="43" t="str">
        <f>PROPER(TRIM('Raw_Data'!A422))</f>
        <v>Green Tea</v>
      </c>
      <c r="C422" s="43" t="s">
        <v>201</v>
      </c>
      <c r="D422" s="43" t="s">
        <v>802</v>
      </c>
      <c r="E422" s="43" t="s">
        <v>1351</v>
      </c>
      <c r="F422" s="43" t="s">
        <v>68</v>
      </c>
      <c r="G422" s="43" t="s">
        <v>1964</v>
      </c>
      <c r="H422" s="43" t="s">
        <v>1965</v>
      </c>
      <c r="I422" s="32" t="s">
        <v>691</v>
      </c>
      <c r="J422" s="32">
        <v>45358</v>
      </c>
      <c r="K422" s="43">
        <f>ABS('Raw_Data'!K422)</f>
        <v>34</v>
      </c>
      <c r="L422" s="43">
        <f>K422 + SUMIF(Stock_In!A:A, A422, Stock_In!D:D) - SUMIF(Stock_Out!A:A, A422, Stock_Out!D:D)</f>
        <v>34</v>
      </c>
      <c r="M422" s="43">
        <v>47</v>
      </c>
      <c r="N422" s="43">
        <f t="shared" si="21"/>
        <v>13</v>
      </c>
      <c r="O422" s="43" t="str">
        <f t="shared" si="22"/>
        <v>Yes</v>
      </c>
      <c r="P422" s="45">
        <v>8</v>
      </c>
      <c r="Q422" s="43">
        <v>97</v>
      </c>
      <c r="R422" s="45">
        <f t="shared" si="23"/>
        <v>776</v>
      </c>
      <c r="S422" s="43">
        <v>47</v>
      </c>
    </row>
    <row r="423" spans="1:19" x14ac:dyDescent="0.25">
      <c r="A423" s="46" t="str">
        <f>IFERROR(INDEX(Products!A:A, MATCH(B423, Products!B:B, 0)), "Not Found")</f>
        <v>P066</v>
      </c>
      <c r="B423" s="46" t="str">
        <f>PROPER(TRIM('Raw_Data'!A423))</f>
        <v>Almond Flour</v>
      </c>
      <c r="C423" s="46" t="s">
        <v>103</v>
      </c>
      <c r="D423" s="46" t="s">
        <v>777</v>
      </c>
      <c r="E423" s="46" t="s">
        <v>608</v>
      </c>
      <c r="F423" s="46" t="s">
        <v>106</v>
      </c>
      <c r="G423" s="46" t="s">
        <v>1967</v>
      </c>
      <c r="H423" s="46" t="s">
        <v>1968</v>
      </c>
      <c r="I423" s="29" t="s">
        <v>691</v>
      </c>
      <c r="J423" s="29">
        <v>45481</v>
      </c>
      <c r="K423" s="46">
        <f>ABS('Raw_Data'!K423)</f>
        <v>54</v>
      </c>
      <c r="L423" s="46">
        <f>K423 + SUMIF(Stock_In!A:A, A423, Stock_In!D:D) - SUMIF(Stock_Out!A:A, A423, Stock_Out!D:D)</f>
        <v>54</v>
      </c>
      <c r="M423" s="46">
        <v>17</v>
      </c>
      <c r="N423" s="46">
        <f t="shared" si="21"/>
        <v>0</v>
      </c>
      <c r="O423" s="46" t="str">
        <f t="shared" si="22"/>
        <v>No</v>
      </c>
      <c r="P423" s="47">
        <v>9.5</v>
      </c>
      <c r="Q423" s="46">
        <v>60</v>
      </c>
      <c r="R423" s="47">
        <f t="shared" si="23"/>
        <v>570</v>
      </c>
      <c r="S423" s="46">
        <v>20</v>
      </c>
    </row>
    <row r="424" spans="1:19" x14ac:dyDescent="0.25">
      <c r="A424" s="43" t="str">
        <f>IFERROR(INDEX(Products!A:A, MATCH(B424, Products!B:B, 0)), "Not Found")</f>
        <v>P104</v>
      </c>
      <c r="B424" s="43" t="str">
        <f>PROPER(TRIM('Raw_Data'!A424))</f>
        <v>Corn Oil</v>
      </c>
      <c r="C424" s="43" t="s">
        <v>65</v>
      </c>
      <c r="D424" s="43" t="s">
        <v>1051</v>
      </c>
      <c r="E424" s="43" t="s">
        <v>1278</v>
      </c>
      <c r="F424" s="43" t="s">
        <v>68</v>
      </c>
      <c r="G424" s="43" t="s">
        <v>1970</v>
      </c>
      <c r="H424" s="43" t="s">
        <v>1971</v>
      </c>
      <c r="I424" s="32" t="s">
        <v>296</v>
      </c>
      <c r="J424" s="32" t="s">
        <v>400</v>
      </c>
      <c r="K424" s="43">
        <f>ABS('Raw_Data'!K424)</f>
        <v>17</v>
      </c>
      <c r="L424" s="43">
        <f>K424 + SUMIF(Stock_In!A:A, A424, Stock_In!D:D) - SUMIF(Stock_Out!A:A, A424, Stock_Out!D:D)</f>
        <v>17</v>
      </c>
      <c r="M424" s="43">
        <v>63</v>
      </c>
      <c r="N424" s="43">
        <f t="shared" si="21"/>
        <v>46</v>
      </c>
      <c r="O424" s="43" t="str">
        <f t="shared" si="22"/>
        <v>Yes</v>
      </c>
      <c r="P424" s="45">
        <v>2.5</v>
      </c>
      <c r="Q424" s="43">
        <v>23</v>
      </c>
      <c r="R424" s="45">
        <f t="shared" si="23"/>
        <v>57.5</v>
      </c>
      <c r="S424" s="43">
        <v>46</v>
      </c>
    </row>
    <row r="425" spans="1:19" x14ac:dyDescent="0.25">
      <c r="A425" s="46" t="str">
        <f>IFERROR(INDEX(Products!A:A, MATCH(B425, Products!B:B, 0)), "Not Found")</f>
        <v>P078</v>
      </c>
      <c r="B425" s="46" t="str">
        <f>PROPER(TRIM('Raw_Data'!A425))</f>
        <v>Black Coffee</v>
      </c>
      <c r="C425" s="46" t="s">
        <v>201</v>
      </c>
      <c r="D425" s="46" t="s">
        <v>770</v>
      </c>
      <c r="E425" s="46" t="s">
        <v>751</v>
      </c>
      <c r="F425" s="46" t="s">
        <v>68</v>
      </c>
      <c r="G425" s="46" t="s">
        <v>1973</v>
      </c>
      <c r="H425" s="46" t="s">
        <v>1974</v>
      </c>
      <c r="I425" s="29" t="s">
        <v>624</v>
      </c>
      <c r="J425" s="29">
        <v>45394</v>
      </c>
      <c r="K425" s="46">
        <f>ABS('Raw_Data'!K425)</f>
        <v>84</v>
      </c>
      <c r="L425" s="46">
        <f>K425 + SUMIF(Stock_In!A:A, A425, Stock_In!D:D) - SUMIF(Stock_Out!A:A, A425, Stock_Out!D:D)</f>
        <v>84</v>
      </c>
      <c r="M425" s="46">
        <v>13</v>
      </c>
      <c r="N425" s="46">
        <f t="shared" si="21"/>
        <v>0</v>
      </c>
      <c r="O425" s="46" t="str">
        <f t="shared" si="22"/>
        <v>No</v>
      </c>
      <c r="P425" s="47">
        <v>15</v>
      </c>
      <c r="Q425" s="46">
        <v>25</v>
      </c>
      <c r="R425" s="47">
        <f t="shared" si="23"/>
        <v>375</v>
      </c>
      <c r="S425" s="46">
        <v>34</v>
      </c>
    </row>
    <row r="426" spans="1:19" x14ac:dyDescent="0.25">
      <c r="A426" s="43" t="str">
        <f>IFERROR(INDEX(Products!A:A, MATCH(B426, Products!B:B, 0)), "Not Found")</f>
        <v>P051</v>
      </c>
      <c r="B426" s="43" t="str">
        <f>PROPER(TRIM('Raw_Data'!A426))</f>
        <v>Sardines</v>
      </c>
      <c r="C426" s="43" t="s">
        <v>113</v>
      </c>
      <c r="D426" s="43" t="s">
        <v>1598</v>
      </c>
      <c r="E426" s="43" t="s">
        <v>429</v>
      </c>
      <c r="F426" s="43" t="s">
        <v>59</v>
      </c>
      <c r="G426" s="43" t="s">
        <v>1976</v>
      </c>
      <c r="H426" s="43" t="s">
        <v>1977</v>
      </c>
      <c r="I426" s="32" t="s">
        <v>624</v>
      </c>
      <c r="J426" s="32">
        <v>45325</v>
      </c>
      <c r="K426" s="43">
        <f>ABS('Raw_Data'!K426)</f>
        <v>73</v>
      </c>
      <c r="L426" s="43">
        <f>K426 + SUMIF(Stock_In!A:A, A426, Stock_In!D:D) - SUMIF(Stock_Out!A:A, A426, Stock_Out!D:D)</f>
        <v>73</v>
      </c>
      <c r="M426" s="43">
        <v>31</v>
      </c>
      <c r="N426" s="43">
        <f t="shared" si="21"/>
        <v>0</v>
      </c>
      <c r="O426" s="43" t="str">
        <f t="shared" si="22"/>
        <v>No</v>
      </c>
      <c r="P426" s="45">
        <v>6</v>
      </c>
      <c r="Q426" s="43">
        <v>22</v>
      </c>
      <c r="R426" s="45">
        <f t="shared" si="23"/>
        <v>132</v>
      </c>
      <c r="S426" s="43">
        <v>47</v>
      </c>
    </row>
    <row r="427" spans="1:19" x14ac:dyDescent="0.25">
      <c r="A427" s="46" t="str">
        <f>IFERROR(INDEX(Products!A:A, MATCH(B427, Products!B:B, 0)), "Not Found")</f>
        <v>P003</v>
      </c>
      <c r="B427" s="46" t="str">
        <f>PROPER(TRIM('Raw_Data'!A427))</f>
        <v>Parmesan Cheese</v>
      </c>
      <c r="C427" s="46" t="s">
        <v>74</v>
      </c>
      <c r="D427" s="46" t="s">
        <v>297</v>
      </c>
      <c r="E427" s="46" t="s">
        <v>76</v>
      </c>
      <c r="F427" s="46" t="s">
        <v>106</v>
      </c>
      <c r="G427" s="46" t="s">
        <v>1979</v>
      </c>
      <c r="H427" s="46" t="s">
        <v>1980</v>
      </c>
      <c r="I427" s="29" t="s">
        <v>624</v>
      </c>
      <c r="J427" s="29" t="s">
        <v>561</v>
      </c>
      <c r="K427" s="46">
        <f>ABS('Raw_Data'!K427)</f>
        <v>96</v>
      </c>
      <c r="L427" s="46">
        <f>K427 + SUMIF(Stock_In!A:A, A427, Stock_In!D:D) - SUMIF(Stock_Out!A:A, A427, Stock_Out!D:D)</f>
        <v>96</v>
      </c>
      <c r="M427" s="46">
        <v>9</v>
      </c>
      <c r="N427" s="46">
        <f t="shared" si="21"/>
        <v>0</v>
      </c>
      <c r="O427" s="46" t="str">
        <f t="shared" si="22"/>
        <v>No</v>
      </c>
      <c r="P427" s="47">
        <v>11.8</v>
      </c>
      <c r="Q427" s="46">
        <v>78</v>
      </c>
      <c r="R427" s="47">
        <f t="shared" si="23"/>
        <v>920.40000000000009</v>
      </c>
      <c r="S427" s="46">
        <v>67</v>
      </c>
    </row>
    <row r="428" spans="1:19" x14ac:dyDescent="0.25">
      <c r="A428" s="43" t="str">
        <f>IFERROR(INDEX(Products!A:A, MATCH(B428, Products!B:B, 0)), "Not Found")</f>
        <v>P028</v>
      </c>
      <c r="B428" s="43" t="str">
        <f>PROPER(TRIM('Raw_Data'!A428))</f>
        <v>Tilapia</v>
      </c>
      <c r="C428" s="43" t="s">
        <v>113</v>
      </c>
      <c r="D428" s="43" t="s">
        <v>256</v>
      </c>
      <c r="E428" s="43" t="s">
        <v>252</v>
      </c>
      <c r="F428" s="43" t="s">
        <v>106</v>
      </c>
      <c r="G428" s="43" t="s">
        <v>1983</v>
      </c>
      <c r="H428" s="43" t="s">
        <v>1984</v>
      </c>
      <c r="I428" s="32" t="s">
        <v>624</v>
      </c>
      <c r="J428" s="32" t="s">
        <v>213</v>
      </c>
      <c r="K428" s="43">
        <f>ABS('Raw_Data'!K428)</f>
        <v>56</v>
      </c>
      <c r="L428" s="43">
        <f>K428 + SUMIF(Stock_In!A:A, A428, Stock_In!D:D) - SUMIF(Stock_Out!A:A, A428, Stock_Out!D:D)</f>
        <v>56</v>
      </c>
      <c r="M428" s="43">
        <v>59</v>
      </c>
      <c r="N428" s="43">
        <f t="shared" si="21"/>
        <v>3</v>
      </c>
      <c r="O428" s="43" t="str">
        <f t="shared" si="22"/>
        <v>Yes</v>
      </c>
      <c r="P428" s="45">
        <v>7</v>
      </c>
      <c r="Q428" s="43">
        <v>65</v>
      </c>
      <c r="R428" s="45">
        <f t="shared" si="23"/>
        <v>455</v>
      </c>
      <c r="S428" s="43">
        <v>45</v>
      </c>
    </row>
    <row r="429" spans="1:19" x14ac:dyDescent="0.25">
      <c r="A429" s="46" t="str">
        <f>IFERROR(INDEX(Products!A:A, MATCH(B429, Products!B:B, 0)), "Not Found")</f>
        <v>P031</v>
      </c>
      <c r="B429" s="46" t="str">
        <f>PROPER(TRIM('Raw_Data'!A429))</f>
        <v>Cucumber</v>
      </c>
      <c r="C429" s="46" t="s">
        <v>56</v>
      </c>
      <c r="D429" s="46" t="s">
        <v>1067</v>
      </c>
      <c r="E429" s="46" t="s">
        <v>268</v>
      </c>
      <c r="F429" s="46" t="s">
        <v>106</v>
      </c>
      <c r="G429" s="46" t="s">
        <v>1986</v>
      </c>
      <c r="H429" s="46" t="s">
        <v>1987</v>
      </c>
      <c r="I429" s="29" t="s">
        <v>624</v>
      </c>
      <c r="J429" s="29">
        <v>45361</v>
      </c>
      <c r="K429" s="46">
        <f>ABS('Raw_Data'!K429)</f>
        <v>60</v>
      </c>
      <c r="L429" s="46">
        <f>K429 + SUMIF(Stock_In!A:A, A429, Stock_In!D:D) - SUMIF(Stock_Out!A:A, A429, Stock_Out!D:D)</f>
        <v>60</v>
      </c>
      <c r="M429" s="46">
        <v>63</v>
      </c>
      <c r="N429" s="46">
        <f t="shared" si="21"/>
        <v>3</v>
      </c>
      <c r="O429" s="46" t="str">
        <f t="shared" si="22"/>
        <v>Yes</v>
      </c>
      <c r="P429" s="47">
        <v>1.8</v>
      </c>
      <c r="Q429" s="46">
        <v>74</v>
      </c>
      <c r="R429" s="47">
        <f t="shared" si="23"/>
        <v>133.20000000000002</v>
      </c>
      <c r="S429" s="46">
        <v>31</v>
      </c>
    </row>
    <row r="430" spans="1:19" x14ac:dyDescent="0.25">
      <c r="A430" s="43" t="str">
        <f>IFERROR(INDEX(Products!A:A, MATCH(B430, Products!B:B, 0)), "Not Found")</f>
        <v>P026</v>
      </c>
      <c r="B430" s="43" t="str">
        <f>PROPER(TRIM('Raw_Data'!A430))</f>
        <v>Sourdough Bread</v>
      </c>
      <c r="C430" s="43" t="s">
        <v>152</v>
      </c>
      <c r="D430" s="43" t="s">
        <v>713</v>
      </c>
      <c r="E430" s="43" t="s">
        <v>234</v>
      </c>
      <c r="F430" s="43" t="s">
        <v>106</v>
      </c>
      <c r="G430" s="43" t="s">
        <v>1989</v>
      </c>
      <c r="H430" s="43" t="s">
        <v>1990</v>
      </c>
      <c r="I430" s="32" t="s">
        <v>798</v>
      </c>
      <c r="J430" s="32" t="s">
        <v>1525</v>
      </c>
      <c r="K430" s="43">
        <f>ABS('Raw_Data'!K430)</f>
        <v>41</v>
      </c>
      <c r="L430" s="43">
        <f>K430 + SUMIF(Stock_In!A:A, A430, Stock_In!D:D) - SUMIF(Stock_Out!A:A, A430, Stock_Out!D:D)</f>
        <v>41</v>
      </c>
      <c r="M430" s="43">
        <v>84</v>
      </c>
      <c r="N430" s="43">
        <f t="shared" si="21"/>
        <v>43</v>
      </c>
      <c r="O430" s="43" t="str">
        <f t="shared" si="22"/>
        <v>Yes</v>
      </c>
      <c r="P430" s="45">
        <v>4</v>
      </c>
      <c r="Q430" s="43">
        <v>42</v>
      </c>
      <c r="R430" s="45">
        <f t="shared" si="23"/>
        <v>168</v>
      </c>
      <c r="S430" s="43">
        <v>65</v>
      </c>
    </row>
    <row r="431" spans="1:19" x14ac:dyDescent="0.25">
      <c r="A431" s="46" t="str">
        <f>IFERROR(INDEX(Products!A:A, MATCH(B431, Products!B:B, 0)), "Not Found")</f>
        <v>P120</v>
      </c>
      <c r="B431" s="46" t="str">
        <f>PROPER(TRIM('Raw_Data'!A431))</f>
        <v>Mozzarella Cheese</v>
      </c>
      <c r="C431" s="46" t="s">
        <v>74</v>
      </c>
      <c r="D431" s="46" t="s">
        <v>261</v>
      </c>
      <c r="E431" s="46" t="s">
        <v>1827</v>
      </c>
      <c r="F431" s="46" t="s">
        <v>59</v>
      </c>
      <c r="G431" s="46" t="s">
        <v>1992</v>
      </c>
      <c r="H431" s="46" t="s">
        <v>1993</v>
      </c>
      <c r="I431" s="29" t="s">
        <v>798</v>
      </c>
      <c r="J431" s="29" t="s">
        <v>1367</v>
      </c>
      <c r="K431" s="46">
        <f>ABS('Raw_Data'!K431)</f>
        <v>45</v>
      </c>
      <c r="L431" s="46">
        <f>K431 + SUMIF(Stock_In!A:A, A431, Stock_In!D:D) - SUMIF(Stock_Out!A:A, A431, Stock_Out!D:D)</f>
        <v>45</v>
      </c>
      <c r="M431" s="46">
        <v>63</v>
      </c>
      <c r="N431" s="46">
        <f t="shared" si="21"/>
        <v>18</v>
      </c>
      <c r="O431" s="46" t="str">
        <f t="shared" si="22"/>
        <v>Yes</v>
      </c>
      <c r="P431" s="47">
        <v>7</v>
      </c>
      <c r="Q431" s="46">
        <v>83</v>
      </c>
      <c r="R431" s="47">
        <f t="shared" si="23"/>
        <v>581</v>
      </c>
      <c r="S431" s="46">
        <v>5</v>
      </c>
    </row>
    <row r="432" spans="1:19" x14ac:dyDescent="0.25">
      <c r="A432" s="43" t="str">
        <f>IFERROR(INDEX(Products!A:A, MATCH(B432, Products!B:B, 0)), "Not Found")</f>
        <v>P081</v>
      </c>
      <c r="B432" s="43" t="str">
        <f>PROPER(TRIM('Raw_Data'!A432))</f>
        <v>Herbal Tea</v>
      </c>
      <c r="C432" s="43" t="s">
        <v>201</v>
      </c>
      <c r="D432" s="43" t="s">
        <v>1994</v>
      </c>
      <c r="E432" s="43" t="s">
        <v>778</v>
      </c>
      <c r="F432" s="43" t="s">
        <v>68</v>
      </c>
      <c r="G432" s="43" t="s">
        <v>1996</v>
      </c>
      <c r="H432" s="43" t="s">
        <v>1997</v>
      </c>
      <c r="I432" s="32" t="s">
        <v>798</v>
      </c>
      <c r="J432" s="32">
        <v>45422</v>
      </c>
      <c r="K432" s="43">
        <f>ABS('Raw_Data'!K432)</f>
        <v>48</v>
      </c>
      <c r="L432" s="43">
        <f>K432 + SUMIF(Stock_In!A:A, A432, Stock_In!D:D) - SUMIF(Stock_Out!A:A, A432, Stock_Out!D:D)</f>
        <v>48</v>
      </c>
      <c r="M432" s="43">
        <v>77</v>
      </c>
      <c r="N432" s="43">
        <f t="shared" si="21"/>
        <v>29</v>
      </c>
      <c r="O432" s="43" t="str">
        <f t="shared" si="22"/>
        <v>Yes</v>
      </c>
      <c r="P432" s="45">
        <v>31</v>
      </c>
      <c r="Q432" s="43">
        <v>70</v>
      </c>
      <c r="R432" s="45">
        <f t="shared" si="23"/>
        <v>2170</v>
      </c>
      <c r="S432" s="43">
        <v>74</v>
      </c>
    </row>
    <row r="433" spans="1:19" x14ac:dyDescent="0.25">
      <c r="A433" s="46" t="str">
        <f>IFERROR(INDEX(Products!A:A, MATCH(B433, Products!B:B, 0)), "Not Found")</f>
        <v>P011</v>
      </c>
      <c r="B433" s="46" t="str">
        <f>PROPER(TRIM('Raw_Data'!A433))</f>
        <v>Cheddar Cheese</v>
      </c>
      <c r="C433" s="46" t="s">
        <v>74</v>
      </c>
      <c r="D433" s="46" t="s">
        <v>1999</v>
      </c>
      <c r="E433" s="46" t="s">
        <v>136</v>
      </c>
      <c r="F433" s="46" t="s">
        <v>68</v>
      </c>
      <c r="G433" s="46" t="s">
        <v>2001</v>
      </c>
      <c r="H433" s="46" t="s">
        <v>2002</v>
      </c>
      <c r="I433" s="29" t="s">
        <v>798</v>
      </c>
      <c r="J433" s="29" t="s">
        <v>2003</v>
      </c>
      <c r="K433" s="46">
        <f>ABS('Raw_Data'!K433)</f>
        <v>21</v>
      </c>
      <c r="L433" s="46">
        <f>K433 + SUMIF(Stock_In!A:A, A433, Stock_In!D:D) - SUMIF(Stock_Out!A:A, A433, Stock_Out!D:D)</f>
        <v>21</v>
      </c>
      <c r="M433" s="46">
        <v>28</v>
      </c>
      <c r="N433" s="46">
        <f t="shared" si="21"/>
        <v>7</v>
      </c>
      <c r="O433" s="46" t="str">
        <f t="shared" si="22"/>
        <v>Yes</v>
      </c>
      <c r="P433" s="47">
        <v>9</v>
      </c>
      <c r="Q433" s="46">
        <v>69</v>
      </c>
      <c r="R433" s="47">
        <f t="shared" si="23"/>
        <v>621</v>
      </c>
      <c r="S433" s="46">
        <v>51</v>
      </c>
    </row>
    <row r="434" spans="1:19" x14ac:dyDescent="0.25">
      <c r="A434" s="43" t="str">
        <f>IFERROR(INDEX(Products!A:A, MATCH(B434, Products!B:B, 0)), "Not Found")</f>
        <v>P006</v>
      </c>
      <c r="B434" s="43" t="str">
        <f>PROPER(TRIM('Raw_Data'!A434))</f>
        <v>Lemon</v>
      </c>
      <c r="C434" s="43" t="s">
        <v>56</v>
      </c>
      <c r="D434" s="43" t="s">
        <v>1693</v>
      </c>
      <c r="E434" s="43" t="s">
        <v>98</v>
      </c>
      <c r="F434" s="43" t="s">
        <v>68</v>
      </c>
      <c r="G434" s="43" t="s">
        <v>2005</v>
      </c>
      <c r="H434" s="43" t="s">
        <v>2006</v>
      </c>
      <c r="I434" s="32" t="s">
        <v>798</v>
      </c>
      <c r="J434" s="32" t="s">
        <v>1367</v>
      </c>
      <c r="K434" s="43">
        <f>ABS('Raw_Data'!K434)</f>
        <v>65</v>
      </c>
      <c r="L434" s="43">
        <f>K434 + SUMIF(Stock_In!A:A, A434, Stock_In!D:D) - SUMIF(Stock_Out!A:A, A434, Stock_Out!D:D)</f>
        <v>65</v>
      </c>
      <c r="M434" s="43">
        <v>88</v>
      </c>
      <c r="N434" s="43">
        <f t="shared" si="21"/>
        <v>23</v>
      </c>
      <c r="O434" s="43" t="str">
        <f t="shared" si="22"/>
        <v>Yes</v>
      </c>
      <c r="P434" s="45">
        <v>2.5</v>
      </c>
      <c r="Q434" s="43">
        <v>89</v>
      </c>
      <c r="R434" s="45">
        <f t="shared" si="23"/>
        <v>222.5</v>
      </c>
      <c r="S434" s="43">
        <v>37</v>
      </c>
    </row>
    <row r="435" spans="1:19" x14ac:dyDescent="0.25">
      <c r="A435" s="46" t="str">
        <f>IFERROR(INDEX(Products!A:A, MATCH(B435, Products!B:B, 0)), "Not Found")</f>
        <v>P040</v>
      </c>
      <c r="B435" s="46" t="str">
        <f>PROPER(TRIM('Raw_Data'!A435))</f>
        <v>Sesame Oil</v>
      </c>
      <c r="C435" s="46" t="s">
        <v>65</v>
      </c>
      <c r="D435" s="46" t="s">
        <v>245</v>
      </c>
      <c r="E435" s="46" t="s">
        <v>348</v>
      </c>
      <c r="F435" s="46" t="s">
        <v>106</v>
      </c>
      <c r="G435" s="46" t="s">
        <v>2008</v>
      </c>
      <c r="H435" s="46" t="s">
        <v>2009</v>
      </c>
      <c r="I435" s="29" t="s">
        <v>798</v>
      </c>
      <c r="J435" s="29">
        <v>45840</v>
      </c>
      <c r="K435" s="46">
        <f>ABS('Raw_Data'!K435)</f>
        <v>14</v>
      </c>
      <c r="L435" s="46">
        <f>K435 + SUMIF(Stock_In!A:A, A435, Stock_In!D:D) - SUMIF(Stock_Out!A:A, A435, Stock_Out!D:D)</f>
        <v>14</v>
      </c>
      <c r="M435" s="46">
        <v>84</v>
      </c>
      <c r="N435" s="46">
        <f t="shared" si="21"/>
        <v>70</v>
      </c>
      <c r="O435" s="46" t="str">
        <f t="shared" si="22"/>
        <v>Yes</v>
      </c>
      <c r="P435" s="47">
        <v>6.5</v>
      </c>
      <c r="Q435" s="46">
        <v>51</v>
      </c>
      <c r="R435" s="47">
        <f t="shared" si="23"/>
        <v>331.5</v>
      </c>
      <c r="S435" s="46">
        <v>73</v>
      </c>
    </row>
    <row r="436" spans="1:19" x14ac:dyDescent="0.25">
      <c r="A436" s="43" t="str">
        <f>IFERROR(INDEX(Products!A:A, MATCH(B436, Products!B:B, 0)), "Not Found")</f>
        <v>P053</v>
      </c>
      <c r="B436" s="43" t="str">
        <f>PROPER(TRIM('Raw_Data'!A436))</f>
        <v>Sushi Rice</v>
      </c>
      <c r="C436" s="43" t="s">
        <v>103</v>
      </c>
      <c r="D436" s="43" t="s">
        <v>1005</v>
      </c>
      <c r="E436" s="43" t="s">
        <v>453</v>
      </c>
      <c r="F436" s="43" t="s">
        <v>59</v>
      </c>
      <c r="G436" s="43" t="s">
        <v>2011</v>
      </c>
      <c r="H436" s="43" t="s">
        <v>2012</v>
      </c>
      <c r="I436" s="32" t="s">
        <v>109</v>
      </c>
      <c r="J436" s="32" t="s">
        <v>71</v>
      </c>
      <c r="K436" s="43">
        <f>ABS('Raw_Data'!K436)</f>
        <v>47</v>
      </c>
      <c r="L436" s="43">
        <f>K436 + SUMIF(Stock_In!A:A, A436, Stock_In!D:D) - SUMIF(Stock_Out!A:A, A436, Stock_Out!D:D)</f>
        <v>47</v>
      </c>
      <c r="M436" s="43">
        <v>1</v>
      </c>
      <c r="N436" s="43">
        <f t="shared" si="21"/>
        <v>0</v>
      </c>
      <c r="O436" s="43" t="str">
        <f t="shared" si="22"/>
        <v>No</v>
      </c>
      <c r="P436" s="45">
        <v>4.2</v>
      </c>
      <c r="Q436" s="43">
        <v>32</v>
      </c>
      <c r="R436" s="45">
        <f t="shared" si="23"/>
        <v>134.4</v>
      </c>
      <c r="S436" s="43">
        <v>87</v>
      </c>
    </row>
    <row r="437" spans="1:19" x14ac:dyDescent="0.25">
      <c r="A437" s="46" t="str">
        <f>IFERROR(INDEX(Products!A:A, MATCH(B437, Products!B:B, 0)), "Not Found")</f>
        <v>P096</v>
      </c>
      <c r="B437" s="46" t="str">
        <f>PROPER(TRIM('Raw_Data'!A437))</f>
        <v>Apple</v>
      </c>
      <c r="C437" s="46" t="s">
        <v>56</v>
      </c>
      <c r="D437" s="46" t="s">
        <v>979</v>
      </c>
      <c r="E437" s="46" t="s">
        <v>1047</v>
      </c>
      <c r="F437" s="46" t="s">
        <v>68</v>
      </c>
      <c r="G437" s="46" t="s">
        <v>2014</v>
      </c>
      <c r="H437" s="46" t="s">
        <v>2015</v>
      </c>
      <c r="I437" s="29" t="s">
        <v>109</v>
      </c>
      <c r="J437" s="29" t="s">
        <v>845</v>
      </c>
      <c r="K437" s="46">
        <f>ABS('Raw_Data'!K437)</f>
        <v>71</v>
      </c>
      <c r="L437" s="46">
        <f>K437 + SUMIF(Stock_In!A:A, A437, Stock_In!D:D) - SUMIF(Stock_Out!A:A, A437, Stock_Out!D:D)</f>
        <v>71</v>
      </c>
      <c r="M437" s="46">
        <v>36</v>
      </c>
      <c r="N437" s="46">
        <f t="shared" si="21"/>
        <v>0</v>
      </c>
      <c r="O437" s="46" t="str">
        <f t="shared" si="22"/>
        <v>No</v>
      </c>
      <c r="P437" s="47">
        <v>3.5</v>
      </c>
      <c r="Q437" s="46">
        <v>87</v>
      </c>
      <c r="R437" s="47">
        <f t="shared" si="23"/>
        <v>304.5</v>
      </c>
      <c r="S437" s="46">
        <v>2</v>
      </c>
    </row>
    <row r="438" spans="1:19" x14ac:dyDescent="0.25">
      <c r="A438" s="43" t="str">
        <f>IFERROR(INDEX(Products!A:A, MATCH(B438, Products!B:B, 0)), "Not Found")</f>
        <v>P044</v>
      </c>
      <c r="B438" s="43" t="str">
        <f>PROPER(TRIM('Raw_Data'!A438))</f>
        <v>Peanut Oil</v>
      </c>
      <c r="C438" s="43" t="s">
        <v>65</v>
      </c>
      <c r="D438" s="43" t="s">
        <v>174</v>
      </c>
      <c r="E438" s="43" t="s">
        <v>372</v>
      </c>
      <c r="F438" s="43" t="s">
        <v>68</v>
      </c>
      <c r="G438" s="43" t="s">
        <v>2017</v>
      </c>
      <c r="H438" s="43" t="s">
        <v>2018</v>
      </c>
      <c r="I438" s="32" t="s">
        <v>1289</v>
      </c>
      <c r="J438" s="32">
        <v>45606</v>
      </c>
      <c r="K438" s="43">
        <f>ABS('Raw_Data'!K438)</f>
        <v>64</v>
      </c>
      <c r="L438" s="43">
        <f>K438 + SUMIF(Stock_In!A:A, A438, Stock_In!D:D) - SUMIF(Stock_Out!A:A, A438, Stock_Out!D:D)</f>
        <v>64</v>
      </c>
      <c r="M438" s="43">
        <v>21</v>
      </c>
      <c r="N438" s="43">
        <f t="shared" si="21"/>
        <v>0</v>
      </c>
      <c r="O438" s="43" t="str">
        <f t="shared" si="22"/>
        <v>No</v>
      </c>
      <c r="P438" s="45">
        <v>4</v>
      </c>
      <c r="Q438" s="43">
        <v>51</v>
      </c>
      <c r="R438" s="45">
        <f t="shared" si="23"/>
        <v>204</v>
      </c>
      <c r="S438" s="43">
        <v>26</v>
      </c>
    </row>
    <row r="439" spans="1:19" x14ac:dyDescent="0.25">
      <c r="A439" s="46" t="str">
        <f>IFERROR(INDEX(Products!A:A, MATCH(B439, Products!B:B, 0)), "Not Found")</f>
        <v>P042</v>
      </c>
      <c r="B439" s="46" t="str">
        <f>PROPER(TRIM('Raw_Data'!A439))</f>
        <v>Feta Cheese</v>
      </c>
      <c r="C439" s="46" t="s">
        <v>74</v>
      </c>
      <c r="D439" s="46" t="s">
        <v>631</v>
      </c>
      <c r="E439" s="46" t="s">
        <v>361</v>
      </c>
      <c r="F439" s="46" t="s">
        <v>59</v>
      </c>
      <c r="G439" s="46" t="s">
        <v>2021</v>
      </c>
      <c r="H439" s="46" t="s">
        <v>2022</v>
      </c>
      <c r="I439" s="29" t="s">
        <v>1289</v>
      </c>
      <c r="J439" s="29" t="s">
        <v>1349</v>
      </c>
      <c r="K439" s="46">
        <f>ABS('Raw_Data'!K439)</f>
        <v>74</v>
      </c>
      <c r="L439" s="46">
        <f>K439 + SUMIF(Stock_In!A:A, A439, Stock_In!D:D) - SUMIF(Stock_Out!A:A, A439, Stock_Out!D:D)</f>
        <v>74</v>
      </c>
      <c r="M439" s="46">
        <v>65</v>
      </c>
      <c r="N439" s="46">
        <f t="shared" si="21"/>
        <v>0</v>
      </c>
      <c r="O439" s="46" t="str">
        <f t="shared" si="22"/>
        <v>No</v>
      </c>
      <c r="P439" s="47">
        <v>7</v>
      </c>
      <c r="Q439" s="46">
        <v>21</v>
      </c>
      <c r="R439" s="47">
        <f t="shared" si="23"/>
        <v>147</v>
      </c>
      <c r="S439" s="46">
        <v>42</v>
      </c>
    </row>
    <row r="440" spans="1:19" x14ac:dyDescent="0.25">
      <c r="A440" s="43" t="str">
        <f>IFERROR(INDEX(Products!A:A, MATCH(B440, Products!B:B, 0)), "Not Found")</f>
        <v>P018</v>
      </c>
      <c r="B440" s="43" t="str">
        <f>PROPER(TRIM('Raw_Data'!A440))</f>
        <v>Ricotta Cheese</v>
      </c>
      <c r="C440" s="43" t="s">
        <v>74</v>
      </c>
      <c r="D440" s="43" t="s">
        <v>2023</v>
      </c>
      <c r="E440" s="43" t="s">
        <v>182</v>
      </c>
      <c r="F440" s="43" t="s">
        <v>59</v>
      </c>
      <c r="G440" s="43" t="s">
        <v>2025</v>
      </c>
      <c r="H440" s="43" t="s">
        <v>2026</v>
      </c>
      <c r="I440" s="32" t="s">
        <v>62</v>
      </c>
      <c r="J440" s="32" t="s">
        <v>945</v>
      </c>
      <c r="K440" s="43">
        <f>ABS('Raw_Data'!K440)</f>
        <v>51</v>
      </c>
      <c r="L440" s="43">
        <f>K440 + SUMIF(Stock_In!A:A, A440, Stock_In!D:D) - SUMIF(Stock_Out!A:A, A440, Stock_Out!D:D)</f>
        <v>51</v>
      </c>
      <c r="M440" s="43">
        <v>53</v>
      </c>
      <c r="N440" s="43">
        <f t="shared" si="21"/>
        <v>2</v>
      </c>
      <c r="O440" s="43" t="str">
        <f t="shared" si="22"/>
        <v>Yes</v>
      </c>
      <c r="P440" s="45">
        <v>6</v>
      </c>
      <c r="Q440" s="43">
        <v>54</v>
      </c>
      <c r="R440" s="45">
        <f t="shared" si="23"/>
        <v>324</v>
      </c>
      <c r="S440" s="43">
        <v>59</v>
      </c>
    </row>
    <row r="441" spans="1:19" x14ac:dyDescent="0.25">
      <c r="A441" s="46" t="str">
        <f>IFERROR(INDEX(Products!A:A, MATCH(B441, Products!B:B, 0)), "Not Found")</f>
        <v>P043</v>
      </c>
      <c r="B441" s="46" t="str">
        <f>PROPER(TRIM('Raw_Data'!A441))</f>
        <v>Apricot</v>
      </c>
      <c r="C441" s="46" t="s">
        <v>56</v>
      </c>
      <c r="D441" s="46" t="s">
        <v>1783</v>
      </c>
      <c r="E441" s="46" t="s">
        <v>367</v>
      </c>
      <c r="F441" s="46" t="s">
        <v>59</v>
      </c>
      <c r="G441" s="46" t="s">
        <v>2029</v>
      </c>
      <c r="H441" s="46" t="s">
        <v>2030</v>
      </c>
      <c r="I441" s="29" t="s">
        <v>62</v>
      </c>
      <c r="J441" s="29">
        <v>45514</v>
      </c>
      <c r="K441" s="46">
        <f>ABS('Raw_Data'!K441)</f>
        <v>89</v>
      </c>
      <c r="L441" s="46">
        <f>K441 + SUMIF(Stock_In!A:A, A441, Stock_In!D:D) - SUMIF(Stock_Out!A:A, A441, Stock_Out!D:D)</f>
        <v>89</v>
      </c>
      <c r="M441" s="46">
        <v>35</v>
      </c>
      <c r="N441" s="46">
        <f t="shared" si="21"/>
        <v>0</v>
      </c>
      <c r="O441" s="46" t="str">
        <f t="shared" si="22"/>
        <v>No</v>
      </c>
      <c r="P441" s="47">
        <v>5</v>
      </c>
      <c r="Q441" s="46">
        <v>49</v>
      </c>
      <c r="R441" s="47">
        <f t="shared" si="23"/>
        <v>245</v>
      </c>
      <c r="S441" s="46">
        <v>55</v>
      </c>
    </row>
    <row r="442" spans="1:19" x14ac:dyDescent="0.25">
      <c r="A442" s="43" t="str">
        <f>IFERROR(INDEX(Products!A:A, MATCH(B442, Products!B:B, 0)), "Not Found")</f>
        <v>P084</v>
      </c>
      <c r="B442" s="43" t="str">
        <f>PROPER(TRIM('Raw_Data'!A442))</f>
        <v>Evaporated Milk</v>
      </c>
      <c r="C442" s="43" t="s">
        <v>74</v>
      </c>
      <c r="D442" s="43" t="s">
        <v>2031</v>
      </c>
      <c r="E442" s="43" t="s">
        <v>813</v>
      </c>
      <c r="F442" s="43" t="s">
        <v>59</v>
      </c>
      <c r="G442" s="43" t="s">
        <v>2033</v>
      </c>
      <c r="H442" s="43" t="s">
        <v>2034</v>
      </c>
      <c r="I442" s="32" t="s">
        <v>850</v>
      </c>
      <c r="J442" s="32">
        <v>45394</v>
      </c>
      <c r="K442" s="43">
        <f>ABS('Raw_Data'!K442)</f>
        <v>11</v>
      </c>
      <c r="L442" s="43">
        <f>K442 + SUMIF(Stock_In!A:A, A442, Stock_In!D:D) - SUMIF(Stock_Out!A:A, A442, Stock_Out!D:D)</f>
        <v>11</v>
      </c>
      <c r="M442" s="43">
        <v>9</v>
      </c>
      <c r="N442" s="43">
        <f t="shared" si="21"/>
        <v>0</v>
      </c>
      <c r="O442" s="43" t="str">
        <f t="shared" si="22"/>
        <v>No</v>
      </c>
      <c r="P442" s="45">
        <v>2</v>
      </c>
      <c r="Q442" s="43">
        <v>48</v>
      </c>
      <c r="R442" s="45">
        <f t="shared" si="23"/>
        <v>96</v>
      </c>
      <c r="S442" s="43">
        <v>96</v>
      </c>
    </row>
    <row r="443" spans="1:19" x14ac:dyDescent="0.25">
      <c r="A443" s="46" t="str">
        <f>IFERROR(INDEX(Products!A:A, MATCH(B443, Products!B:B, 0)), "Not Found")</f>
        <v>P088</v>
      </c>
      <c r="B443" s="46" t="str">
        <f>PROPER(TRIM('Raw_Data'!A443))</f>
        <v>Haddock</v>
      </c>
      <c r="C443" s="46" t="s">
        <v>113</v>
      </c>
      <c r="D443" s="46" t="s">
        <v>2035</v>
      </c>
      <c r="E443" s="46" t="s">
        <v>885</v>
      </c>
      <c r="F443" s="46" t="s">
        <v>106</v>
      </c>
      <c r="G443" s="46" t="s">
        <v>2037</v>
      </c>
      <c r="H443" s="46" t="s">
        <v>2038</v>
      </c>
      <c r="I443" s="29" t="s">
        <v>850</v>
      </c>
      <c r="J443" s="29" t="s">
        <v>2003</v>
      </c>
      <c r="K443" s="46">
        <f>ABS('Raw_Data'!K443)</f>
        <v>98</v>
      </c>
      <c r="L443" s="46">
        <f>K443 + SUMIF(Stock_In!A:A, A443, Stock_In!D:D) - SUMIF(Stock_Out!A:A, A443, Stock_Out!D:D)</f>
        <v>98</v>
      </c>
      <c r="M443" s="46">
        <v>100</v>
      </c>
      <c r="N443" s="46">
        <f t="shared" si="21"/>
        <v>2</v>
      </c>
      <c r="O443" s="46" t="str">
        <f t="shared" si="22"/>
        <v>Yes</v>
      </c>
      <c r="P443" s="47">
        <v>9</v>
      </c>
      <c r="Q443" s="46">
        <v>53</v>
      </c>
      <c r="R443" s="47">
        <f t="shared" si="23"/>
        <v>477</v>
      </c>
      <c r="S443" s="46">
        <v>20</v>
      </c>
    </row>
    <row r="444" spans="1:19" x14ac:dyDescent="0.25">
      <c r="A444" s="43" t="str">
        <f>IFERROR(INDEX(Products!A:A, MATCH(B444, Products!B:B, 0)), "Not Found")</f>
        <v>P075</v>
      </c>
      <c r="B444" s="43" t="str">
        <f>PROPER(TRIM('Raw_Data'!A444))</f>
        <v>Rye Bread</v>
      </c>
      <c r="C444" s="43" t="s">
        <v>152</v>
      </c>
      <c r="D444" s="43" t="s">
        <v>2039</v>
      </c>
      <c r="E444" s="43" t="s">
        <v>728</v>
      </c>
      <c r="F444" s="43" t="s">
        <v>106</v>
      </c>
      <c r="G444" s="43" t="s">
        <v>2041</v>
      </c>
      <c r="H444" s="43" t="s">
        <v>2042</v>
      </c>
      <c r="I444" s="32" t="s">
        <v>358</v>
      </c>
      <c r="J444" s="32" t="s">
        <v>1167</v>
      </c>
      <c r="K444" s="43">
        <f>ABS('Raw_Data'!K444)</f>
        <v>50</v>
      </c>
      <c r="L444" s="43">
        <f>K444 + SUMIF(Stock_In!A:A, A444, Stock_In!D:D) - SUMIF(Stock_Out!A:A, A444, Stock_Out!D:D)</f>
        <v>50</v>
      </c>
      <c r="M444" s="43">
        <v>58</v>
      </c>
      <c r="N444" s="43">
        <f t="shared" si="21"/>
        <v>8</v>
      </c>
      <c r="O444" s="43" t="str">
        <f t="shared" si="22"/>
        <v>Yes</v>
      </c>
      <c r="P444" s="45">
        <v>3</v>
      </c>
      <c r="Q444" s="43">
        <v>83</v>
      </c>
      <c r="R444" s="45">
        <f t="shared" si="23"/>
        <v>249</v>
      </c>
      <c r="S444" s="43">
        <v>49</v>
      </c>
    </row>
    <row r="445" spans="1:19" x14ac:dyDescent="0.25">
      <c r="A445" s="46" t="str">
        <f>IFERROR(INDEX(Products!A:A, MATCH(B445, Products!B:B, 0)), "Not Found")</f>
        <v>P106</v>
      </c>
      <c r="B445" s="46" t="str">
        <f>PROPER(TRIM('Raw_Data'!A445))</f>
        <v>Green Tea</v>
      </c>
      <c r="C445" s="46" t="s">
        <v>201</v>
      </c>
      <c r="D445" s="46" t="s">
        <v>1217</v>
      </c>
      <c r="E445" s="46" t="s">
        <v>1351</v>
      </c>
      <c r="F445" s="46" t="s">
        <v>106</v>
      </c>
      <c r="G445" s="46" t="s">
        <v>2044</v>
      </c>
      <c r="H445" s="46" t="s">
        <v>2045</v>
      </c>
      <c r="I445" s="29" t="s">
        <v>358</v>
      </c>
      <c r="J445" s="29" t="s">
        <v>62</v>
      </c>
      <c r="K445" s="46">
        <f>ABS('Raw_Data'!K445)</f>
        <v>24</v>
      </c>
      <c r="L445" s="46">
        <f>K445 + SUMIF(Stock_In!A:A, A445, Stock_In!D:D) - SUMIF(Stock_Out!A:A, A445, Stock_Out!D:D)</f>
        <v>24</v>
      </c>
      <c r="M445" s="46">
        <v>27</v>
      </c>
      <c r="N445" s="46">
        <f t="shared" si="21"/>
        <v>3</v>
      </c>
      <c r="O445" s="46" t="str">
        <f t="shared" si="22"/>
        <v>Yes</v>
      </c>
      <c r="P445" s="47">
        <v>8</v>
      </c>
      <c r="Q445" s="46">
        <v>49</v>
      </c>
      <c r="R445" s="47">
        <f t="shared" si="23"/>
        <v>392</v>
      </c>
      <c r="S445" s="46">
        <v>58</v>
      </c>
    </row>
    <row r="446" spans="1:19" x14ac:dyDescent="0.25">
      <c r="A446" s="43" t="str">
        <f>IFERROR(INDEX(Products!A:A, MATCH(B446, Products!B:B, 0)), "Not Found")</f>
        <v>P085</v>
      </c>
      <c r="B446" s="43" t="str">
        <f>PROPER(TRIM('Raw_Data'!A446))</f>
        <v>Powdered Sugar</v>
      </c>
      <c r="C446" s="43" t="s">
        <v>103</v>
      </c>
      <c r="D446" s="43" t="s">
        <v>2046</v>
      </c>
      <c r="E446" s="43" t="s">
        <v>830</v>
      </c>
      <c r="F446" s="43" t="s">
        <v>106</v>
      </c>
      <c r="G446" s="43" t="s">
        <v>2048</v>
      </c>
      <c r="H446" s="43" t="s">
        <v>2049</v>
      </c>
      <c r="I446" s="32" t="s">
        <v>358</v>
      </c>
      <c r="J446" s="32">
        <v>45418</v>
      </c>
      <c r="K446" s="43">
        <f>ABS('Raw_Data'!K446)</f>
        <v>64</v>
      </c>
      <c r="L446" s="43">
        <f>K446 + SUMIF(Stock_In!A:A, A446, Stock_In!D:D) - SUMIF(Stock_Out!A:A, A446, Stock_Out!D:D)</f>
        <v>64</v>
      </c>
      <c r="M446" s="43">
        <v>10</v>
      </c>
      <c r="N446" s="43">
        <f t="shared" si="21"/>
        <v>0</v>
      </c>
      <c r="O446" s="43" t="str">
        <f t="shared" si="22"/>
        <v>No</v>
      </c>
      <c r="P446" s="45">
        <v>2.5</v>
      </c>
      <c r="Q446" s="43">
        <v>97</v>
      </c>
      <c r="R446" s="45">
        <f t="shared" si="23"/>
        <v>242.5</v>
      </c>
      <c r="S446" s="43">
        <v>52</v>
      </c>
    </row>
    <row r="447" spans="1:19" x14ac:dyDescent="0.25">
      <c r="A447" s="46" t="str">
        <f>IFERROR(INDEX(Products!A:A, MATCH(B447, Products!B:B, 0)), "Not Found")</f>
        <v>P069</v>
      </c>
      <c r="B447" s="46" t="str">
        <f>PROPER(TRIM('Raw_Data'!A447))</f>
        <v>Asparagus</v>
      </c>
      <c r="C447" s="46" t="s">
        <v>56</v>
      </c>
      <c r="D447" s="46" t="s">
        <v>1838</v>
      </c>
      <c r="E447" s="46" t="s">
        <v>661</v>
      </c>
      <c r="F447" s="46" t="s">
        <v>59</v>
      </c>
      <c r="G447" s="46" t="s">
        <v>2051</v>
      </c>
      <c r="H447" s="46" t="s">
        <v>2052</v>
      </c>
      <c r="I447" s="29" t="s">
        <v>358</v>
      </c>
      <c r="J447" s="29" t="s">
        <v>237</v>
      </c>
      <c r="K447" s="46">
        <f>ABS('Raw_Data'!K447)</f>
        <v>34</v>
      </c>
      <c r="L447" s="46">
        <f>K447 + SUMIF(Stock_In!A:A, A447, Stock_In!D:D) - SUMIF(Stock_Out!A:A, A447, Stock_Out!D:D)</f>
        <v>34</v>
      </c>
      <c r="M447" s="46">
        <v>95</v>
      </c>
      <c r="N447" s="46">
        <f t="shared" si="21"/>
        <v>61</v>
      </c>
      <c r="O447" s="46" t="str">
        <f t="shared" si="22"/>
        <v>Yes</v>
      </c>
      <c r="P447" s="47">
        <v>5</v>
      </c>
      <c r="Q447" s="46">
        <v>41</v>
      </c>
      <c r="R447" s="47">
        <f t="shared" si="23"/>
        <v>205</v>
      </c>
      <c r="S447" s="46">
        <v>26</v>
      </c>
    </row>
    <row r="448" spans="1:19" x14ac:dyDescent="0.25">
      <c r="A448" s="43" t="str">
        <f>IFERROR(INDEX(Products!A:A, MATCH(B448, Products!B:B, 0)), "Not Found")</f>
        <v>P067</v>
      </c>
      <c r="B448" s="43" t="str">
        <f>PROPER(TRIM('Raw_Data'!A448))</f>
        <v>Greek Yogurt</v>
      </c>
      <c r="C448" s="43" t="s">
        <v>74</v>
      </c>
      <c r="D448" s="43" t="s">
        <v>433</v>
      </c>
      <c r="E448" s="43" t="s">
        <v>632</v>
      </c>
      <c r="F448" s="43" t="s">
        <v>106</v>
      </c>
      <c r="G448" s="43" t="s">
        <v>2054</v>
      </c>
      <c r="H448" s="43" t="s">
        <v>2055</v>
      </c>
      <c r="I448" s="32" t="s">
        <v>587</v>
      </c>
      <c r="J448" s="32" t="s">
        <v>2056</v>
      </c>
      <c r="K448" s="43">
        <f>ABS('Raw_Data'!K448)</f>
        <v>26</v>
      </c>
      <c r="L448" s="43">
        <f>K448 + SUMIF(Stock_In!A:A, A448, Stock_In!D:D) - SUMIF(Stock_Out!A:A, A448, Stock_Out!D:D)</f>
        <v>26</v>
      </c>
      <c r="M448" s="43">
        <v>54</v>
      </c>
      <c r="N448" s="43">
        <f t="shared" si="21"/>
        <v>28</v>
      </c>
      <c r="O448" s="43" t="str">
        <f t="shared" si="22"/>
        <v>Yes</v>
      </c>
      <c r="P448" s="45">
        <v>3</v>
      </c>
      <c r="Q448" s="43">
        <v>25</v>
      </c>
      <c r="R448" s="45">
        <f t="shared" si="23"/>
        <v>75</v>
      </c>
      <c r="S448" s="43">
        <v>81</v>
      </c>
    </row>
    <row r="449" spans="1:19" x14ac:dyDescent="0.25">
      <c r="A449" s="46" t="str">
        <f>IFERROR(INDEX(Products!A:A, MATCH(B449, Products!B:B, 0)), "Not Found")</f>
        <v>P100</v>
      </c>
      <c r="B449" s="46" t="str">
        <f>PROPER(TRIM('Raw_Data'!A449))</f>
        <v>Potato</v>
      </c>
      <c r="C449" s="46" t="s">
        <v>56</v>
      </c>
      <c r="D449" s="46" t="s">
        <v>279</v>
      </c>
      <c r="E449" s="46" t="s">
        <v>1202</v>
      </c>
      <c r="F449" s="46" t="s">
        <v>68</v>
      </c>
      <c r="G449" s="46" t="s">
        <v>2058</v>
      </c>
      <c r="H449" s="46" t="s">
        <v>2059</v>
      </c>
      <c r="I449" s="29" t="s">
        <v>272</v>
      </c>
      <c r="J449" s="29">
        <v>45718</v>
      </c>
      <c r="K449" s="46">
        <f>ABS('Raw_Data'!K449)</f>
        <v>72</v>
      </c>
      <c r="L449" s="46">
        <f>K449 + SUMIF(Stock_In!A:A, A449, Stock_In!D:D) - SUMIF(Stock_Out!A:A, A449, Stock_Out!D:D)</f>
        <v>67</v>
      </c>
      <c r="M449" s="46">
        <v>58</v>
      </c>
      <c r="N449" s="46">
        <f t="shared" si="21"/>
        <v>0</v>
      </c>
      <c r="O449" s="46" t="str">
        <f t="shared" si="22"/>
        <v>No</v>
      </c>
      <c r="P449" s="47">
        <v>1.2</v>
      </c>
      <c r="Q449" s="46">
        <v>96</v>
      </c>
      <c r="R449" s="47">
        <f t="shared" si="23"/>
        <v>115.19999999999999</v>
      </c>
      <c r="S449" s="46">
        <v>23</v>
      </c>
    </row>
    <row r="450" spans="1:19" x14ac:dyDescent="0.25">
      <c r="A450" s="43" t="str">
        <f>IFERROR(INDEX(Products!A:A, MATCH(B450, Products!B:B, 0)), "Not Found")</f>
        <v>P103</v>
      </c>
      <c r="B450" s="43" t="str">
        <f>PROPER(TRIM('Raw_Data'!A450))</f>
        <v>Broccoli</v>
      </c>
      <c r="C450" s="43" t="s">
        <v>56</v>
      </c>
      <c r="D450" s="43" t="s">
        <v>233</v>
      </c>
      <c r="E450" s="43" t="s">
        <v>1246</v>
      </c>
      <c r="F450" s="43" t="s">
        <v>106</v>
      </c>
      <c r="G450" s="43" t="s">
        <v>2061</v>
      </c>
      <c r="H450" s="43" t="s">
        <v>2062</v>
      </c>
      <c r="I450" s="32" t="s">
        <v>272</v>
      </c>
      <c r="J450" s="32">
        <v>45993</v>
      </c>
      <c r="K450" s="43">
        <f>ABS('Raw_Data'!K450)</f>
        <v>89</v>
      </c>
      <c r="L450" s="43">
        <f>K450 + SUMIF(Stock_In!A:A, A450, Stock_In!D:D) - SUMIF(Stock_Out!A:A, A450, Stock_Out!D:D)</f>
        <v>89</v>
      </c>
      <c r="M450" s="43">
        <v>40</v>
      </c>
      <c r="N450" s="43">
        <f t="shared" si="21"/>
        <v>0</v>
      </c>
      <c r="O450" s="43" t="str">
        <f t="shared" si="22"/>
        <v>No</v>
      </c>
      <c r="P450" s="45">
        <v>4</v>
      </c>
      <c r="Q450" s="43">
        <v>93</v>
      </c>
      <c r="R450" s="45">
        <f t="shared" si="23"/>
        <v>372</v>
      </c>
      <c r="S450" s="43">
        <v>48</v>
      </c>
    </row>
    <row r="451" spans="1:19" x14ac:dyDescent="0.25">
      <c r="A451" s="46" t="str">
        <f>IFERROR(INDEX(Products!A:A, MATCH(B451, Products!B:B, 0)), "Not Found")</f>
        <v>P045</v>
      </c>
      <c r="B451" s="46" t="str">
        <f>PROPER(TRIM('Raw_Data'!A451))</f>
        <v>Olive Oil</v>
      </c>
      <c r="C451" s="46" t="s">
        <v>65</v>
      </c>
      <c r="D451" s="46" t="s">
        <v>2063</v>
      </c>
      <c r="E451" s="46" t="s">
        <v>378</v>
      </c>
      <c r="F451" s="46" t="s">
        <v>106</v>
      </c>
      <c r="G451" s="46" t="s">
        <v>2065</v>
      </c>
      <c r="H451" s="46" t="s">
        <v>2066</v>
      </c>
      <c r="I451" s="29" t="s">
        <v>237</v>
      </c>
      <c r="J451" s="29" t="s">
        <v>351</v>
      </c>
      <c r="K451" s="46">
        <f>ABS('Raw_Data'!K451)</f>
        <v>83</v>
      </c>
      <c r="L451" s="46">
        <f>K451 + SUMIF(Stock_In!A:A, A451, Stock_In!D:D) - SUMIF(Stock_Out!A:A, A451, Stock_Out!D:D)</f>
        <v>83</v>
      </c>
      <c r="M451" s="46">
        <v>52</v>
      </c>
      <c r="N451" s="46">
        <f t="shared" si="21"/>
        <v>0</v>
      </c>
      <c r="O451" s="46" t="str">
        <f t="shared" si="22"/>
        <v>No</v>
      </c>
      <c r="P451" s="47">
        <v>6</v>
      </c>
      <c r="Q451" s="46">
        <v>47</v>
      </c>
      <c r="R451" s="47">
        <f t="shared" si="23"/>
        <v>282</v>
      </c>
      <c r="S451" s="46">
        <v>7</v>
      </c>
    </row>
    <row r="452" spans="1:19" x14ac:dyDescent="0.25">
      <c r="A452" s="43" t="str">
        <f>IFERROR(INDEX(Products!A:A, MATCH(B452, Products!B:B, 0)), "Not Found")</f>
        <v>P021</v>
      </c>
      <c r="B452" s="43" t="str">
        <f>PROPER(TRIM('Raw_Data'!A452))</f>
        <v>Arabica Coffee</v>
      </c>
      <c r="C452" s="43" t="s">
        <v>201</v>
      </c>
      <c r="D452" s="43" t="s">
        <v>2067</v>
      </c>
      <c r="E452" s="43" t="s">
        <v>203</v>
      </c>
      <c r="F452" s="43" t="s">
        <v>68</v>
      </c>
      <c r="G452" s="43" t="s">
        <v>2069</v>
      </c>
      <c r="H452" s="43" t="s">
        <v>2070</v>
      </c>
      <c r="I452" s="32" t="s">
        <v>237</v>
      </c>
      <c r="J452" s="32" t="s">
        <v>2071</v>
      </c>
      <c r="K452" s="43">
        <f>ABS('Raw_Data'!K452)</f>
        <v>13</v>
      </c>
      <c r="L452" s="43">
        <f>K452 + SUMIF(Stock_In!A:A, A452, Stock_In!D:D) - SUMIF(Stock_Out!A:A, A452, Stock_Out!D:D)</f>
        <v>13</v>
      </c>
      <c r="M452" s="43">
        <v>55</v>
      </c>
      <c r="N452" s="43">
        <f t="shared" si="21"/>
        <v>42</v>
      </c>
      <c r="O452" s="43" t="str">
        <f t="shared" si="22"/>
        <v>Yes</v>
      </c>
      <c r="P452" s="45">
        <v>20</v>
      </c>
      <c r="Q452" s="43">
        <v>67</v>
      </c>
      <c r="R452" s="45">
        <f t="shared" si="23"/>
        <v>1340</v>
      </c>
      <c r="S452" s="43">
        <v>68</v>
      </c>
    </row>
    <row r="453" spans="1:19" x14ac:dyDescent="0.25">
      <c r="A453" s="46" t="str">
        <f>IFERROR(INDEX(Products!A:A, MATCH(B453, Products!B:B, 0)), "Not Found")</f>
        <v>P106</v>
      </c>
      <c r="B453" s="46" t="str">
        <f>PROPER(TRIM('Raw_Data'!A453))</f>
        <v>Green Tea</v>
      </c>
      <c r="C453" s="46" t="s">
        <v>201</v>
      </c>
      <c r="D453" s="46" t="s">
        <v>2072</v>
      </c>
      <c r="E453" s="46" t="s">
        <v>1351</v>
      </c>
      <c r="F453" s="46" t="s">
        <v>68</v>
      </c>
      <c r="G453" s="46" t="s">
        <v>2074</v>
      </c>
      <c r="H453" s="46" t="s">
        <v>2075</v>
      </c>
      <c r="I453" s="29" t="s">
        <v>594</v>
      </c>
      <c r="J453" s="29">
        <v>45358</v>
      </c>
      <c r="K453" s="46">
        <f>ABS('Raw_Data'!K453)</f>
        <v>15</v>
      </c>
      <c r="L453" s="46">
        <f>K453 + SUMIF(Stock_In!A:A, A453, Stock_In!D:D) - SUMIF(Stock_Out!A:A, A453, Stock_Out!D:D)</f>
        <v>15</v>
      </c>
      <c r="M453" s="46">
        <v>66</v>
      </c>
      <c r="N453" s="46">
        <f t="shared" si="21"/>
        <v>51</v>
      </c>
      <c r="O453" s="46" t="str">
        <f t="shared" si="22"/>
        <v>Yes</v>
      </c>
      <c r="P453" s="47">
        <v>8</v>
      </c>
      <c r="Q453" s="46">
        <v>60</v>
      </c>
      <c r="R453" s="47">
        <f t="shared" si="23"/>
        <v>480</v>
      </c>
      <c r="S453" s="46">
        <v>40</v>
      </c>
    </row>
    <row r="454" spans="1:19" x14ac:dyDescent="0.25">
      <c r="A454" s="43" t="str">
        <f>IFERROR(INDEX(Products!A:A, MATCH(B454, Products!B:B, 0)), "Not Found")</f>
        <v>P025</v>
      </c>
      <c r="B454" s="43" t="str">
        <f>PROPER(TRIM('Raw_Data'!A454))</f>
        <v>Jasmine Rice</v>
      </c>
      <c r="C454" s="43" t="s">
        <v>103</v>
      </c>
      <c r="D454" s="43" t="s">
        <v>1403</v>
      </c>
      <c r="E454" s="43" t="s">
        <v>228</v>
      </c>
      <c r="F454" s="43" t="s">
        <v>68</v>
      </c>
      <c r="G454" s="43" t="s">
        <v>2078</v>
      </c>
      <c r="H454" s="43" t="s">
        <v>2079</v>
      </c>
      <c r="I454" s="32" t="s">
        <v>594</v>
      </c>
      <c r="J454" s="32" t="s">
        <v>79</v>
      </c>
      <c r="K454" s="43">
        <f>ABS('Raw_Data'!K454)</f>
        <v>56</v>
      </c>
      <c r="L454" s="43">
        <f>K454 + SUMIF(Stock_In!A:A, A454, Stock_In!D:D) - SUMIF(Stock_Out!A:A, A454, Stock_Out!D:D)</f>
        <v>56</v>
      </c>
      <c r="M454" s="43">
        <v>48</v>
      </c>
      <c r="N454" s="43">
        <f t="shared" si="21"/>
        <v>0</v>
      </c>
      <c r="O454" s="43" t="str">
        <f t="shared" si="22"/>
        <v>No</v>
      </c>
      <c r="P454" s="45">
        <v>4.75</v>
      </c>
      <c r="Q454" s="43">
        <v>71</v>
      </c>
      <c r="R454" s="45">
        <f t="shared" si="23"/>
        <v>337.25</v>
      </c>
      <c r="S454" s="43">
        <v>65</v>
      </c>
    </row>
    <row r="455" spans="1:19" x14ac:dyDescent="0.25">
      <c r="A455" s="46" t="str">
        <f>IFERROR(INDEX(Products!A:A, MATCH(B455, Products!B:B, 0)), "Not Found")</f>
        <v>P069</v>
      </c>
      <c r="B455" s="46" t="str">
        <f>PROPER(TRIM('Raw_Data'!A455))</f>
        <v>Asparagus</v>
      </c>
      <c r="C455" s="46" t="s">
        <v>56</v>
      </c>
      <c r="D455" s="46" t="s">
        <v>1318</v>
      </c>
      <c r="E455" s="46" t="s">
        <v>661</v>
      </c>
      <c r="F455" s="46" t="s">
        <v>68</v>
      </c>
      <c r="G455" s="46" t="s">
        <v>2081</v>
      </c>
      <c r="H455" s="46" t="s">
        <v>2082</v>
      </c>
      <c r="I455" s="29" t="s">
        <v>594</v>
      </c>
      <c r="J455" s="29" t="s">
        <v>692</v>
      </c>
      <c r="K455" s="46">
        <f>ABS('Raw_Data'!K455)</f>
        <v>18</v>
      </c>
      <c r="L455" s="46">
        <f>K455 + SUMIF(Stock_In!A:A, A455, Stock_In!D:D) - SUMIF(Stock_Out!A:A, A455, Stock_Out!D:D)</f>
        <v>18</v>
      </c>
      <c r="M455" s="46">
        <v>3</v>
      </c>
      <c r="N455" s="46">
        <f t="shared" si="21"/>
        <v>0</v>
      </c>
      <c r="O455" s="46" t="str">
        <f t="shared" si="22"/>
        <v>No</v>
      </c>
      <c r="P455" s="47">
        <v>5</v>
      </c>
      <c r="Q455" s="46">
        <v>58</v>
      </c>
      <c r="R455" s="47">
        <f t="shared" si="23"/>
        <v>290</v>
      </c>
      <c r="S455" s="46">
        <v>61</v>
      </c>
    </row>
    <row r="456" spans="1:19" x14ac:dyDescent="0.25">
      <c r="A456" s="43" t="str">
        <f>IFERROR(INDEX(Products!A:A, MATCH(B456, Products!B:B, 0)), "Not Found")</f>
        <v>P055</v>
      </c>
      <c r="B456" s="43" t="str">
        <f>PROPER(TRIM('Raw_Data'!A456))</f>
        <v>Wild Rice</v>
      </c>
      <c r="C456" s="43" t="s">
        <v>103</v>
      </c>
      <c r="D456" s="43" t="s">
        <v>468</v>
      </c>
      <c r="E456" s="43" t="s">
        <v>464</v>
      </c>
      <c r="F456" s="43" t="s">
        <v>59</v>
      </c>
      <c r="G456" s="43" t="s">
        <v>2084</v>
      </c>
      <c r="H456" s="43" t="s">
        <v>2085</v>
      </c>
      <c r="I456" s="32" t="s">
        <v>594</v>
      </c>
      <c r="J456" s="32" t="s">
        <v>326</v>
      </c>
      <c r="K456" s="43">
        <f>ABS('Raw_Data'!K456)</f>
        <v>32</v>
      </c>
      <c r="L456" s="43">
        <f>K456 + SUMIF(Stock_In!A:A, A456, Stock_In!D:D) - SUMIF(Stock_Out!A:A, A456, Stock_Out!D:D)</f>
        <v>32</v>
      </c>
      <c r="M456" s="43">
        <v>91</v>
      </c>
      <c r="N456" s="43">
        <f t="shared" si="21"/>
        <v>59</v>
      </c>
      <c r="O456" s="43" t="str">
        <f t="shared" si="22"/>
        <v>Yes</v>
      </c>
      <c r="P456" s="45">
        <v>10</v>
      </c>
      <c r="Q456" s="43">
        <v>69</v>
      </c>
      <c r="R456" s="45">
        <f t="shared" si="23"/>
        <v>690</v>
      </c>
      <c r="S456" s="43">
        <v>80</v>
      </c>
    </row>
    <row r="457" spans="1:19" x14ac:dyDescent="0.25">
      <c r="A457" s="46" t="str">
        <f>IFERROR(INDEX(Products!A:A, MATCH(B457, Products!B:B, 0)), "Not Found")</f>
        <v>P079</v>
      </c>
      <c r="B457" s="46" t="str">
        <f>PROPER(TRIM('Raw_Data'!A457))</f>
        <v>White Sugar</v>
      </c>
      <c r="C457" s="46" t="s">
        <v>103</v>
      </c>
      <c r="D457" s="46" t="s">
        <v>2086</v>
      </c>
      <c r="E457" s="46" t="s">
        <v>761</v>
      </c>
      <c r="F457" s="46" t="s">
        <v>68</v>
      </c>
      <c r="G457" s="46" t="s">
        <v>2088</v>
      </c>
      <c r="H457" s="46" t="s">
        <v>2089</v>
      </c>
      <c r="I457" s="29" t="s">
        <v>2090</v>
      </c>
      <c r="J457" s="29">
        <v>45608</v>
      </c>
      <c r="K457" s="46">
        <f>ABS('Raw_Data'!K457)</f>
        <v>91</v>
      </c>
      <c r="L457" s="46">
        <f>K457 + SUMIF(Stock_In!A:A, A457, Stock_In!D:D) - SUMIF(Stock_Out!A:A, A457, Stock_Out!D:D)</f>
        <v>91</v>
      </c>
      <c r="M457" s="46">
        <v>98</v>
      </c>
      <c r="N457" s="46">
        <f t="shared" si="21"/>
        <v>7</v>
      </c>
      <c r="O457" s="46" t="str">
        <f t="shared" si="22"/>
        <v>Yes</v>
      </c>
      <c r="P457" s="47">
        <v>2</v>
      </c>
      <c r="Q457" s="46">
        <v>100</v>
      </c>
      <c r="R457" s="47">
        <f t="shared" si="23"/>
        <v>200</v>
      </c>
      <c r="S457" s="46">
        <v>20</v>
      </c>
    </row>
    <row r="458" spans="1:19" x14ac:dyDescent="0.25">
      <c r="A458" s="43" t="str">
        <f>IFERROR(INDEX(Products!A:A, MATCH(B458, Products!B:B, 0)), "Not Found")</f>
        <v>P112</v>
      </c>
      <c r="B458" s="43" t="str">
        <f>PROPER(TRIM('Raw_Data'!A458))</f>
        <v>White Bread</v>
      </c>
      <c r="C458" s="43" t="s">
        <v>152</v>
      </c>
      <c r="D458" s="43" t="s">
        <v>1434</v>
      </c>
      <c r="E458" s="43" t="s">
        <v>1460</v>
      </c>
      <c r="F458" s="43" t="s">
        <v>68</v>
      </c>
      <c r="G458" s="43" t="s">
        <v>2092</v>
      </c>
      <c r="H458" s="43" t="s">
        <v>2093</v>
      </c>
      <c r="I458" s="32" t="s">
        <v>2090</v>
      </c>
      <c r="J458" s="32" t="s">
        <v>939</v>
      </c>
      <c r="K458" s="43">
        <f>ABS('Raw_Data'!K458)</f>
        <v>92</v>
      </c>
      <c r="L458" s="43">
        <f>K458 + SUMIF(Stock_In!A:A, A458, Stock_In!D:D) - SUMIF(Stock_Out!A:A, A458, Stock_Out!D:D)</f>
        <v>92</v>
      </c>
      <c r="M458" s="43">
        <v>87</v>
      </c>
      <c r="N458" s="43">
        <f t="shared" si="21"/>
        <v>0</v>
      </c>
      <c r="O458" s="43" t="str">
        <f t="shared" si="22"/>
        <v>No</v>
      </c>
      <c r="P458" s="45">
        <v>2.5</v>
      </c>
      <c r="Q458" s="43">
        <v>61</v>
      </c>
      <c r="R458" s="45">
        <f t="shared" si="23"/>
        <v>152.5</v>
      </c>
      <c r="S458" s="43">
        <v>31</v>
      </c>
    </row>
    <row r="459" spans="1:19" x14ac:dyDescent="0.25">
      <c r="A459" s="46" t="str">
        <f>IFERROR(INDEX(Products!A:A, MATCH(B459, Products!B:B, 0)), "Not Found")</f>
        <v>P037</v>
      </c>
      <c r="B459" s="46" t="str">
        <f>PROPER(TRIM('Raw_Data'!A459))</f>
        <v>Robusta Coffee</v>
      </c>
      <c r="C459" s="46" t="s">
        <v>201</v>
      </c>
      <c r="D459" s="46" t="s">
        <v>812</v>
      </c>
      <c r="E459" s="46" t="s">
        <v>323</v>
      </c>
      <c r="F459" s="46" t="s">
        <v>59</v>
      </c>
      <c r="G459" s="46" t="s">
        <v>2095</v>
      </c>
      <c r="H459" s="46" t="s">
        <v>2096</v>
      </c>
      <c r="I459" s="29" t="s">
        <v>2090</v>
      </c>
      <c r="J459" s="29">
        <v>45455</v>
      </c>
      <c r="K459" s="46">
        <f>ABS('Raw_Data'!K459)</f>
        <v>42</v>
      </c>
      <c r="L459" s="46">
        <f>K459 + SUMIF(Stock_In!A:A, A459, Stock_In!D:D) - SUMIF(Stock_Out!A:A, A459, Stock_Out!D:D)</f>
        <v>42</v>
      </c>
      <c r="M459" s="46">
        <v>88</v>
      </c>
      <c r="N459" s="46">
        <f t="shared" si="21"/>
        <v>46</v>
      </c>
      <c r="O459" s="46" t="str">
        <f t="shared" si="22"/>
        <v>Yes</v>
      </c>
      <c r="P459" s="47">
        <v>10.5</v>
      </c>
      <c r="Q459" s="46">
        <v>34</v>
      </c>
      <c r="R459" s="47">
        <f t="shared" si="23"/>
        <v>357</v>
      </c>
      <c r="S459" s="46">
        <v>51</v>
      </c>
    </row>
    <row r="460" spans="1:19" x14ac:dyDescent="0.25">
      <c r="A460" s="43" t="str">
        <f>IFERROR(INDEX(Products!A:A, MATCH(B460, Products!B:B, 0)), "Not Found")</f>
        <v>P048</v>
      </c>
      <c r="B460" s="43" t="str">
        <f>PROPER(TRIM('Raw_Data'!A460))</f>
        <v>Trout</v>
      </c>
      <c r="C460" s="43" t="s">
        <v>113</v>
      </c>
      <c r="D460" s="43" t="s">
        <v>2098</v>
      </c>
      <c r="E460" s="43" t="s">
        <v>412</v>
      </c>
      <c r="F460" s="43" t="s">
        <v>106</v>
      </c>
      <c r="G460" s="43" t="s">
        <v>2100</v>
      </c>
      <c r="H460" s="43" t="s">
        <v>2101</v>
      </c>
      <c r="I460" s="32" t="s">
        <v>2102</v>
      </c>
      <c r="J460" s="32" t="s">
        <v>206</v>
      </c>
      <c r="K460" s="43">
        <f>ABS('Raw_Data'!K460)</f>
        <v>75</v>
      </c>
      <c r="L460" s="43">
        <f>K460 + SUMIF(Stock_In!A:A, A460, Stock_In!D:D) - SUMIF(Stock_Out!A:A, A460, Stock_Out!D:D)</f>
        <v>75</v>
      </c>
      <c r="M460" s="43">
        <v>25</v>
      </c>
      <c r="N460" s="43">
        <f t="shared" si="21"/>
        <v>0</v>
      </c>
      <c r="O460" s="43" t="str">
        <f t="shared" si="22"/>
        <v>No</v>
      </c>
      <c r="P460" s="45">
        <v>12</v>
      </c>
      <c r="Q460" s="43">
        <v>89</v>
      </c>
      <c r="R460" s="45">
        <f t="shared" si="23"/>
        <v>1068</v>
      </c>
      <c r="S460" s="43">
        <v>42</v>
      </c>
    </row>
    <row r="461" spans="1:19" x14ac:dyDescent="0.25">
      <c r="A461" s="46" t="str">
        <f>IFERROR(INDEX(Products!A:A, MATCH(B461, Products!B:B, 0)), "Not Found")</f>
        <v>P031</v>
      </c>
      <c r="B461" s="46" t="str">
        <f>PROPER(TRIM('Raw_Data'!A461))</f>
        <v>Cucumber</v>
      </c>
      <c r="C461" s="46" t="s">
        <v>56</v>
      </c>
      <c r="D461" s="46" t="s">
        <v>2103</v>
      </c>
      <c r="E461" s="46" t="s">
        <v>268</v>
      </c>
      <c r="F461" s="46" t="s">
        <v>106</v>
      </c>
      <c r="G461" s="46" t="s">
        <v>2105</v>
      </c>
      <c r="H461" s="46" t="s">
        <v>2106</v>
      </c>
      <c r="I461" s="29" t="s">
        <v>2102</v>
      </c>
      <c r="J461" s="29" t="s">
        <v>1705</v>
      </c>
      <c r="K461" s="46">
        <f>ABS('Raw_Data'!K461)</f>
        <v>76</v>
      </c>
      <c r="L461" s="46">
        <f>K461 + SUMIF(Stock_In!A:A, A461, Stock_In!D:D) - SUMIF(Stock_Out!A:A, A461, Stock_Out!D:D)</f>
        <v>76</v>
      </c>
      <c r="M461" s="46">
        <v>11</v>
      </c>
      <c r="N461" s="46">
        <f t="shared" si="21"/>
        <v>0</v>
      </c>
      <c r="O461" s="46" t="str">
        <f t="shared" si="22"/>
        <v>No</v>
      </c>
      <c r="P461" s="47">
        <v>1.8</v>
      </c>
      <c r="Q461" s="46">
        <v>22</v>
      </c>
      <c r="R461" s="47">
        <f t="shared" si="23"/>
        <v>39.6</v>
      </c>
      <c r="S461" s="46">
        <v>91</v>
      </c>
    </row>
    <row r="462" spans="1:19" x14ac:dyDescent="0.25">
      <c r="A462" s="43" t="str">
        <f>IFERROR(INDEX(Products!A:A, MATCH(B462, Products!B:B, 0)), "Not Found")</f>
        <v>P095</v>
      </c>
      <c r="B462" s="43" t="str">
        <f>PROPER(TRIM('Raw_Data'!A462))</f>
        <v>Green Beans</v>
      </c>
      <c r="C462" s="43" t="s">
        <v>56</v>
      </c>
      <c r="D462" s="43" t="s">
        <v>1550</v>
      </c>
      <c r="E462" s="43" t="s">
        <v>1018</v>
      </c>
      <c r="F462" s="43" t="s">
        <v>106</v>
      </c>
      <c r="G462" s="43" t="s">
        <v>2108</v>
      </c>
      <c r="H462" s="43" t="s">
        <v>2109</v>
      </c>
      <c r="I462" s="32" t="s">
        <v>2102</v>
      </c>
      <c r="J462" s="32" t="s">
        <v>2003</v>
      </c>
      <c r="K462" s="43">
        <f>ABS('Raw_Data'!K462)</f>
        <v>86</v>
      </c>
      <c r="L462" s="43">
        <f>K462 + SUMIF(Stock_In!A:A, A462, Stock_In!D:D) - SUMIF(Stock_Out!A:A, A462, Stock_Out!D:D)</f>
        <v>86</v>
      </c>
      <c r="M462" s="43">
        <v>90</v>
      </c>
      <c r="N462" s="43">
        <f t="shared" si="21"/>
        <v>4</v>
      </c>
      <c r="O462" s="43" t="str">
        <f t="shared" si="22"/>
        <v>Yes</v>
      </c>
      <c r="P462" s="45">
        <v>2.1</v>
      </c>
      <c r="Q462" s="43">
        <v>98</v>
      </c>
      <c r="R462" s="45">
        <f t="shared" si="23"/>
        <v>205.8</v>
      </c>
      <c r="S462" s="43">
        <v>85</v>
      </c>
    </row>
    <row r="463" spans="1:19" x14ac:dyDescent="0.25">
      <c r="A463" s="46" t="str">
        <f>IFERROR(INDEX(Products!A:A, MATCH(B463, Products!B:B, 0)), "Not Found")</f>
        <v>P057</v>
      </c>
      <c r="B463" s="46" t="str">
        <f>PROPER(TRIM('Raw_Data'!A463))</f>
        <v>Cabbage</v>
      </c>
      <c r="C463" s="46" t="s">
        <v>56</v>
      </c>
      <c r="D463" s="46" t="s">
        <v>793</v>
      </c>
      <c r="E463" s="46" t="s">
        <v>491</v>
      </c>
      <c r="F463" s="46" t="s">
        <v>59</v>
      </c>
      <c r="G463" s="46" t="s">
        <v>2111</v>
      </c>
      <c r="H463" s="46" t="s">
        <v>2112</v>
      </c>
      <c r="I463" s="29" t="s">
        <v>2102</v>
      </c>
      <c r="J463" s="29">
        <v>45962</v>
      </c>
      <c r="K463" s="46">
        <f>ABS('Raw_Data'!K463)</f>
        <v>90</v>
      </c>
      <c r="L463" s="46">
        <f>K463 + SUMIF(Stock_In!A:A, A463, Stock_In!D:D) - SUMIF(Stock_Out!A:A, A463, Stock_Out!D:D)</f>
        <v>90</v>
      </c>
      <c r="M463" s="46">
        <v>1</v>
      </c>
      <c r="N463" s="46">
        <f t="shared" si="21"/>
        <v>0</v>
      </c>
      <c r="O463" s="46" t="str">
        <f t="shared" si="22"/>
        <v>No</v>
      </c>
      <c r="P463" s="47">
        <v>0.9</v>
      </c>
      <c r="Q463" s="46">
        <v>52</v>
      </c>
      <c r="R463" s="47">
        <f t="shared" si="23"/>
        <v>46.800000000000004</v>
      </c>
      <c r="S463" s="46">
        <v>19</v>
      </c>
    </row>
    <row r="464" spans="1:19" x14ac:dyDescent="0.25">
      <c r="A464" s="43" t="str">
        <f>IFERROR(INDEX(Products!A:A, MATCH(B464, Products!B:B, 0)), "Not Found")</f>
        <v>P049</v>
      </c>
      <c r="B464" s="43" t="str">
        <f>PROPER(TRIM('Raw_Data'!A464))</f>
        <v>Onion</v>
      </c>
      <c r="C464" s="43" t="s">
        <v>56</v>
      </c>
      <c r="D464" s="43" t="s">
        <v>322</v>
      </c>
      <c r="E464" s="43" t="s">
        <v>417</v>
      </c>
      <c r="F464" s="43" t="s">
        <v>59</v>
      </c>
      <c r="G464" s="43" t="s">
        <v>2114</v>
      </c>
      <c r="H464" s="43" t="s">
        <v>2115</v>
      </c>
      <c r="I464" s="32" t="s">
        <v>2102</v>
      </c>
      <c r="J464" s="32">
        <v>45476</v>
      </c>
      <c r="K464" s="43">
        <f>ABS('Raw_Data'!K464)</f>
        <v>20</v>
      </c>
      <c r="L464" s="43">
        <f>K464 + SUMIF(Stock_In!A:A, A464, Stock_In!D:D) - SUMIF(Stock_Out!A:A, A464, Stock_Out!D:D)</f>
        <v>20</v>
      </c>
      <c r="M464" s="43">
        <v>93</v>
      </c>
      <c r="N464" s="43">
        <f t="shared" si="21"/>
        <v>73</v>
      </c>
      <c r="O464" s="43" t="str">
        <f t="shared" si="22"/>
        <v>Yes</v>
      </c>
      <c r="P464" s="45">
        <v>2</v>
      </c>
      <c r="Q464" s="43">
        <v>23</v>
      </c>
      <c r="R464" s="45">
        <f t="shared" si="23"/>
        <v>46</v>
      </c>
      <c r="S464" s="43">
        <v>2</v>
      </c>
    </row>
    <row r="465" spans="1:19" x14ac:dyDescent="0.25">
      <c r="A465" s="46" t="str">
        <f>IFERROR(INDEX(Products!A:A, MATCH(B465, Products!B:B, 0)), "Not Found")</f>
        <v>P077</v>
      </c>
      <c r="B465" s="46" t="str">
        <f>PROPER(TRIM('Raw_Data'!A465))</f>
        <v>Brown Rice</v>
      </c>
      <c r="C465" s="46" t="s">
        <v>103</v>
      </c>
      <c r="D465" s="46" t="s">
        <v>422</v>
      </c>
      <c r="E465" s="46" t="s">
        <v>738</v>
      </c>
      <c r="F465" s="46" t="s">
        <v>68</v>
      </c>
      <c r="G465" s="46" t="s">
        <v>2117</v>
      </c>
      <c r="H465" s="46" t="s">
        <v>2118</v>
      </c>
      <c r="I465" s="29" t="s">
        <v>2119</v>
      </c>
      <c r="J465" s="29" t="s">
        <v>504</v>
      </c>
      <c r="K465" s="46">
        <f>ABS('Raw_Data'!K465)</f>
        <v>17</v>
      </c>
      <c r="L465" s="46">
        <f>K465 + SUMIF(Stock_In!A:A, A465, Stock_In!D:D) - SUMIF(Stock_Out!A:A, A465, Stock_Out!D:D)</f>
        <v>17</v>
      </c>
      <c r="M465" s="46">
        <v>88</v>
      </c>
      <c r="N465" s="46">
        <f t="shared" si="21"/>
        <v>71</v>
      </c>
      <c r="O465" s="46" t="str">
        <f t="shared" si="22"/>
        <v>Yes</v>
      </c>
      <c r="P465" s="47">
        <v>2.5</v>
      </c>
      <c r="Q465" s="46">
        <v>45</v>
      </c>
      <c r="R465" s="47">
        <f t="shared" si="23"/>
        <v>112.5</v>
      </c>
      <c r="S465" s="46">
        <v>29</v>
      </c>
    </row>
    <row r="466" spans="1:19" x14ac:dyDescent="0.25">
      <c r="A466" s="43" t="str">
        <f>IFERROR(INDEX(Products!A:A, MATCH(B466, Products!B:B, 0)), "Not Found")</f>
        <v>P097</v>
      </c>
      <c r="B466" s="43" t="str">
        <f>PROPER(TRIM('Raw_Data'!A466))</f>
        <v>Peas</v>
      </c>
      <c r="C466" s="43" t="s">
        <v>56</v>
      </c>
      <c r="D466" s="43" t="s">
        <v>1697</v>
      </c>
      <c r="E466" s="43" t="s">
        <v>1052</v>
      </c>
      <c r="F466" s="43" t="s">
        <v>59</v>
      </c>
      <c r="G466" s="43" t="s">
        <v>2121</v>
      </c>
      <c r="H466" s="43" t="s">
        <v>2122</v>
      </c>
      <c r="I466" s="32" t="s">
        <v>426</v>
      </c>
      <c r="J466" s="32" t="s">
        <v>442</v>
      </c>
      <c r="K466" s="43">
        <f>ABS('Raw_Data'!K466)</f>
        <v>49</v>
      </c>
      <c r="L466" s="43">
        <f>K466 + SUMIF(Stock_In!A:A, A466, Stock_In!D:D) - SUMIF(Stock_Out!A:A, A466, Stock_Out!D:D)</f>
        <v>49</v>
      </c>
      <c r="M466" s="43">
        <v>46</v>
      </c>
      <c r="N466" s="43">
        <f t="shared" si="21"/>
        <v>0</v>
      </c>
      <c r="O466" s="43" t="str">
        <f t="shared" si="22"/>
        <v>No</v>
      </c>
      <c r="P466" s="45">
        <v>3</v>
      </c>
      <c r="Q466" s="43">
        <v>82</v>
      </c>
      <c r="R466" s="45">
        <f t="shared" si="23"/>
        <v>246</v>
      </c>
      <c r="S466" s="43">
        <v>21</v>
      </c>
    </row>
    <row r="467" spans="1:19" x14ac:dyDescent="0.25">
      <c r="A467" s="46" t="str">
        <f>IFERROR(INDEX(Products!A:A, MATCH(B467, Products!B:B, 0)), "Not Found")</f>
        <v>P107</v>
      </c>
      <c r="B467" s="46" t="str">
        <f>PROPER(TRIM('Raw_Data'!A467))</f>
        <v>Swiss Cheese</v>
      </c>
      <c r="C467" s="46" t="s">
        <v>74</v>
      </c>
      <c r="D467" s="46" t="s">
        <v>1787</v>
      </c>
      <c r="E467" s="46" t="s">
        <v>1355</v>
      </c>
      <c r="F467" s="46" t="s">
        <v>106</v>
      </c>
      <c r="G467" s="46" t="s">
        <v>2124</v>
      </c>
      <c r="H467" s="46" t="s">
        <v>2125</v>
      </c>
      <c r="I467" s="29" t="s">
        <v>426</v>
      </c>
      <c r="J467" s="29">
        <v>45839</v>
      </c>
      <c r="K467" s="46">
        <f>ABS('Raw_Data'!K467)</f>
        <v>20</v>
      </c>
      <c r="L467" s="46">
        <f>K467 + SUMIF(Stock_In!A:A, A467, Stock_In!D:D) - SUMIF(Stock_Out!A:A, A467, Stock_Out!D:D)</f>
        <v>20</v>
      </c>
      <c r="M467" s="46">
        <v>17</v>
      </c>
      <c r="N467" s="46">
        <f t="shared" si="21"/>
        <v>0</v>
      </c>
      <c r="O467" s="46" t="str">
        <f t="shared" si="22"/>
        <v>No</v>
      </c>
      <c r="P467" s="47">
        <v>8</v>
      </c>
      <c r="Q467" s="46">
        <v>50</v>
      </c>
      <c r="R467" s="47">
        <f t="shared" si="23"/>
        <v>400</v>
      </c>
      <c r="S467" s="46">
        <v>65</v>
      </c>
    </row>
    <row r="468" spans="1:19" x14ac:dyDescent="0.25">
      <c r="A468" s="43" t="str">
        <f>IFERROR(INDEX(Products!A:A, MATCH(B468, Products!B:B, 0)), "Not Found")</f>
        <v>P030</v>
      </c>
      <c r="B468" s="43" t="str">
        <f>PROPER(TRIM('Raw_Data'!A468))</f>
        <v>Bread Flour</v>
      </c>
      <c r="C468" s="43" t="s">
        <v>103</v>
      </c>
      <c r="D468" s="43" t="s">
        <v>443</v>
      </c>
      <c r="E468" s="43" t="s">
        <v>262</v>
      </c>
      <c r="F468" s="43" t="s">
        <v>59</v>
      </c>
      <c r="G468" s="43" t="s">
        <v>2127</v>
      </c>
      <c r="H468" s="43" t="s">
        <v>2128</v>
      </c>
      <c r="I468" s="32" t="s">
        <v>426</v>
      </c>
      <c r="J468" s="32" t="s">
        <v>1549</v>
      </c>
      <c r="K468" s="43">
        <f>ABS('Raw_Data'!K468)</f>
        <v>99</v>
      </c>
      <c r="L468" s="43">
        <f>K468 + SUMIF(Stock_In!A:A, A468, Stock_In!D:D) - SUMIF(Stock_Out!A:A, A468, Stock_Out!D:D)</f>
        <v>99</v>
      </c>
      <c r="M468" s="43">
        <v>54</v>
      </c>
      <c r="N468" s="43">
        <f t="shared" si="21"/>
        <v>0</v>
      </c>
      <c r="O468" s="43" t="str">
        <f t="shared" si="22"/>
        <v>No</v>
      </c>
      <c r="P468" s="45">
        <v>1.5</v>
      </c>
      <c r="Q468" s="43">
        <v>80</v>
      </c>
      <c r="R468" s="45">
        <f t="shared" si="23"/>
        <v>120</v>
      </c>
      <c r="S468" s="43">
        <v>10</v>
      </c>
    </row>
    <row r="469" spans="1:19" x14ac:dyDescent="0.25">
      <c r="A469" s="46" t="str">
        <f>IFERROR(INDEX(Products!A:A, MATCH(B469, Products!B:B, 0)), "Not Found")</f>
        <v>P008</v>
      </c>
      <c r="B469" s="46" t="str">
        <f>PROPER(TRIM('Raw_Data'!A469))</f>
        <v>Anchovies</v>
      </c>
      <c r="C469" s="46" t="s">
        <v>113</v>
      </c>
      <c r="D469" s="46" t="s">
        <v>2129</v>
      </c>
      <c r="E469" s="46" t="s">
        <v>115</v>
      </c>
      <c r="F469" s="46" t="s">
        <v>68</v>
      </c>
      <c r="G469" s="46" t="s">
        <v>2131</v>
      </c>
      <c r="H469" s="46" t="s">
        <v>2132</v>
      </c>
      <c r="I469" s="29" t="s">
        <v>426</v>
      </c>
      <c r="J469" s="29">
        <v>45509</v>
      </c>
      <c r="K469" s="46">
        <f>ABS('Raw_Data'!K469)</f>
        <v>51</v>
      </c>
      <c r="L469" s="46">
        <f>K469 + SUMIF(Stock_In!A:A, A469, Stock_In!D:D) - SUMIF(Stock_Out!A:A, A469, Stock_Out!D:D)</f>
        <v>51</v>
      </c>
      <c r="M469" s="46">
        <v>35</v>
      </c>
      <c r="N469" s="46">
        <f t="shared" si="21"/>
        <v>0</v>
      </c>
      <c r="O469" s="46" t="str">
        <f t="shared" si="22"/>
        <v>No</v>
      </c>
      <c r="P469" s="47">
        <v>10</v>
      </c>
      <c r="Q469" s="46">
        <v>80</v>
      </c>
      <c r="R469" s="47">
        <f t="shared" si="23"/>
        <v>800</v>
      </c>
      <c r="S469" s="46">
        <v>89</v>
      </c>
    </row>
    <row r="470" spans="1:19" x14ac:dyDescent="0.25">
      <c r="A470" s="43" t="str">
        <f>IFERROR(INDEX(Products!A:A, MATCH(B470, Products!B:B, 0)), "Not Found")</f>
        <v>P092</v>
      </c>
      <c r="B470" s="43" t="str">
        <f>PROPER(TRIM('Raw_Data'!A470))</f>
        <v>Canola Oil</v>
      </c>
      <c r="C470" s="43" t="s">
        <v>65</v>
      </c>
      <c r="D470" s="43" t="s">
        <v>89</v>
      </c>
      <c r="E470" s="43" t="s">
        <v>923</v>
      </c>
      <c r="F470" s="43" t="s">
        <v>59</v>
      </c>
      <c r="G470" s="43" t="s">
        <v>2134</v>
      </c>
      <c r="H470" s="43" t="s">
        <v>2135</v>
      </c>
      <c r="I470" s="32" t="s">
        <v>426</v>
      </c>
      <c r="J470" s="32" t="s">
        <v>1024</v>
      </c>
      <c r="K470" s="43">
        <f>ABS('Raw_Data'!K470)</f>
        <v>25</v>
      </c>
      <c r="L470" s="43">
        <f>K470 + SUMIF(Stock_In!A:A, A470, Stock_In!D:D) - SUMIF(Stock_Out!A:A, A470, Stock_Out!D:D)</f>
        <v>25</v>
      </c>
      <c r="M470" s="43">
        <v>97</v>
      </c>
      <c r="N470" s="43">
        <f t="shared" ref="N470:N533" si="24">IF(M470&gt;L470,M470-L470,0)</f>
        <v>72</v>
      </c>
      <c r="O470" s="43" t="str">
        <f t="shared" ref="O470:O533" si="25">IF(K470 &lt;= M470, "Yes", "No")</f>
        <v>Yes</v>
      </c>
      <c r="P470" s="45">
        <v>2.2999999999999998</v>
      </c>
      <c r="Q470" s="43">
        <v>72</v>
      </c>
      <c r="R470" s="45">
        <f t="shared" ref="R470:R533" si="26">P470*Q470</f>
        <v>165.6</v>
      </c>
      <c r="S470" s="43">
        <v>23</v>
      </c>
    </row>
    <row r="471" spans="1:19" x14ac:dyDescent="0.25">
      <c r="A471" s="46" t="str">
        <f>IFERROR(INDEX(Products!A:A, MATCH(B471, Products!B:B, 0)), "Not Found")</f>
        <v>P003</v>
      </c>
      <c r="B471" s="46" t="str">
        <f>PROPER(TRIM('Raw_Data'!A471))</f>
        <v>Parmesan Cheese</v>
      </c>
      <c r="C471" s="46" t="s">
        <v>74</v>
      </c>
      <c r="D471" s="46" t="s">
        <v>1881</v>
      </c>
      <c r="E471" s="46" t="s">
        <v>76</v>
      </c>
      <c r="F471" s="46" t="s">
        <v>106</v>
      </c>
      <c r="G471" s="46" t="s">
        <v>2138</v>
      </c>
      <c r="H471" s="46" t="s">
        <v>2139</v>
      </c>
      <c r="I471" s="29" t="s">
        <v>426</v>
      </c>
      <c r="J471" s="29" t="s">
        <v>2140</v>
      </c>
      <c r="K471" s="46">
        <f>ABS('Raw_Data'!K471)</f>
        <v>63</v>
      </c>
      <c r="L471" s="46">
        <f>K471 + SUMIF(Stock_In!A:A, A471, Stock_In!D:D) - SUMIF(Stock_Out!A:A, A471, Stock_Out!D:D)</f>
        <v>63</v>
      </c>
      <c r="M471" s="46">
        <v>41</v>
      </c>
      <c r="N471" s="46">
        <f t="shared" si="24"/>
        <v>0</v>
      </c>
      <c r="O471" s="46" t="str">
        <f t="shared" si="25"/>
        <v>No</v>
      </c>
      <c r="P471" s="47">
        <v>11.9</v>
      </c>
      <c r="Q471" s="46">
        <v>37</v>
      </c>
      <c r="R471" s="47">
        <f t="shared" si="26"/>
        <v>440.3</v>
      </c>
      <c r="S471" s="46">
        <v>7</v>
      </c>
    </row>
    <row r="472" spans="1:19" x14ac:dyDescent="0.25">
      <c r="A472" s="43" t="str">
        <f>IFERROR(INDEX(Products!A:A, MATCH(B472, Products!B:B, 0)), "Not Found")</f>
        <v>P076</v>
      </c>
      <c r="B472" s="43" t="str">
        <f>PROPER(TRIM('Raw_Data'!A472))</f>
        <v>Egg (Goose)</v>
      </c>
      <c r="C472" s="43" t="s">
        <v>74</v>
      </c>
      <c r="D472" s="43" t="s">
        <v>2142</v>
      </c>
      <c r="E472" s="43" t="s">
        <v>733</v>
      </c>
      <c r="F472" s="43" t="s">
        <v>106</v>
      </c>
      <c r="G472" s="43" t="s">
        <v>2144</v>
      </c>
      <c r="H472" s="43" t="s">
        <v>2145</v>
      </c>
      <c r="I472" s="32" t="s">
        <v>426</v>
      </c>
      <c r="J472" s="32">
        <v>45485</v>
      </c>
      <c r="K472" s="43">
        <f>ABS('Raw_Data'!K472)</f>
        <v>50</v>
      </c>
      <c r="L472" s="43">
        <f>K472 + SUMIF(Stock_In!A:A, A472, Stock_In!D:D) - SUMIF(Stock_Out!A:A, A472, Stock_Out!D:D)</f>
        <v>50</v>
      </c>
      <c r="M472" s="43">
        <v>66</v>
      </c>
      <c r="N472" s="43">
        <f t="shared" si="24"/>
        <v>16</v>
      </c>
      <c r="O472" s="43" t="str">
        <f t="shared" si="25"/>
        <v>Yes</v>
      </c>
      <c r="P472" s="45">
        <v>2.5</v>
      </c>
      <c r="Q472" s="43">
        <v>76</v>
      </c>
      <c r="R472" s="45">
        <f t="shared" si="26"/>
        <v>190</v>
      </c>
      <c r="S472" s="43">
        <v>73</v>
      </c>
    </row>
    <row r="473" spans="1:19" x14ac:dyDescent="0.25">
      <c r="A473" s="46" t="str">
        <f>IFERROR(INDEX(Products!A:A, MATCH(B473, Products!B:B, 0)), "Not Found")</f>
        <v>P051</v>
      </c>
      <c r="B473" s="46" t="str">
        <f>PROPER(TRIM('Raw_Data'!A473))</f>
        <v>Sardines</v>
      </c>
      <c r="C473" s="46" t="s">
        <v>113</v>
      </c>
      <c r="D473" s="46" t="s">
        <v>1808</v>
      </c>
      <c r="E473" s="46" t="s">
        <v>429</v>
      </c>
      <c r="F473" s="46" t="s">
        <v>106</v>
      </c>
      <c r="G473" s="46" t="s">
        <v>2147</v>
      </c>
      <c r="H473" s="46" t="s">
        <v>2148</v>
      </c>
      <c r="I473" s="29" t="s">
        <v>754</v>
      </c>
      <c r="J473" s="29">
        <v>45416</v>
      </c>
      <c r="K473" s="46">
        <f>ABS('Raw_Data'!K473)</f>
        <v>91</v>
      </c>
      <c r="L473" s="46">
        <f>K473 + SUMIF(Stock_In!A:A, A473, Stock_In!D:D) - SUMIF(Stock_Out!A:A, A473, Stock_Out!D:D)</f>
        <v>91</v>
      </c>
      <c r="M473" s="46">
        <v>59</v>
      </c>
      <c r="N473" s="46">
        <f t="shared" si="24"/>
        <v>0</v>
      </c>
      <c r="O473" s="46" t="str">
        <f t="shared" si="25"/>
        <v>No</v>
      </c>
      <c r="P473" s="47">
        <v>6</v>
      </c>
      <c r="Q473" s="46">
        <v>30</v>
      </c>
      <c r="R473" s="47">
        <f t="shared" si="26"/>
        <v>180</v>
      </c>
      <c r="S473" s="46">
        <v>63</v>
      </c>
    </row>
    <row r="474" spans="1:19" x14ac:dyDescent="0.25">
      <c r="A474" s="43" t="str">
        <f>IFERROR(INDEX(Products!A:A, MATCH(B474, Products!B:B, 0)), "Not Found")</f>
        <v>P045</v>
      </c>
      <c r="B474" s="43" t="str">
        <f>PROPER(TRIM('Raw_Data'!A474))</f>
        <v>Olive Oil</v>
      </c>
      <c r="C474" s="43" t="s">
        <v>65</v>
      </c>
      <c r="D474" s="43" t="s">
        <v>2149</v>
      </c>
      <c r="E474" s="43" t="s">
        <v>378</v>
      </c>
      <c r="F474" s="43" t="s">
        <v>106</v>
      </c>
      <c r="G474" s="43" t="s">
        <v>2151</v>
      </c>
      <c r="H474" s="43" t="s">
        <v>2152</v>
      </c>
      <c r="I474" s="32" t="s">
        <v>494</v>
      </c>
      <c r="J474" s="32" t="s">
        <v>271</v>
      </c>
      <c r="K474" s="43">
        <f>ABS('Raw_Data'!K474)</f>
        <v>28</v>
      </c>
      <c r="L474" s="43">
        <f>K474 + SUMIF(Stock_In!A:A, A474, Stock_In!D:D) - SUMIF(Stock_Out!A:A, A474, Stock_Out!D:D)</f>
        <v>28</v>
      </c>
      <c r="M474" s="43">
        <v>17</v>
      </c>
      <c r="N474" s="43">
        <f t="shared" si="24"/>
        <v>0</v>
      </c>
      <c r="O474" s="43" t="str">
        <f t="shared" si="25"/>
        <v>No</v>
      </c>
      <c r="P474" s="45">
        <v>6</v>
      </c>
      <c r="Q474" s="43">
        <v>38</v>
      </c>
      <c r="R474" s="45">
        <f t="shared" si="26"/>
        <v>228</v>
      </c>
      <c r="S474" s="43">
        <v>25</v>
      </c>
    </row>
    <row r="475" spans="1:19" x14ac:dyDescent="0.25">
      <c r="A475" s="46" t="str">
        <f>IFERROR(INDEX(Products!A:A, MATCH(B475, Products!B:B, 0)), "Not Found")</f>
        <v>P109</v>
      </c>
      <c r="B475" s="46" t="str">
        <f>PROPER(TRIM('Raw_Data'!A475))</f>
        <v>Zucchini</v>
      </c>
      <c r="C475" s="46" t="s">
        <v>56</v>
      </c>
      <c r="D475" s="46" t="s">
        <v>89</v>
      </c>
      <c r="E475" s="46" t="s">
        <v>1386</v>
      </c>
      <c r="F475" s="46" t="s">
        <v>106</v>
      </c>
      <c r="G475" s="46" t="s">
        <v>2154</v>
      </c>
      <c r="H475" s="46" t="s">
        <v>2155</v>
      </c>
      <c r="I475" s="29" t="s">
        <v>494</v>
      </c>
      <c r="J475" s="29" t="s">
        <v>2019</v>
      </c>
      <c r="K475" s="46">
        <f>ABS('Raw_Data'!K475)</f>
        <v>29</v>
      </c>
      <c r="L475" s="46">
        <f>K475 + SUMIF(Stock_In!A:A, A475, Stock_In!D:D) - SUMIF(Stock_Out!A:A, A475, Stock_Out!D:D)</f>
        <v>29</v>
      </c>
      <c r="M475" s="46">
        <v>18</v>
      </c>
      <c r="N475" s="46">
        <f t="shared" si="24"/>
        <v>0</v>
      </c>
      <c r="O475" s="46" t="str">
        <f t="shared" si="25"/>
        <v>No</v>
      </c>
      <c r="P475" s="47">
        <v>2.5</v>
      </c>
      <c r="Q475" s="46">
        <v>53</v>
      </c>
      <c r="R475" s="47">
        <f t="shared" si="26"/>
        <v>132.5</v>
      </c>
      <c r="S475" s="46">
        <v>69</v>
      </c>
    </row>
    <row r="476" spans="1:19" x14ac:dyDescent="0.25">
      <c r="A476" s="43" t="str">
        <f>IFERROR(INDEX(Products!A:A, MATCH(B476, Products!B:B, 0)), "Not Found")</f>
        <v>P121</v>
      </c>
      <c r="B476" s="43" t="str">
        <f>PROPER(TRIM('Raw_Data'!A476))</f>
        <v>Mackerel</v>
      </c>
      <c r="C476" s="43" t="s">
        <v>113</v>
      </c>
      <c r="D476" s="43" t="s">
        <v>2156</v>
      </c>
      <c r="E476" s="43" t="s">
        <v>1946</v>
      </c>
      <c r="F476" s="43" t="s">
        <v>106</v>
      </c>
      <c r="G476" s="43" t="s">
        <v>2158</v>
      </c>
      <c r="H476" s="43" t="s">
        <v>2159</v>
      </c>
      <c r="I476" s="32" t="s">
        <v>494</v>
      </c>
      <c r="J476" s="32" t="s">
        <v>1389</v>
      </c>
      <c r="K476" s="43">
        <f>ABS('Raw_Data'!K476)</f>
        <v>89</v>
      </c>
      <c r="L476" s="43">
        <f>K476 + SUMIF(Stock_In!A:A, A476, Stock_In!D:D) - SUMIF(Stock_Out!A:A, A476, Stock_Out!D:D)</f>
        <v>89</v>
      </c>
      <c r="M476" s="43">
        <v>26</v>
      </c>
      <c r="N476" s="43">
        <f t="shared" si="24"/>
        <v>0</v>
      </c>
      <c r="O476" s="43" t="str">
        <f t="shared" si="25"/>
        <v>No</v>
      </c>
      <c r="P476" s="45">
        <v>7.5</v>
      </c>
      <c r="Q476" s="43">
        <v>48</v>
      </c>
      <c r="R476" s="45">
        <f t="shared" si="26"/>
        <v>360</v>
      </c>
      <c r="S476" s="43">
        <v>94</v>
      </c>
    </row>
    <row r="477" spans="1:19" x14ac:dyDescent="0.25">
      <c r="A477" s="46" t="str">
        <f>IFERROR(INDEX(Products!A:A, MATCH(B477, Products!B:B, 0)), "Not Found")</f>
        <v>P070</v>
      </c>
      <c r="B477" s="46" t="str">
        <f>PROPER(TRIM('Raw_Data'!A477))</f>
        <v>Mushrooms</v>
      </c>
      <c r="C477" s="46" t="s">
        <v>56</v>
      </c>
      <c r="D477" s="46" t="s">
        <v>174</v>
      </c>
      <c r="E477" s="46" t="s">
        <v>666</v>
      </c>
      <c r="F477" s="46" t="s">
        <v>106</v>
      </c>
      <c r="G477" s="46" t="s">
        <v>2161</v>
      </c>
      <c r="H477" s="46" t="s">
        <v>2162</v>
      </c>
      <c r="I477" s="29" t="s">
        <v>494</v>
      </c>
      <c r="J477" s="29" t="s">
        <v>2056</v>
      </c>
      <c r="K477" s="46">
        <f>ABS('Raw_Data'!K477)</f>
        <v>65</v>
      </c>
      <c r="L477" s="46">
        <f>K477 + SUMIF(Stock_In!A:A, A477, Stock_In!D:D) - SUMIF(Stock_Out!A:A, A477, Stock_Out!D:D)</f>
        <v>65</v>
      </c>
      <c r="M477" s="46">
        <v>42</v>
      </c>
      <c r="N477" s="46">
        <f t="shared" si="24"/>
        <v>0</v>
      </c>
      <c r="O477" s="46" t="str">
        <f t="shared" si="25"/>
        <v>No</v>
      </c>
      <c r="P477" s="47">
        <v>6.3</v>
      </c>
      <c r="Q477" s="46">
        <v>54</v>
      </c>
      <c r="R477" s="47">
        <f t="shared" si="26"/>
        <v>340.2</v>
      </c>
      <c r="S477" s="46">
        <v>2</v>
      </c>
    </row>
    <row r="478" spans="1:19" x14ac:dyDescent="0.25">
      <c r="A478" s="43" t="str">
        <f>IFERROR(INDEX(Products!A:A, MATCH(B478, Products!B:B, 0)), "Not Found")</f>
        <v>P015</v>
      </c>
      <c r="B478" s="43" t="str">
        <f>PROPER(TRIM('Raw_Data'!A478))</f>
        <v>Cauliflower</v>
      </c>
      <c r="C478" s="43" t="s">
        <v>56</v>
      </c>
      <c r="D478" s="43" t="s">
        <v>1598</v>
      </c>
      <c r="E478" s="43" t="s">
        <v>162</v>
      </c>
      <c r="F478" s="43" t="s">
        <v>68</v>
      </c>
      <c r="G478" s="43" t="s">
        <v>2164</v>
      </c>
      <c r="H478" s="43" t="s">
        <v>2165</v>
      </c>
      <c r="I478" s="32" t="s">
        <v>132</v>
      </c>
      <c r="J478" s="32">
        <v>45510</v>
      </c>
      <c r="K478" s="43">
        <f>ABS('Raw_Data'!K478)</f>
        <v>40</v>
      </c>
      <c r="L478" s="43">
        <f>K478 + SUMIF(Stock_In!A:A, A478, Stock_In!D:D) - SUMIF(Stock_Out!A:A, A478, Stock_Out!D:D)</f>
        <v>40</v>
      </c>
      <c r="M478" s="43">
        <v>38</v>
      </c>
      <c r="N478" s="43">
        <f t="shared" si="24"/>
        <v>0</v>
      </c>
      <c r="O478" s="43" t="str">
        <f t="shared" si="25"/>
        <v>No</v>
      </c>
      <c r="P478" s="45">
        <v>3.2</v>
      </c>
      <c r="Q478" s="43">
        <v>21</v>
      </c>
      <c r="R478" s="45">
        <f t="shared" si="26"/>
        <v>67.2</v>
      </c>
      <c r="S478" s="43">
        <v>45</v>
      </c>
    </row>
    <row r="479" spans="1:19" x14ac:dyDescent="0.25">
      <c r="A479" s="46" t="str">
        <f>IFERROR(INDEX(Products!A:A, MATCH(B479, Products!B:B, 0)), "Not Found")</f>
        <v>P034</v>
      </c>
      <c r="B479" s="46" t="str">
        <f>PROPER(TRIM('Raw_Data'!A479))</f>
        <v>Rice Flour</v>
      </c>
      <c r="C479" s="46" t="s">
        <v>103</v>
      </c>
      <c r="D479" s="46" t="s">
        <v>2166</v>
      </c>
      <c r="E479" s="46" t="s">
        <v>293</v>
      </c>
      <c r="F479" s="46" t="s">
        <v>59</v>
      </c>
      <c r="G479" s="46" t="s">
        <v>2168</v>
      </c>
      <c r="H479" s="46" t="s">
        <v>2169</v>
      </c>
      <c r="I479" s="29" t="s">
        <v>132</v>
      </c>
      <c r="J479" s="29" t="s">
        <v>600</v>
      </c>
      <c r="K479" s="46">
        <f>ABS('Raw_Data'!K479)</f>
        <v>99</v>
      </c>
      <c r="L479" s="46">
        <f>K479 + SUMIF(Stock_In!A:A, A479, Stock_In!D:D) - SUMIF(Stock_Out!A:A, A479, Stock_Out!D:D)</f>
        <v>99</v>
      </c>
      <c r="M479" s="46">
        <v>44</v>
      </c>
      <c r="N479" s="46">
        <f t="shared" si="24"/>
        <v>0</v>
      </c>
      <c r="O479" s="46" t="str">
        <f t="shared" si="25"/>
        <v>No</v>
      </c>
      <c r="P479" s="47">
        <v>2</v>
      </c>
      <c r="Q479" s="46">
        <v>36</v>
      </c>
      <c r="R479" s="47">
        <f t="shared" si="26"/>
        <v>72</v>
      </c>
      <c r="S479" s="46">
        <v>2</v>
      </c>
    </row>
    <row r="480" spans="1:19" x14ac:dyDescent="0.25">
      <c r="A480" s="43" t="str">
        <f>IFERROR(INDEX(Products!A:A, MATCH(B480, Products!B:B, 0)), "Not Found")</f>
        <v>P062</v>
      </c>
      <c r="B480" s="43" t="str">
        <f>PROPER(TRIM('Raw_Data'!A480))</f>
        <v>Short Grain Rice</v>
      </c>
      <c r="C480" s="43" t="s">
        <v>103</v>
      </c>
      <c r="D480" s="43" t="s">
        <v>2072</v>
      </c>
      <c r="E480" s="43" t="s">
        <v>567</v>
      </c>
      <c r="F480" s="43" t="s">
        <v>106</v>
      </c>
      <c r="G480" s="43" t="s">
        <v>2171</v>
      </c>
      <c r="H480" s="43" t="s">
        <v>2172</v>
      </c>
      <c r="I480" s="32" t="s">
        <v>132</v>
      </c>
      <c r="J480" s="32">
        <v>45749</v>
      </c>
      <c r="K480" s="43">
        <f>ABS('Raw_Data'!K480)</f>
        <v>56</v>
      </c>
      <c r="L480" s="43">
        <f>K480 + SUMIF(Stock_In!A:A, A480, Stock_In!D:D) - SUMIF(Stock_Out!A:A, A480, Stock_Out!D:D)</f>
        <v>56</v>
      </c>
      <c r="M480" s="43">
        <v>28</v>
      </c>
      <c r="N480" s="43">
        <f t="shared" si="24"/>
        <v>0</v>
      </c>
      <c r="O480" s="43" t="str">
        <f t="shared" si="25"/>
        <v>No</v>
      </c>
      <c r="P480" s="45">
        <v>3</v>
      </c>
      <c r="Q480" s="43">
        <v>93</v>
      </c>
      <c r="R480" s="45">
        <f t="shared" si="26"/>
        <v>279</v>
      </c>
      <c r="S480" s="43">
        <v>69</v>
      </c>
    </row>
    <row r="481" spans="1:19" x14ac:dyDescent="0.25">
      <c r="A481" s="46" t="str">
        <f>IFERROR(INDEX(Products!A:A, MATCH(B481, Products!B:B, 0)), "Not Found")</f>
        <v>P003</v>
      </c>
      <c r="B481" s="46" t="str">
        <f>PROPER(TRIM('Raw_Data'!A481))</f>
        <v>Parmesan Cheese</v>
      </c>
      <c r="C481" s="46" t="s">
        <v>74</v>
      </c>
      <c r="D481" s="46" t="s">
        <v>1175</v>
      </c>
      <c r="E481" s="46" t="s">
        <v>76</v>
      </c>
      <c r="F481" s="46" t="s">
        <v>59</v>
      </c>
      <c r="G481" s="46" t="s">
        <v>2174</v>
      </c>
      <c r="H481" s="46" t="s">
        <v>2175</v>
      </c>
      <c r="I481" s="29" t="s">
        <v>132</v>
      </c>
      <c r="J481" s="29" t="s">
        <v>628</v>
      </c>
      <c r="K481" s="46">
        <f>ABS('Raw_Data'!K481)</f>
        <v>37</v>
      </c>
      <c r="L481" s="46">
        <f>K481 + SUMIF(Stock_In!A:A, A481, Stock_In!D:D) - SUMIF(Stock_Out!A:A, A481, Stock_Out!D:D)</f>
        <v>37</v>
      </c>
      <c r="M481" s="46">
        <v>3</v>
      </c>
      <c r="N481" s="46">
        <f t="shared" si="24"/>
        <v>0</v>
      </c>
      <c r="O481" s="46" t="str">
        <f t="shared" si="25"/>
        <v>No</v>
      </c>
      <c r="P481" s="47">
        <v>12</v>
      </c>
      <c r="Q481" s="46">
        <v>39</v>
      </c>
      <c r="R481" s="47">
        <f t="shared" si="26"/>
        <v>468</v>
      </c>
      <c r="S481" s="46">
        <v>28</v>
      </c>
    </row>
    <row r="482" spans="1:19" x14ac:dyDescent="0.25">
      <c r="A482" s="43" t="str">
        <f>IFERROR(INDEX(Products!A:A, MATCH(B482, Products!B:B, 0)), "Not Found")</f>
        <v>P077</v>
      </c>
      <c r="B482" s="43" t="str">
        <f>PROPER(TRIM('Raw_Data'!A482))</f>
        <v>Brown Rice</v>
      </c>
      <c r="C482" s="43" t="s">
        <v>103</v>
      </c>
      <c r="D482" s="43" t="s">
        <v>1693</v>
      </c>
      <c r="E482" s="43" t="s">
        <v>738</v>
      </c>
      <c r="F482" s="43" t="s">
        <v>106</v>
      </c>
      <c r="G482" s="43" t="s">
        <v>2177</v>
      </c>
      <c r="H482" s="43" t="s">
        <v>2178</v>
      </c>
      <c r="I482" s="32" t="s">
        <v>1121</v>
      </c>
      <c r="J482" s="32" t="s">
        <v>1880</v>
      </c>
      <c r="K482" s="43">
        <f>ABS('Raw_Data'!K482)</f>
        <v>31</v>
      </c>
      <c r="L482" s="43">
        <f>K482 + SUMIF(Stock_In!A:A, A482, Stock_In!D:D) - SUMIF(Stock_Out!A:A, A482, Stock_Out!D:D)</f>
        <v>31</v>
      </c>
      <c r="M482" s="43">
        <v>29</v>
      </c>
      <c r="N482" s="43">
        <f t="shared" si="24"/>
        <v>0</v>
      </c>
      <c r="O482" s="43" t="str">
        <f t="shared" si="25"/>
        <v>No</v>
      </c>
      <c r="P482" s="45">
        <v>2.5</v>
      </c>
      <c r="Q482" s="43">
        <v>25</v>
      </c>
      <c r="R482" s="45">
        <f t="shared" si="26"/>
        <v>62.5</v>
      </c>
      <c r="S482" s="43">
        <v>22</v>
      </c>
    </row>
    <row r="483" spans="1:19" x14ac:dyDescent="0.25">
      <c r="A483" s="46" t="str">
        <f>IFERROR(INDEX(Products!A:A, MATCH(B483, Products!B:B, 0)), "Not Found")</f>
        <v>P072</v>
      </c>
      <c r="B483" s="46" t="str">
        <f>PROPER(TRIM('Raw_Data'!A483))</f>
        <v>White Tea</v>
      </c>
      <c r="C483" s="46" t="s">
        <v>201</v>
      </c>
      <c r="D483" s="46" t="s">
        <v>2179</v>
      </c>
      <c r="E483" s="46" t="s">
        <v>695</v>
      </c>
      <c r="F483" s="46" t="s">
        <v>68</v>
      </c>
      <c r="G483" s="46" t="s">
        <v>2181</v>
      </c>
      <c r="H483" s="46" t="s">
        <v>2182</v>
      </c>
      <c r="I483" s="29" t="s">
        <v>1121</v>
      </c>
      <c r="J483" s="29">
        <v>45839</v>
      </c>
      <c r="K483" s="46">
        <f>ABS('Raw_Data'!K483)</f>
        <v>81</v>
      </c>
      <c r="L483" s="46">
        <f>K483 + SUMIF(Stock_In!A:A, A483, Stock_In!D:D) - SUMIF(Stock_Out!A:A, A483, Stock_Out!D:D)</f>
        <v>81</v>
      </c>
      <c r="M483" s="46">
        <v>83</v>
      </c>
      <c r="N483" s="46">
        <f t="shared" si="24"/>
        <v>2</v>
      </c>
      <c r="O483" s="46" t="str">
        <f t="shared" si="25"/>
        <v>Yes</v>
      </c>
      <c r="P483" s="47">
        <v>25</v>
      </c>
      <c r="Q483" s="46">
        <v>74</v>
      </c>
      <c r="R483" s="47">
        <f t="shared" si="26"/>
        <v>1850</v>
      </c>
      <c r="S483" s="46">
        <v>86</v>
      </c>
    </row>
    <row r="484" spans="1:19" x14ac:dyDescent="0.25">
      <c r="A484" s="43" t="str">
        <f>IFERROR(INDEX(Products!A:A, MATCH(B484, Products!B:B, 0)), "Not Found")</f>
        <v>P030</v>
      </c>
      <c r="B484" s="43" t="str">
        <f>PROPER(TRIM('Raw_Data'!A484))</f>
        <v>Bread Flour</v>
      </c>
      <c r="C484" s="43" t="s">
        <v>103</v>
      </c>
      <c r="D484" s="43" t="s">
        <v>82</v>
      </c>
      <c r="E484" s="43" t="s">
        <v>262</v>
      </c>
      <c r="F484" s="43" t="s">
        <v>68</v>
      </c>
      <c r="G484" s="43" t="s">
        <v>2184</v>
      </c>
      <c r="H484" s="43" t="s">
        <v>2185</v>
      </c>
      <c r="I484" s="32" t="s">
        <v>1121</v>
      </c>
      <c r="J484" s="32">
        <v>45423</v>
      </c>
      <c r="K484" s="43">
        <f>ABS('Raw_Data'!K484)</f>
        <v>11</v>
      </c>
      <c r="L484" s="43">
        <f>K484 + SUMIF(Stock_In!A:A, A484, Stock_In!D:D) - SUMIF(Stock_Out!A:A, A484, Stock_Out!D:D)</f>
        <v>11</v>
      </c>
      <c r="M484" s="43">
        <v>77</v>
      </c>
      <c r="N484" s="43">
        <f t="shared" si="24"/>
        <v>66</v>
      </c>
      <c r="O484" s="43" t="str">
        <f t="shared" si="25"/>
        <v>Yes</v>
      </c>
      <c r="P484" s="45">
        <v>1.5</v>
      </c>
      <c r="Q484" s="43">
        <v>77</v>
      </c>
      <c r="R484" s="45">
        <f t="shared" si="26"/>
        <v>115.5</v>
      </c>
      <c r="S484" s="43">
        <v>46</v>
      </c>
    </row>
    <row r="485" spans="1:19" x14ac:dyDescent="0.25">
      <c r="A485" s="46" t="str">
        <f>IFERROR(INDEX(Products!A:A, MATCH(B485, Products!B:B, 0)), "Not Found")</f>
        <v>P016</v>
      </c>
      <c r="B485" s="46" t="str">
        <f>PROPER(TRIM('Raw_Data'!A485))</f>
        <v>Pear</v>
      </c>
      <c r="C485" s="46" t="s">
        <v>56</v>
      </c>
      <c r="D485" s="46" t="s">
        <v>384</v>
      </c>
      <c r="E485" s="46" t="s">
        <v>169</v>
      </c>
      <c r="F485" s="46" t="s">
        <v>106</v>
      </c>
      <c r="G485" s="46" t="s">
        <v>2187</v>
      </c>
      <c r="H485" s="46" t="s">
        <v>2188</v>
      </c>
      <c r="I485" s="29" t="s">
        <v>698</v>
      </c>
      <c r="J485" s="29" t="s">
        <v>1221</v>
      </c>
      <c r="K485" s="46">
        <f>ABS('Raw_Data'!K485)</f>
        <v>29</v>
      </c>
      <c r="L485" s="46">
        <f>K485 + SUMIF(Stock_In!A:A, A485, Stock_In!D:D) - SUMIF(Stock_Out!A:A, A485, Stock_Out!D:D)</f>
        <v>29</v>
      </c>
      <c r="M485" s="46">
        <v>20</v>
      </c>
      <c r="N485" s="46">
        <f t="shared" si="24"/>
        <v>0</v>
      </c>
      <c r="O485" s="46" t="str">
        <f t="shared" si="25"/>
        <v>No</v>
      </c>
      <c r="P485" s="47">
        <v>4.5</v>
      </c>
      <c r="Q485" s="46">
        <v>31</v>
      </c>
      <c r="R485" s="47">
        <f t="shared" si="26"/>
        <v>139.5</v>
      </c>
      <c r="S485" s="46">
        <v>31</v>
      </c>
    </row>
    <row r="486" spans="1:19" x14ac:dyDescent="0.25">
      <c r="A486" s="43" t="str">
        <f>IFERROR(INDEX(Products!A:A, MATCH(B486, Products!B:B, 0)), "Not Found")</f>
        <v>P109</v>
      </c>
      <c r="B486" s="43" t="str">
        <f>PROPER(TRIM('Raw_Data'!A486))</f>
        <v>Zucchini</v>
      </c>
      <c r="C486" s="43" t="s">
        <v>56</v>
      </c>
      <c r="D486" s="43" t="s">
        <v>1318</v>
      </c>
      <c r="E486" s="43" t="s">
        <v>1386</v>
      </c>
      <c r="F486" s="43" t="s">
        <v>106</v>
      </c>
      <c r="G486" s="43" t="s">
        <v>2190</v>
      </c>
      <c r="H486" s="43" t="s">
        <v>2191</v>
      </c>
      <c r="I486" s="32" t="s">
        <v>698</v>
      </c>
      <c r="J486" s="32" t="s">
        <v>1371</v>
      </c>
      <c r="K486" s="43">
        <f>ABS('Raw_Data'!K486)</f>
        <v>59</v>
      </c>
      <c r="L486" s="43">
        <f>K486 + SUMIF(Stock_In!A:A, A486, Stock_In!D:D) - SUMIF(Stock_Out!A:A, A486, Stock_Out!D:D)</f>
        <v>59</v>
      </c>
      <c r="M486" s="43">
        <v>91</v>
      </c>
      <c r="N486" s="43">
        <f t="shared" si="24"/>
        <v>32</v>
      </c>
      <c r="O486" s="43" t="str">
        <f t="shared" si="25"/>
        <v>Yes</v>
      </c>
      <c r="P486" s="45">
        <v>2.5</v>
      </c>
      <c r="Q486" s="43">
        <v>54</v>
      </c>
      <c r="R486" s="45">
        <f t="shared" si="26"/>
        <v>135</v>
      </c>
      <c r="S486" s="43">
        <v>87</v>
      </c>
    </row>
    <row r="487" spans="1:19" x14ac:dyDescent="0.25">
      <c r="A487" s="46" t="str">
        <f>IFERROR(INDEX(Products!A:A, MATCH(B487, Products!B:B, 0)), "Not Found")</f>
        <v>P010</v>
      </c>
      <c r="B487" s="46" t="str">
        <f>PROPER(TRIM('Raw_Data'!A487))</f>
        <v>Yogurt</v>
      </c>
      <c r="C487" s="46" t="s">
        <v>74</v>
      </c>
      <c r="D487" s="46" t="s">
        <v>463</v>
      </c>
      <c r="E487" s="46" t="s">
        <v>129</v>
      </c>
      <c r="F487" s="46" t="s">
        <v>68</v>
      </c>
      <c r="G487" s="46" t="s">
        <v>2193</v>
      </c>
      <c r="H487" s="46" t="s">
        <v>2194</v>
      </c>
      <c r="I487" s="29" t="s">
        <v>698</v>
      </c>
      <c r="J487" s="29" t="s">
        <v>1762</v>
      </c>
      <c r="K487" s="46">
        <f>ABS('Raw_Data'!K487)</f>
        <v>12</v>
      </c>
      <c r="L487" s="46">
        <f>K487 + SUMIF(Stock_In!A:A, A487, Stock_In!D:D) - SUMIF(Stock_Out!A:A, A487, Stock_Out!D:D)</f>
        <v>12</v>
      </c>
      <c r="M487" s="46">
        <v>83</v>
      </c>
      <c r="N487" s="46">
        <f t="shared" si="24"/>
        <v>71</v>
      </c>
      <c r="O487" s="46" t="str">
        <f t="shared" si="25"/>
        <v>Yes</v>
      </c>
      <c r="P487" s="47">
        <v>1.75</v>
      </c>
      <c r="Q487" s="46">
        <v>22</v>
      </c>
      <c r="R487" s="47">
        <f t="shared" si="26"/>
        <v>38.5</v>
      </c>
      <c r="S487" s="46">
        <v>9</v>
      </c>
    </row>
    <row r="488" spans="1:19" x14ac:dyDescent="0.25">
      <c r="A488" s="43" t="str">
        <f>IFERROR(INDEX(Products!A:A, MATCH(B488, Products!B:B, 0)), "Not Found")</f>
        <v>P033</v>
      </c>
      <c r="B488" s="43" t="str">
        <f>PROPER(TRIM('Raw_Data'!A488))</f>
        <v>Lime</v>
      </c>
      <c r="C488" s="43" t="s">
        <v>56</v>
      </c>
      <c r="D488" s="43" t="s">
        <v>97</v>
      </c>
      <c r="E488" s="43" t="s">
        <v>287</v>
      </c>
      <c r="F488" s="43" t="s">
        <v>59</v>
      </c>
      <c r="G488" s="43" t="s">
        <v>2196</v>
      </c>
      <c r="H488" s="43" t="s">
        <v>2197</v>
      </c>
      <c r="I488" s="32" t="s">
        <v>698</v>
      </c>
      <c r="J488" s="32" t="s">
        <v>132</v>
      </c>
      <c r="K488" s="43">
        <f>ABS('Raw_Data'!K488)</f>
        <v>75</v>
      </c>
      <c r="L488" s="43">
        <f>K488 + SUMIF(Stock_In!A:A, A488, Stock_In!D:D) - SUMIF(Stock_Out!A:A, A488, Stock_Out!D:D)</f>
        <v>75</v>
      </c>
      <c r="M488" s="43">
        <v>56</v>
      </c>
      <c r="N488" s="43">
        <f t="shared" si="24"/>
        <v>0</v>
      </c>
      <c r="O488" s="43" t="str">
        <f t="shared" si="25"/>
        <v>No</v>
      </c>
      <c r="P488" s="45">
        <v>1.9</v>
      </c>
      <c r="Q488" s="43">
        <v>63</v>
      </c>
      <c r="R488" s="45">
        <f t="shared" si="26"/>
        <v>119.69999999999999</v>
      </c>
      <c r="S488" s="43">
        <v>64</v>
      </c>
    </row>
    <row r="489" spans="1:19" x14ac:dyDescent="0.25">
      <c r="A489" s="46" t="str">
        <f>IFERROR(INDEX(Products!A:A, MATCH(B489, Products!B:B, 0)), "Not Found")</f>
        <v>P048</v>
      </c>
      <c r="B489" s="46" t="str">
        <f>PROPER(TRIM('Raw_Data'!A489))</f>
        <v>Trout</v>
      </c>
      <c r="C489" s="46" t="s">
        <v>113</v>
      </c>
      <c r="D489" s="46" t="s">
        <v>1230</v>
      </c>
      <c r="E489" s="46" t="s">
        <v>412</v>
      </c>
      <c r="F489" s="46" t="s">
        <v>106</v>
      </c>
      <c r="G489" s="46" t="s">
        <v>2199</v>
      </c>
      <c r="H489" s="46" t="s">
        <v>2200</v>
      </c>
      <c r="I489" s="29" t="s">
        <v>698</v>
      </c>
      <c r="J489" s="29" t="s">
        <v>1229</v>
      </c>
      <c r="K489" s="46">
        <f>ABS('Raw_Data'!K489)</f>
        <v>67</v>
      </c>
      <c r="L489" s="46">
        <f>K489 + SUMIF(Stock_In!A:A, A489, Stock_In!D:D) - SUMIF(Stock_Out!A:A, A489, Stock_Out!D:D)</f>
        <v>67</v>
      </c>
      <c r="M489" s="46">
        <v>83</v>
      </c>
      <c r="N489" s="46">
        <f t="shared" si="24"/>
        <v>16</v>
      </c>
      <c r="O489" s="46" t="str">
        <f t="shared" si="25"/>
        <v>Yes</v>
      </c>
      <c r="P489" s="47">
        <v>11.6</v>
      </c>
      <c r="Q489" s="46">
        <v>66</v>
      </c>
      <c r="R489" s="47">
        <f t="shared" si="26"/>
        <v>765.6</v>
      </c>
      <c r="S489" s="46">
        <v>77</v>
      </c>
    </row>
    <row r="490" spans="1:19" x14ac:dyDescent="0.25">
      <c r="A490" s="43" t="str">
        <f>IFERROR(INDEX(Products!A:A, MATCH(B490, Products!B:B, 0)), "Not Found")</f>
        <v>P079</v>
      </c>
      <c r="B490" s="43" t="str">
        <f>PROPER(TRIM('Raw_Data'!A490))</f>
        <v>White Sugar</v>
      </c>
      <c r="C490" s="43" t="s">
        <v>103</v>
      </c>
      <c r="D490" s="43" t="s">
        <v>1579</v>
      </c>
      <c r="E490" s="43" t="s">
        <v>761</v>
      </c>
      <c r="F490" s="43" t="s">
        <v>68</v>
      </c>
      <c r="G490" s="43" t="s">
        <v>2203</v>
      </c>
      <c r="H490" s="43" t="s">
        <v>2204</v>
      </c>
      <c r="I490" s="32" t="s">
        <v>698</v>
      </c>
      <c r="J490" s="32" t="s">
        <v>711</v>
      </c>
      <c r="K490" s="43">
        <f>ABS('Raw_Data'!K490)</f>
        <v>29</v>
      </c>
      <c r="L490" s="43">
        <f>K490 + SUMIF(Stock_In!A:A, A490, Stock_In!D:D) - SUMIF(Stock_Out!A:A, A490, Stock_Out!D:D)</f>
        <v>29</v>
      </c>
      <c r="M490" s="43">
        <v>54</v>
      </c>
      <c r="N490" s="43">
        <f t="shared" si="24"/>
        <v>25</v>
      </c>
      <c r="O490" s="43" t="str">
        <f t="shared" si="25"/>
        <v>Yes</v>
      </c>
      <c r="P490" s="45">
        <v>2</v>
      </c>
      <c r="Q490" s="43">
        <v>58</v>
      </c>
      <c r="R490" s="45">
        <f t="shared" si="26"/>
        <v>116</v>
      </c>
      <c r="S490" s="43">
        <v>63</v>
      </c>
    </row>
    <row r="491" spans="1:19" x14ac:dyDescent="0.25">
      <c r="A491" s="46" t="str">
        <f>IFERROR(INDEX(Products!A:A, MATCH(B491, Products!B:B, 0)), "Not Found")</f>
        <v>P004</v>
      </c>
      <c r="B491" s="46" t="str">
        <f>PROPER(TRIM('Raw_Data'!A491))</f>
        <v>Carrot</v>
      </c>
      <c r="C491" s="46" t="s">
        <v>56</v>
      </c>
      <c r="D491" s="46" t="s">
        <v>384</v>
      </c>
      <c r="E491" s="46" t="s">
        <v>83</v>
      </c>
      <c r="F491" s="46" t="s">
        <v>59</v>
      </c>
      <c r="G491" s="46" t="s">
        <v>2206</v>
      </c>
      <c r="H491" s="46" t="s">
        <v>2207</v>
      </c>
      <c r="I491" s="29" t="s">
        <v>698</v>
      </c>
      <c r="J491" s="29" t="s">
        <v>1692</v>
      </c>
      <c r="K491" s="46">
        <f>ABS('Raw_Data'!K491)</f>
        <v>61</v>
      </c>
      <c r="L491" s="46">
        <f>K491 + SUMIF(Stock_In!A:A, A491, Stock_In!D:D) - SUMIF(Stock_Out!A:A, A491, Stock_Out!D:D)</f>
        <v>61</v>
      </c>
      <c r="M491" s="46">
        <v>81</v>
      </c>
      <c r="N491" s="46">
        <f t="shared" si="24"/>
        <v>20</v>
      </c>
      <c r="O491" s="46" t="str">
        <f t="shared" si="25"/>
        <v>Yes</v>
      </c>
      <c r="P491" s="47">
        <v>1.5</v>
      </c>
      <c r="Q491" s="46">
        <v>26</v>
      </c>
      <c r="R491" s="47">
        <f t="shared" si="26"/>
        <v>39</v>
      </c>
      <c r="S491" s="46">
        <v>76</v>
      </c>
    </row>
    <row r="492" spans="1:19" x14ac:dyDescent="0.25">
      <c r="A492" s="43" t="str">
        <f>IFERROR(INDEX(Products!A:A, MATCH(B492, Products!B:B, 0)), "Not Found")</f>
        <v>P015</v>
      </c>
      <c r="B492" s="43" t="str">
        <f>PROPER(TRIM('Raw_Data'!A492))</f>
        <v>Cauliflower</v>
      </c>
      <c r="C492" s="43" t="s">
        <v>56</v>
      </c>
      <c r="D492" s="43" t="s">
        <v>2208</v>
      </c>
      <c r="E492" s="43" t="s">
        <v>162</v>
      </c>
      <c r="F492" s="43" t="s">
        <v>106</v>
      </c>
      <c r="G492" s="43" t="s">
        <v>2210</v>
      </c>
      <c r="H492" s="43" t="s">
        <v>2211</v>
      </c>
      <c r="I492" s="32" t="s">
        <v>669</v>
      </c>
      <c r="J492" s="32">
        <v>45572</v>
      </c>
      <c r="K492" s="43">
        <f>ABS('Raw_Data'!K492)</f>
        <v>52</v>
      </c>
      <c r="L492" s="43">
        <f>K492 + SUMIF(Stock_In!A:A, A492, Stock_In!D:D) - SUMIF(Stock_Out!A:A, A492, Stock_Out!D:D)</f>
        <v>52</v>
      </c>
      <c r="M492" s="43">
        <v>22</v>
      </c>
      <c r="N492" s="43">
        <f t="shared" si="24"/>
        <v>0</v>
      </c>
      <c r="O492" s="43" t="str">
        <f t="shared" si="25"/>
        <v>No</v>
      </c>
      <c r="P492" s="45">
        <v>2.5</v>
      </c>
      <c r="Q492" s="43">
        <v>56</v>
      </c>
      <c r="R492" s="45">
        <f t="shared" si="26"/>
        <v>140</v>
      </c>
      <c r="S492" s="43">
        <v>44</v>
      </c>
    </row>
    <row r="493" spans="1:19" x14ac:dyDescent="0.25">
      <c r="A493" s="46" t="str">
        <f>IFERROR(INDEX(Products!A:A, MATCH(B493, Products!B:B, 0)), "Not Found")</f>
        <v>P067</v>
      </c>
      <c r="B493" s="46" t="str">
        <f>PROPER(TRIM('Raw_Data'!A493))</f>
        <v>Greek Yogurt</v>
      </c>
      <c r="C493" s="46" t="s">
        <v>74</v>
      </c>
      <c r="D493" s="46" t="s">
        <v>1273</v>
      </c>
      <c r="E493" s="46" t="s">
        <v>632</v>
      </c>
      <c r="F493" s="46" t="s">
        <v>68</v>
      </c>
      <c r="G493" s="46" t="s">
        <v>2213</v>
      </c>
      <c r="H493" s="46" t="s">
        <v>2214</v>
      </c>
      <c r="I493" s="29" t="s">
        <v>669</v>
      </c>
      <c r="J493" s="29" t="s">
        <v>1080</v>
      </c>
      <c r="K493" s="46">
        <f>ABS('Raw_Data'!K493)</f>
        <v>28</v>
      </c>
      <c r="L493" s="46">
        <f>K493 + SUMIF(Stock_In!A:A, A493, Stock_In!D:D) - SUMIF(Stock_Out!A:A, A493, Stock_Out!D:D)</f>
        <v>28</v>
      </c>
      <c r="M493" s="46">
        <v>38</v>
      </c>
      <c r="N493" s="46">
        <f t="shared" si="24"/>
        <v>10</v>
      </c>
      <c r="O493" s="46" t="str">
        <f t="shared" si="25"/>
        <v>Yes</v>
      </c>
      <c r="P493" s="47">
        <v>42.58</v>
      </c>
      <c r="Q493" s="46">
        <v>48</v>
      </c>
      <c r="R493" s="47">
        <f t="shared" si="26"/>
        <v>2043.84</v>
      </c>
      <c r="S493" s="46">
        <v>56</v>
      </c>
    </row>
    <row r="494" spans="1:19" x14ac:dyDescent="0.25">
      <c r="A494" s="43" t="str">
        <f>IFERROR(INDEX(Products!A:A, MATCH(B494, Products!B:B, 0)), "Not Found")</f>
        <v>P030</v>
      </c>
      <c r="B494" s="43" t="str">
        <f>PROPER(TRIM('Raw_Data'!A494))</f>
        <v>Bread Flour</v>
      </c>
      <c r="C494" s="43" t="s">
        <v>103</v>
      </c>
      <c r="D494" s="43" t="s">
        <v>2216</v>
      </c>
      <c r="E494" s="43" t="s">
        <v>262</v>
      </c>
      <c r="F494" s="43" t="s">
        <v>106</v>
      </c>
      <c r="G494" s="43" t="s">
        <v>2218</v>
      </c>
      <c r="H494" s="43" t="s">
        <v>2219</v>
      </c>
      <c r="I494" s="32" t="s">
        <v>1362</v>
      </c>
      <c r="J494" s="32" t="s">
        <v>1243</v>
      </c>
      <c r="K494" s="43">
        <f>ABS('Raw_Data'!K494)</f>
        <v>84</v>
      </c>
      <c r="L494" s="43">
        <f>K494 + SUMIF(Stock_In!A:A, A494, Stock_In!D:D) - SUMIF(Stock_Out!A:A, A494, Stock_Out!D:D)</f>
        <v>84</v>
      </c>
      <c r="M494" s="43">
        <v>92</v>
      </c>
      <c r="N494" s="43">
        <f t="shared" si="24"/>
        <v>8</v>
      </c>
      <c r="O494" s="43" t="str">
        <f t="shared" si="25"/>
        <v>Yes</v>
      </c>
      <c r="P494" s="45">
        <v>1.5</v>
      </c>
      <c r="Q494" s="43">
        <v>92</v>
      </c>
      <c r="R494" s="45">
        <f t="shared" si="26"/>
        <v>138</v>
      </c>
      <c r="S494" s="43">
        <v>69</v>
      </c>
    </row>
    <row r="495" spans="1:19" x14ac:dyDescent="0.25">
      <c r="A495" s="46" t="str">
        <f>IFERROR(INDEX(Products!A:A, MATCH(B495, Products!B:B, 0)), "Not Found")</f>
        <v>P070</v>
      </c>
      <c r="B495" s="46" t="str">
        <f>PROPER(TRIM('Raw_Data'!A495))</f>
        <v>Mushrooms</v>
      </c>
      <c r="C495" s="46" t="s">
        <v>56</v>
      </c>
      <c r="D495" s="46" t="s">
        <v>812</v>
      </c>
      <c r="E495" s="46" t="s">
        <v>666</v>
      </c>
      <c r="F495" s="46" t="s">
        <v>68</v>
      </c>
      <c r="G495" s="46" t="s">
        <v>2221</v>
      </c>
      <c r="H495" s="46" t="s">
        <v>2222</v>
      </c>
      <c r="I495" s="29" t="s">
        <v>1362</v>
      </c>
      <c r="J495" s="29">
        <v>45484</v>
      </c>
      <c r="K495" s="46">
        <f>ABS('Raw_Data'!K495)</f>
        <v>79</v>
      </c>
      <c r="L495" s="46">
        <f>K495 + SUMIF(Stock_In!A:A, A495, Stock_In!D:D) - SUMIF(Stock_Out!A:A, A495, Stock_Out!D:D)</f>
        <v>79</v>
      </c>
      <c r="M495" s="46">
        <v>45</v>
      </c>
      <c r="N495" s="46">
        <f t="shared" si="24"/>
        <v>0</v>
      </c>
      <c r="O495" s="46" t="str">
        <f t="shared" si="25"/>
        <v>No</v>
      </c>
      <c r="P495" s="47">
        <v>6</v>
      </c>
      <c r="Q495" s="46">
        <v>55</v>
      </c>
      <c r="R495" s="47">
        <f t="shared" si="26"/>
        <v>330</v>
      </c>
      <c r="S495" s="46">
        <v>20</v>
      </c>
    </row>
    <row r="496" spans="1:19" x14ac:dyDescent="0.25">
      <c r="A496" s="43" t="str">
        <f>IFERROR(INDEX(Products!A:A, MATCH(B496, Products!B:B, 0)), "Not Found")</f>
        <v>P040</v>
      </c>
      <c r="B496" s="43" t="str">
        <f>PROPER(TRIM('Raw_Data'!A496))</f>
        <v>Sesame Oil</v>
      </c>
      <c r="C496" s="43" t="s">
        <v>65</v>
      </c>
      <c r="D496" s="43" t="s">
        <v>303</v>
      </c>
      <c r="E496" s="43" t="s">
        <v>348</v>
      </c>
      <c r="F496" s="43" t="s">
        <v>68</v>
      </c>
      <c r="G496" s="43" t="s">
        <v>2224</v>
      </c>
      <c r="H496" s="43" t="s">
        <v>2225</v>
      </c>
      <c r="I496" s="32" t="s">
        <v>1362</v>
      </c>
      <c r="J496" s="32" t="s">
        <v>2090</v>
      </c>
      <c r="K496" s="43">
        <f>ABS('Raw_Data'!K496)</f>
        <v>39</v>
      </c>
      <c r="L496" s="43">
        <f>K496 + SUMIF(Stock_In!A:A, A496, Stock_In!D:D) - SUMIF(Stock_Out!A:A, A496, Stock_Out!D:D)</f>
        <v>39</v>
      </c>
      <c r="M496" s="43">
        <v>78</v>
      </c>
      <c r="N496" s="43">
        <f t="shared" si="24"/>
        <v>39</v>
      </c>
      <c r="O496" s="43" t="str">
        <f t="shared" si="25"/>
        <v>Yes</v>
      </c>
      <c r="P496" s="45">
        <v>6.5</v>
      </c>
      <c r="Q496" s="43">
        <v>54</v>
      </c>
      <c r="R496" s="45">
        <f t="shared" si="26"/>
        <v>351</v>
      </c>
      <c r="S496" s="43">
        <v>89</v>
      </c>
    </row>
    <row r="497" spans="1:19" x14ac:dyDescent="0.25">
      <c r="A497" s="46" t="str">
        <f>IFERROR(INDEX(Products!A:A, MATCH(B497, Products!B:B, 0)), "Not Found")</f>
        <v>P083</v>
      </c>
      <c r="B497" s="46" t="str">
        <f>PROPER(TRIM('Raw_Data'!A497))</f>
        <v>Buttermilk</v>
      </c>
      <c r="C497" s="46" t="s">
        <v>74</v>
      </c>
      <c r="D497" s="46" t="s">
        <v>2226</v>
      </c>
      <c r="E497" s="46" t="s">
        <v>794</v>
      </c>
      <c r="F497" s="46" t="s">
        <v>59</v>
      </c>
      <c r="G497" s="46" t="s">
        <v>2228</v>
      </c>
      <c r="H497" s="46" t="s">
        <v>2229</v>
      </c>
      <c r="I497" s="29" t="s">
        <v>1362</v>
      </c>
      <c r="J497" s="29">
        <v>45539</v>
      </c>
      <c r="K497" s="46">
        <f>ABS('Raw_Data'!K497)</f>
        <v>69</v>
      </c>
      <c r="L497" s="46">
        <f>K497 + SUMIF(Stock_In!A:A, A497, Stock_In!D:D) - SUMIF(Stock_Out!A:A, A497, Stock_Out!D:D)</f>
        <v>69</v>
      </c>
      <c r="M497" s="46">
        <v>98</v>
      </c>
      <c r="N497" s="46">
        <f t="shared" si="24"/>
        <v>29</v>
      </c>
      <c r="O497" s="46" t="str">
        <f t="shared" si="25"/>
        <v>Yes</v>
      </c>
      <c r="P497" s="47">
        <v>2.5499999999999998</v>
      </c>
      <c r="Q497" s="46">
        <v>29</v>
      </c>
      <c r="R497" s="47">
        <f t="shared" si="26"/>
        <v>73.949999999999989</v>
      </c>
      <c r="S497" s="46">
        <v>34</v>
      </c>
    </row>
    <row r="498" spans="1:19" x14ac:dyDescent="0.25">
      <c r="A498" s="43" t="str">
        <f>IFERROR(INDEX(Products!A:A, MATCH(B498, Products!B:B, 0)), "Not Found")</f>
        <v>P105</v>
      </c>
      <c r="B498" s="43" t="str">
        <f>PROPER(TRIM('Raw_Data'!A498))</f>
        <v>Strawberries</v>
      </c>
      <c r="C498" s="43" t="s">
        <v>56</v>
      </c>
      <c r="D498" s="43" t="s">
        <v>2230</v>
      </c>
      <c r="E498" s="43" t="s">
        <v>1336</v>
      </c>
      <c r="F498" s="43" t="s">
        <v>68</v>
      </c>
      <c r="G498" s="43" t="s">
        <v>2232</v>
      </c>
      <c r="H498" s="43" t="s">
        <v>2233</v>
      </c>
      <c r="I498" s="32" t="s">
        <v>717</v>
      </c>
      <c r="J498" s="32">
        <v>45392</v>
      </c>
      <c r="K498" s="43">
        <f>ABS('Raw_Data'!K498)</f>
        <v>54</v>
      </c>
      <c r="L498" s="43">
        <f>K498 + SUMIF(Stock_In!A:A, A498, Stock_In!D:D) - SUMIF(Stock_Out!A:A, A498, Stock_Out!D:D)</f>
        <v>54</v>
      </c>
      <c r="M498" s="43">
        <v>56</v>
      </c>
      <c r="N498" s="43">
        <f t="shared" si="24"/>
        <v>2</v>
      </c>
      <c r="O498" s="43" t="str">
        <f t="shared" si="25"/>
        <v>Yes</v>
      </c>
      <c r="P498" s="45">
        <v>12</v>
      </c>
      <c r="Q498" s="43">
        <v>31</v>
      </c>
      <c r="R498" s="45">
        <f t="shared" si="26"/>
        <v>372</v>
      </c>
      <c r="S498" s="43">
        <v>69</v>
      </c>
    </row>
    <row r="499" spans="1:19" x14ac:dyDescent="0.25">
      <c r="A499" s="46" t="str">
        <f>IFERROR(INDEX(Products!A:A, MATCH(B499, Products!B:B, 0)), "Not Found")</f>
        <v>P030</v>
      </c>
      <c r="B499" s="46" t="str">
        <f>PROPER(TRIM('Raw_Data'!A499))</f>
        <v>Bread Flour</v>
      </c>
      <c r="C499" s="46" t="s">
        <v>103</v>
      </c>
      <c r="D499" s="46" t="s">
        <v>340</v>
      </c>
      <c r="E499" s="46" t="s">
        <v>262</v>
      </c>
      <c r="F499" s="46" t="s">
        <v>68</v>
      </c>
      <c r="G499" s="46" t="s">
        <v>2235</v>
      </c>
      <c r="H499" s="46" t="s">
        <v>2236</v>
      </c>
      <c r="I499" s="29" t="s">
        <v>1362</v>
      </c>
      <c r="J499" s="29" t="s">
        <v>691</v>
      </c>
      <c r="K499" s="46">
        <f>ABS('Raw_Data'!K499)</f>
        <v>54</v>
      </c>
      <c r="L499" s="46">
        <f>K499 + SUMIF(Stock_In!A:A, A499, Stock_In!D:D) - SUMIF(Stock_Out!A:A, A499, Stock_Out!D:D)</f>
        <v>54</v>
      </c>
      <c r="M499" s="46">
        <v>19</v>
      </c>
      <c r="N499" s="46">
        <f t="shared" si="24"/>
        <v>0</v>
      </c>
      <c r="O499" s="46" t="str">
        <f t="shared" si="25"/>
        <v>No</v>
      </c>
      <c r="P499" s="47">
        <v>9.5</v>
      </c>
      <c r="Q499" s="46">
        <v>27</v>
      </c>
      <c r="R499" s="47">
        <f t="shared" si="26"/>
        <v>256.5</v>
      </c>
      <c r="S499" s="46">
        <v>25</v>
      </c>
    </row>
    <row r="500" spans="1:19" x14ac:dyDescent="0.25">
      <c r="A500" s="43" t="str">
        <f>IFERROR(INDEX(Products!A:A, MATCH(B500, Products!B:B, 0)), "Not Found")</f>
        <v>P003</v>
      </c>
      <c r="B500" s="43" t="str">
        <f>PROPER(TRIM('Raw_Data'!A500))</f>
        <v>Parmesan Cheese</v>
      </c>
      <c r="C500" s="43" t="s">
        <v>74</v>
      </c>
      <c r="D500" s="43" t="s">
        <v>645</v>
      </c>
      <c r="E500" s="43" t="s">
        <v>76</v>
      </c>
      <c r="F500" s="43" t="s">
        <v>59</v>
      </c>
      <c r="G500" s="43" t="s">
        <v>2238</v>
      </c>
      <c r="H500" s="43" t="s">
        <v>2239</v>
      </c>
      <c r="I500" s="32" t="s">
        <v>1362</v>
      </c>
      <c r="J500" s="32">
        <v>45603</v>
      </c>
      <c r="K500" s="43">
        <f>ABS('Raw_Data'!K500)</f>
        <v>52</v>
      </c>
      <c r="L500" s="43">
        <f>K500 + SUMIF(Stock_In!A:A, A500, Stock_In!D:D) - SUMIF(Stock_Out!A:A, A500, Stock_Out!D:D)</f>
        <v>52</v>
      </c>
      <c r="M500" s="43">
        <v>66</v>
      </c>
      <c r="N500" s="43">
        <f t="shared" si="24"/>
        <v>14</v>
      </c>
      <c r="O500" s="43" t="str">
        <f t="shared" si="25"/>
        <v>Yes</v>
      </c>
      <c r="P500" s="45">
        <v>8</v>
      </c>
      <c r="Q500" s="43">
        <v>74</v>
      </c>
      <c r="R500" s="45">
        <f t="shared" si="26"/>
        <v>592</v>
      </c>
      <c r="S500" s="43">
        <v>93</v>
      </c>
    </row>
    <row r="501" spans="1:19" x14ac:dyDescent="0.25">
      <c r="A501" s="46" t="str">
        <f>IFERROR(INDEX(Products!A:A, MATCH(B501, Products!B:B, 0)), "Not Found")</f>
        <v>P066</v>
      </c>
      <c r="B501" s="46" t="str">
        <f>PROPER(TRIM('Raw_Data'!A501))</f>
        <v>Almond Flour</v>
      </c>
      <c r="C501" s="46" t="s">
        <v>103</v>
      </c>
      <c r="D501" s="46" t="s">
        <v>577</v>
      </c>
      <c r="E501" s="46" t="s">
        <v>608</v>
      </c>
      <c r="F501" s="46" t="s">
        <v>106</v>
      </c>
      <c r="G501" s="46" t="s">
        <v>2241</v>
      </c>
      <c r="H501" s="46" t="s">
        <v>2242</v>
      </c>
      <c r="I501" s="29" t="s">
        <v>244</v>
      </c>
      <c r="J501" s="29" t="s">
        <v>1043</v>
      </c>
      <c r="K501" s="46">
        <f>ABS('Raw_Data'!K501)</f>
        <v>77</v>
      </c>
      <c r="L501" s="46">
        <f>K501 + SUMIF(Stock_In!A:A, A501, Stock_In!D:D) - SUMIF(Stock_Out!A:A, A501, Stock_Out!D:D)</f>
        <v>77</v>
      </c>
      <c r="M501" s="46">
        <v>59</v>
      </c>
      <c r="N501" s="46">
        <f t="shared" si="24"/>
        <v>0</v>
      </c>
      <c r="O501" s="46" t="str">
        <f t="shared" si="25"/>
        <v>No</v>
      </c>
      <c r="P501" s="47">
        <v>1.8</v>
      </c>
      <c r="Q501" s="46">
        <v>63</v>
      </c>
      <c r="R501" s="47">
        <f t="shared" si="26"/>
        <v>113.4</v>
      </c>
      <c r="S501" s="46">
        <v>91</v>
      </c>
    </row>
    <row r="502" spans="1:19" x14ac:dyDescent="0.25">
      <c r="A502" s="43" t="str">
        <f>IFERROR(INDEX(Products!A:A, MATCH(B502, Products!B:B, 0)), "Not Found")</f>
        <v>P108</v>
      </c>
      <c r="B502" s="43" t="str">
        <f>PROPER(TRIM('Raw_Data'!A502))</f>
        <v>Cherry</v>
      </c>
      <c r="C502" s="43" t="s">
        <v>56</v>
      </c>
      <c r="D502" s="43" t="s">
        <v>1159</v>
      </c>
      <c r="E502" s="43" t="s">
        <v>1364</v>
      </c>
      <c r="F502" s="43" t="s">
        <v>106</v>
      </c>
      <c r="G502" s="43" t="s">
        <v>2244</v>
      </c>
      <c r="H502" s="43" t="s">
        <v>2245</v>
      </c>
      <c r="I502" s="32" t="s">
        <v>1163</v>
      </c>
      <c r="J502" s="32" t="s">
        <v>2246</v>
      </c>
      <c r="K502" s="43">
        <f>ABS('Raw_Data'!K502)</f>
        <v>29</v>
      </c>
      <c r="L502" s="43">
        <f>K502 + SUMIF(Stock_In!A:A, A502, Stock_In!D:D) - SUMIF(Stock_Out!A:A, A502, Stock_Out!D:D)</f>
        <v>29</v>
      </c>
      <c r="M502" s="43">
        <v>2</v>
      </c>
      <c r="N502" s="43">
        <f t="shared" si="24"/>
        <v>0</v>
      </c>
      <c r="O502" s="43" t="str">
        <f t="shared" si="25"/>
        <v>No</v>
      </c>
      <c r="P502" s="45">
        <v>1.8</v>
      </c>
      <c r="Q502" s="43">
        <v>71</v>
      </c>
      <c r="R502" s="45">
        <f t="shared" si="26"/>
        <v>127.8</v>
      </c>
      <c r="S502" s="43">
        <v>10</v>
      </c>
    </row>
    <row r="503" spans="1:19" x14ac:dyDescent="0.25">
      <c r="A503" s="46" t="str">
        <f>IFERROR(INDEX(Products!A:A, MATCH(B503, Products!B:B, 0)), "Not Found")</f>
        <v>P039</v>
      </c>
      <c r="B503" s="46" t="str">
        <f>PROPER(TRIM('Raw_Data'!A503))</f>
        <v>Palm Oil</v>
      </c>
      <c r="C503" s="46" t="s">
        <v>65</v>
      </c>
      <c r="D503" s="46" t="s">
        <v>239</v>
      </c>
      <c r="E503" s="46" t="s">
        <v>336</v>
      </c>
      <c r="F503" s="46" t="s">
        <v>59</v>
      </c>
      <c r="G503" s="46" t="s">
        <v>2248</v>
      </c>
      <c r="H503" s="46" t="s">
        <v>2249</v>
      </c>
      <c r="I503" s="29" t="s">
        <v>1163</v>
      </c>
      <c r="J503" s="29">
        <v>45479</v>
      </c>
      <c r="K503" s="46">
        <f>ABS('Raw_Data'!K503)</f>
        <v>69</v>
      </c>
      <c r="L503" s="46">
        <f>K503 + SUMIF(Stock_In!A:A, A503, Stock_In!D:D) - SUMIF(Stock_Out!A:A, A503, Stock_Out!D:D)</f>
        <v>69</v>
      </c>
      <c r="M503" s="46">
        <v>10</v>
      </c>
      <c r="N503" s="46">
        <f t="shared" si="24"/>
        <v>0</v>
      </c>
      <c r="O503" s="46" t="str">
        <f t="shared" si="25"/>
        <v>No</v>
      </c>
      <c r="P503" s="47">
        <v>2</v>
      </c>
      <c r="Q503" s="46">
        <v>37</v>
      </c>
      <c r="R503" s="47">
        <f t="shared" si="26"/>
        <v>74</v>
      </c>
      <c r="S503" s="46">
        <v>11</v>
      </c>
    </row>
    <row r="504" spans="1:19" x14ac:dyDescent="0.25">
      <c r="A504" s="43" t="str">
        <f>IFERROR(INDEX(Products!A:A, MATCH(B504, Products!B:B, 0)), "Not Found")</f>
        <v>P039</v>
      </c>
      <c r="B504" s="43" t="str">
        <f>PROPER(TRIM('Raw_Data'!A504))</f>
        <v>Palm Oil</v>
      </c>
      <c r="C504" s="43" t="s">
        <v>65</v>
      </c>
      <c r="D504" s="43" t="s">
        <v>2251</v>
      </c>
      <c r="E504" s="43" t="s">
        <v>336</v>
      </c>
      <c r="F504" s="43" t="s">
        <v>68</v>
      </c>
      <c r="G504" s="43" t="s">
        <v>2253</v>
      </c>
      <c r="H504" s="43" t="s">
        <v>2254</v>
      </c>
      <c r="I504" s="32" t="s">
        <v>1163</v>
      </c>
      <c r="J504" s="32" t="s">
        <v>679</v>
      </c>
      <c r="K504" s="43">
        <f>ABS('Raw_Data'!K504)</f>
        <v>40</v>
      </c>
      <c r="L504" s="43">
        <f>K504 + SUMIF(Stock_In!A:A, A504, Stock_In!D:D) - SUMIF(Stock_Out!A:A, A504, Stock_Out!D:D)</f>
        <v>40</v>
      </c>
      <c r="M504" s="43">
        <v>91</v>
      </c>
      <c r="N504" s="43">
        <f t="shared" si="24"/>
        <v>51</v>
      </c>
      <c r="O504" s="43" t="str">
        <f t="shared" si="25"/>
        <v>Yes</v>
      </c>
      <c r="P504" s="45">
        <v>3</v>
      </c>
      <c r="Q504" s="43">
        <v>96</v>
      </c>
      <c r="R504" s="45">
        <f t="shared" si="26"/>
        <v>288</v>
      </c>
      <c r="S504" s="43">
        <v>73</v>
      </c>
    </row>
    <row r="505" spans="1:19" x14ac:dyDescent="0.25">
      <c r="A505" s="46" t="str">
        <f>IFERROR(INDEX(Products!A:A, MATCH(B505, Products!B:B, 0)), "Not Found")</f>
        <v>P049</v>
      </c>
      <c r="B505" s="46" t="str">
        <f>PROPER(TRIM('Raw_Data'!A505))</f>
        <v>Onion</v>
      </c>
      <c r="C505" s="46" t="s">
        <v>56</v>
      </c>
      <c r="D505" s="46" t="s">
        <v>651</v>
      </c>
      <c r="E505" s="46" t="s">
        <v>417</v>
      </c>
      <c r="F505" s="46" t="s">
        <v>68</v>
      </c>
      <c r="G505" s="46" t="s">
        <v>2256</v>
      </c>
      <c r="H505" s="46" t="s">
        <v>2257</v>
      </c>
      <c r="I505" s="29" t="s">
        <v>375</v>
      </c>
      <c r="J505" s="29" t="s">
        <v>717</v>
      </c>
      <c r="K505" s="46">
        <f>ABS('Raw_Data'!K505)</f>
        <v>68</v>
      </c>
      <c r="L505" s="46">
        <f>K505 + SUMIF(Stock_In!A:A, A505, Stock_In!D:D) - SUMIF(Stock_Out!A:A, A505, Stock_Out!D:D)</f>
        <v>68</v>
      </c>
      <c r="M505" s="46">
        <v>29</v>
      </c>
      <c r="N505" s="46">
        <f t="shared" si="24"/>
        <v>0</v>
      </c>
      <c r="O505" s="46" t="str">
        <f t="shared" si="25"/>
        <v>No</v>
      </c>
      <c r="P505" s="47">
        <v>5</v>
      </c>
      <c r="Q505" s="46">
        <v>70</v>
      </c>
      <c r="R505" s="47">
        <f t="shared" si="26"/>
        <v>350</v>
      </c>
      <c r="S505" s="46">
        <v>26</v>
      </c>
    </row>
    <row r="506" spans="1:19" x14ac:dyDescent="0.25">
      <c r="A506" s="43" t="str">
        <f>IFERROR(INDEX(Products!A:A, MATCH(B506, Products!B:B, 0)), "Not Found")</f>
        <v>P097</v>
      </c>
      <c r="B506" s="43" t="str">
        <f>PROPER(TRIM('Raw_Data'!A506))</f>
        <v>Peas</v>
      </c>
      <c r="C506" s="43" t="s">
        <v>56</v>
      </c>
      <c r="D506" s="43" t="s">
        <v>2258</v>
      </c>
      <c r="E506" s="43" t="s">
        <v>1052</v>
      </c>
      <c r="F506" s="43" t="s">
        <v>106</v>
      </c>
      <c r="G506" s="43" t="s">
        <v>2260</v>
      </c>
      <c r="H506" s="43" t="s">
        <v>2261</v>
      </c>
      <c r="I506" s="32" t="s">
        <v>375</v>
      </c>
      <c r="J506" s="32" t="s">
        <v>351</v>
      </c>
      <c r="K506" s="43">
        <f>ABS('Raw_Data'!K506)</f>
        <v>75</v>
      </c>
      <c r="L506" s="43">
        <f>K506 + SUMIF(Stock_In!A:A, A506, Stock_In!D:D) - SUMIF(Stock_Out!A:A, A506, Stock_Out!D:D)</f>
        <v>75</v>
      </c>
      <c r="M506" s="43">
        <v>34</v>
      </c>
      <c r="N506" s="43">
        <f t="shared" si="24"/>
        <v>0</v>
      </c>
      <c r="O506" s="43" t="str">
        <f t="shared" si="25"/>
        <v>No</v>
      </c>
      <c r="P506" s="45">
        <v>20.5</v>
      </c>
      <c r="Q506" s="43">
        <v>62</v>
      </c>
      <c r="R506" s="45">
        <f t="shared" si="26"/>
        <v>1271</v>
      </c>
      <c r="S506" s="43">
        <v>2</v>
      </c>
    </row>
    <row r="507" spans="1:19" x14ac:dyDescent="0.25">
      <c r="A507" s="46" t="str">
        <f>IFERROR(INDEX(Products!A:A, MATCH(B507, Products!B:B, 0)), "Not Found")</f>
        <v>P038</v>
      </c>
      <c r="B507" s="46" t="str">
        <f>PROPER(TRIM('Raw_Data'!A507))</f>
        <v>Chocolate Biscuit</v>
      </c>
      <c r="C507" s="46" t="s">
        <v>152</v>
      </c>
      <c r="D507" s="46" t="s">
        <v>1994</v>
      </c>
      <c r="E507" s="46" t="s">
        <v>329</v>
      </c>
      <c r="F507" s="46" t="s">
        <v>68</v>
      </c>
      <c r="G507" s="46" t="s">
        <v>2264</v>
      </c>
      <c r="H507" s="46" t="s">
        <v>2265</v>
      </c>
      <c r="I507" s="29" t="s">
        <v>1763</v>
      </c>
      <c r="J507" s="29" t="s">
        <v>1043</v>
      </c>
      <c r="K507" s="46">
        <f>ABS('Raw_Data'!K507)</f>
        <v>68</v>
      </c>
      <c r="L507" s="46">
        <f>K507 + SUMIF(Stock_In!A:A, A507, Stock_In!D:D) - SUMIF(Stock_Out!A:A, A507, Stock_Out!D:D)</f>
        <v>68</v>
      </c>
      <c r="M507" s="46">
        <v>98</v>
      </c>
      <c r="N507" s="46">
        <f t="shared" si="24"/>
        <v>30</v>
      </c>
      <c r="O507" s="46" t="str">
        <f t="shared" si="25"/>
        <v>Yes</v>
      </c>
      <c r="P507" s="47">
        <v>1.75</v>
      </c>
      <c r="Q507" s="46">
        <v>62</v>
      </c>
      <c r="R507" s="47">
        <f t="shared" si="26"/>
        <v>108.5</v>
      </c>
      <c r="S507" s="46">
        <v>48</v>
      </c>
    </row>
    <row r="508" spans="1:19" x14ac:dyDescent="0.25">
      <c r="A508" s="43" t="str">
        <f>IFERROR(INDEX(Products!A:A, MATCH(B508, Products!B:B, 0)), "Not Found")</f>
        <v>P021</v>
      </c>
      <c r="B508" s="43" t="str">
        <f>PROPER(TRIM('Raw_Data'!A508))</f>
        <v>Arabica Coffee</v>
      </c>
      <c r="C508" s="43" t="s">
        <v>201</v>
      </c>
      <c r="D508" s="43" t="s">
        <v>1046</v>
      </c>
      <c r="E508" s="43" t="s">
        <v>203</v>
      </c>
      <c r="F508" s="43" t="s">
        <v>59</v>
      </c>
      <c r="G508" s="43" t="s">
        <v>2267</v>
      </c>
      <c r="H508" s="43" t="s">
        <v>2268</v>
      </c>
      <c r="I508" s="32" t="s">
        <v>1763</v>
      </c>
      <c r="J508" s="32" t="s">
        <v>1726</v>
      </c>
      <c r="K508" s="43">
        <f>ABS('Raw_Data'!K508)</f>
        <v>78</v>
      </c>
      <c r="L508" s="43">
        <f>K508 + SUMIF(Stock_In!A:A, A508, Stock_In!D:D) - SUMIF(Stock_Out!A:A, A508, Stock_Out!D:D)</f>
        <v>78</v>
      </c>
      <c r="M508" s="43">
        <v>64</v>
      </c>
      <c r="N508" s="43">
        <f t="shared" si="24"/>
        <v>0</v>
      </c>
      <c r="O508" s="43" t="str">
        <f t="shared" si="25"/>
        <v>No</v>
      </c>
      <c r="P508" s="45">
        <v>3</v>
      </c>
      <c r="Q508" s="43">
        <v>70</v>
      </c>
      <c r="R508" s="45">
        <f t="shared" si="26"/>
        <v>210</v>
      </c>
      <c r="S508" s="43">
        <v>58</v>
      </c>
    </row>
    <row r="509" spans="1:19" x14ac:dyDescent="0.25">
      <c r="A509" s="46" t="str">
        <f>IFERROR(INDEX(Products!A:A, MATCH(B509, Products!B:B, 0)), "Not Found")</f>
        <v>P010</v>
      </c>
      <c r="B509" s="46" t="str">
        <f>PROPER(TRIM('Raw_Data'!A509))</f>
        <v>Yogurt</v>
      </c>
      <c r="C509" s="46" t="s">
        <v>74</v>
      </c>
      <c r="D509" s="46" t="s">
        <v>1614</v>
      </c>
      <c r="E509" s="46" t="s">
        <v>129</v>
      </c>
      <c r="F509" s="46" t="s">
        <v>106</v>
      </c>
      <c r="G509" s="46" t="s">
        <v>2270</v>
      </c>
      <c r="H509" s="46" t="s">
        <v>2271</v>
      </c>
      <c r="I509" s="29" t="s">
        <v>957</v>
      </c>
      <c r="J509" s="29" t="s">
        <v>816</v>
      </c>
      <c r="K509" s="46">
        <f>ABS('Raw_Data'!K509)</f>
        <v>76</v>
      </c>
      <c r="L509" s="46">
        <f>K509 + SUMIF(Stock_In!A:A, A509, Stock_In!D:D) - SUMIF(Stock_Out!A:A, A509, Stock_Out!D:D)</f>
        <v>76</v>
      </c>
      <c r="M509" s="46">
        <v>72</v>
      </c>
      <c r="N509" s="46">
        <f t="shared" si="24"/>
        <v>0</v>
      </c>
      <c r="O509" s="46" t="str">
        <f t="shared" si="25"/>
        <v>No</v>
      </c>
      <c r="P509" s="47">
        <v>21</v>
      </c>
      <c r="Q509" s="46">
        <v>83</v>
      </c>
      <c r="R509" s="47">
        <f t="shared" si="26"/>
        <v>1743</v>
      </c>
      <c r="S509" s="46">
        <v>54</v>
      </c>
    </row>
    <row r="510" spans="1:19" x14ac:dyDescent="0.25">
      <c r="A510" s="43" t="str">
        <f>IFERROR(INDEX(Products!A:A, MATCH(B510, Products!B:B, 0)), "Not Found")</f>
        <v>P113</v>
      </c>
      <c r="B510" s="43" t="str">
        <f>PROPER(TRIM('Raw_Data'!A510))</f>
        <v>Watermelon</v>
      </c>
      <c r="C510" s="43" t="s">
        <v>56</v>
      </c>
      <c r="D510" s="43" t="s">
        <v>2273</v>
      </c>
      <c r="E510" s="43" t="s">
        <v>1485</v>
      </c>
      <c r="F510" s="43" t="s">
        <v>106</v>
      </c>
      <c r="G510" s="43" t="s">
        <v>2275</v>
      </c>
      <c r="H510" s="43" t="s">
        <v>2276</v>
      </c>
      <c r="I510" s="32" t="s">
        <v>2019</v>
      </c>
      <c r="J510" s="32">
        <v>45538</v>
      </c>
      <c r="K510" s="43">
        <f>ABS('Raw_Data'!K510)</f>
        <v>27</v>
      </c>
      <c r="L510" s="43">
        <f>K510 + SUMIF(Stock_In!A:A, A510, Stock_In!D:D) - SUMIF(Stock_Out!A:A, A510, Stock_Out!D:D)</f>
        <v>27</v>
      </c>
      <c r="M510" s="43">
        <v>93</v>
      </c>
      <c r="N510" s="43">
        <f t="shared" si="24"/>
        <v>66</v>
      </c>
      <c r="O510" s="43" t="str">
        <f t="shared" si="25"/>
        <v>Yes</v>
      </c>
      <c r="P510" s="45">
        <v>1.5</v>
      </c>
      <c r="Q510" s="43">
        <v>66</v>
      </c>
      <c r="R510" s="45">
        <f t="shared" si="26"/>
        <v>99</v>
      </c>
      <c r="S510" s="43">
        <v>13</v>
      </c>
    </row>
    <row r="511" spans="1:19" x14ac:dyDescent="0.25">
      <c r="A511" s="46" t="str">
        <f>IFERROR(INDEX(Products!A:A, MATCH(B511, Products!B:B, 0)), "Not Found")</f>
        <v>P021</v>
      </c>
      <c r="B511" s="46" t="str">
        <f>PROPER(TRIM('Raw_Data'!A511))</f>
        <v>Arabica Coffee</v>
      </c>
      <c r="C511" s="46" t="s">
        <v>201</v>
      </c>
      <c r="D511" s="46" t="s">
        <v>1005</v>
      </c>
      <c r="E511" s="46" t="s">
        <v>203</v>
      </c>
      <c r="F511" s="46" t="s">
        <v>68</v>
      </c>
      <c r="G511" s="46" t="s">
        <v>2278</v>
      </c>
      <c r="H511" s="46" t="s">
        <v>2279</v>
      </c>
      <c r="I511" s="29" t="s">
        <v>2019</v>
      </c>
      <c r="J511" s="29" t="s">
        <v>1913</v>
      </c>
      <c r="K511" s="46">
        <f>ABS('Raw_Data'!K511)</f>
        <v>74</v>
      </c>
      <c r="L511" s="46">
        <f>K511 + SUMIF(Stock_In!A:A, A511, Stock_In!D:D) - SUMIF(Stock_Out!A:A, A511, Stock_Out!D:D)</f>
        <v>74</v>
      </c>
      <c r="M511" s="46">
        <v>76</v>
      </c>
      <c r="N511" s="46">
        <f t="shared" si="24"/>
        <v>2</v>
      </c>
      <c r="O511" s="46" t="str">
        <f t="shared" si="25"/>
        <v>Yes</v>
      </c>
      <c r="P511" s="47">
        <v>2</v>
      </c>
      <c r="Q511" s="46">
        <v>90</v>
      </c>
      <c r="R511" s="47">
        <f t="shared" si="26"/>
        <v>180</v>
      </c>
      <c r="S511" s="46">
        <v>26</v>
      </c>
    </row>
    <row r="512" spans="1:19" x14ac:dyDescent="0.25">
      <c r="A512" s="43" t="str">
        <f>IFERROR(INDEX(Products!A:A, MATCH(B512, Products!B:B, 0)), "Not Found")</f>
        <v>P030</v>
      </c>
      <c r="B512" s="43" t="str">
        <f>PROPER(TRIM('Raw_Data'!A512))</f>
        <v>Bread Flour</v>
      </c>
      <c r="C512" s="43" t="s">
        <v>103</v>
      </c>
      <c r="D512" s="43" t="s">
        <v>1562</v>
      </c>
      <c r="E512" s="43" t="s">
        <v>262</v>
      </c>
      <c r="F512" s="43" t="s">
        <v>106</v>
      </c>
      <c r="G512" s="43" t="s">
        <v>2281</v>
      </c>
      <c r="H512" s="43" t="s">
        <v>2282</v>
      </c>
      <c r="I512" s="32" t="s">
        <v>2019</v>
      </c>
      <c r="J512" s="32" t="s">
        <v>1782</v>
      </c>
      <c r="K512" s="43">
        <f>ABS('Raw_Data'!K512)</f>
        <v>27</v>
      </c>
      <c r="L512" s="43">
        <f>K512 + SUMIF(Stock_In!A:A, A512, Stock_In!D:D) - SUMIF(Stock_Out!A:A, A512, Stock_Out!D:D)</f>
        <v>27</v>
      </c>
      <c r="M512" s="43">
        <v>1</v>
      </c>
      <c r="N512" s="43">
        <f t="shared" si="24"/>
        <v>0</v>
      </c>
      <c r="O512" s="43" t="str">
        <f t="shared" si="25"/>
        <v>No</v>
      </c>
      <c r="P512" s="45">
        <v>2.4500000000000002</v>
      </c>
      <c r="Q512" s="43">
        <v>42</v>
      </c>
      <c r="R512" s="45">
        <f t="shared" si="26"/>
        <v>102.9</v>
      </c>
      <c r="S512" s="43">
        <v>91</v>
      </c>
    </row>
    <row r="513" spans="1:19" x14ac:dyDescent="0.25">
      <c r="A513" s="46" t="str">
        <f>IFERROR(INDEX(Products!A:A, MATCH(B513, Products!B:B, 0)), "Not Found")</f>
        <v>P034</v>
      </c>
      <c r="B513" s="46" t="str">
        <f>PROPER(TRIM('Raw_Data'!A513))</f>
        <v>Rice Flour</v>
      </c>
      <c r="C513" s="46" t="s">
        <v>103</v>
      </c>
      <c r="D513" s="46" t="s">
        <v>1937</v>
      </c>
      <c r="E513" s="46" t="s">
        <v>293</v>
      </c>
      <c r="F513" s="46" t="s">
        <v>68</v>
      </c>
      <c r="G513" s="46" t="s">
        <v>2284</v>
      </c>
      <c r="H513" s="46" t="s">
        <v>2285</v>
      </c>
      <c r="I513" s="29" t="s">
        <v>845</v>
      </c>
      <c r="J513" s="29">
        <v>45418</v>
      </c>
      <c r="K513" s="46">
        <f>ABS('Raw_Data'!K513)</f>
        <v>15</v>
      </c>
      <c r="L513" s="46">
        <f>K513 + SUMIF(Stock_In!A:A, A513, Stock_In!D:D) - SUMIF(Stock_Out!A:A, A513, Stock_Out!D:D)</f>
        <v>15</v>
      </c>
      <c r="M513" s="46">
        <v>63</v>
      </c>
      <c r="N513" s="46">
        <f t="shared" si="24"/>
        <v>48</v>
      </c>
      <c r="O513" s="46" t="str">
        <f t="shared" si="25"/>
        <v>Yes</v>
      </c>
      <c r="P513" s="47">
        <v>7</v>
      </c>
      <c r="Q513" s="46">
        <v>61</v>
      </c>
      <c r="R513" s="47">
        <f t="shared" si="26"/>
        <v>427</v>
      </c>
      <c r="S513" s="46">
        <v>38</v>
      </c>
    </row>
    <row r="514" spans="1:19" x14ac:dyDescent="0.25">
      <c r="A514" s="43" t="str">
        <f>IFERROR(INDEX(Products!A:A, MATCH(B514, Products!B:B, 0)), "Not Found")</f>
        <v>P083</v>
      </c>
      <c r="B514" s="43" t="str">
        <f>PROPER(TRIM('Raw_Data'!A514))</f>
        <v>Buttermilk</v>
      </c>
      <c r="C514" s="43" t="s">
        <v>74</v>
      </c>
      <c r="D514" s="43" t="s">
        <v>202</v>
      </c>
      <c r="E514" s="43" t="s">
        <v>794</v>
      </c>
      <c r="F514" s="43" t="s">
        <v>59</v>
      </c>
      <c r="G514" s="43" t="s">
        <v>2287</v>
      </c>
      <c r="H514" s="43" t="s">
        <v>2288</v>
      </c>
      <c r="I514" s="32" t="s">
        <v>845</v>
      </c>
      <c r="J514" s="32">
        <v>45331</v>
      </c>
      <c r="K514" s="43">
        <f>ABS('Raw_Data'!K514)</f>
        <v>60</v>
      </c>
      <c r="L514" s="43">
        <f>K514 + SUMIF(Stock_In!A:A, A514, Stock_In!D:D) - SUMIF(Stock_Out!A:A, A514, Stock_Out!D:D)</f>
        <v>60</v>
      </c>
      <c r="M514" s="43">
        <v>87</v>
      </c>
      <c r="N514" s="43">
        <f t="shared" si="24"/>
        <v>27</v>
      </c>
      <c r="O514" s="43" t="str">
        <f t="shared" si="25"/>
        <v>Yes</v>
      </c>
      <c r="P514" s="45">
        <v>21</v>
      </c>
      <c r="Q514" s="43">
        <v>20</v>
      </c>
      <c r="R514" s="45">
        <f t="shared" si="26"/>
        <v>420</v>
      </c>
      <c r="S514" s="43">
        <v>38</v>
      </c>
    </row>
    <row r="515" spans="1:19" x14ac:dyDescent="0.25">
      <c r="A515" s="46" t="str">
        <f>IFERROR(INDEX(Products!A:A, MATCH(B515, Products!B:B, 0)), "Not Found")</f>
        <v>P028</v>
      </c>
      <c r="B515" s="46" t="str">
        <f>PROPER(TRIM('Raw_Data'!A515))</f>
        <v>Tilapia</v>
      </c>
      <c r="C515" s="46" t="s">
        <v>113</v>
      </c>
      <c r="D515" s="46" t="s">
        <v>468</v>
      </c>
      <c r="E515" s="46" t="s">
        <v>252</v>
      </c>
      <c r="F515" s="46" t="s">
        <v>59</v>
      </c>
      <c r="G515" s="46" t="s">
        <v>2290</v>
      </c>
      <c r="H515" s="46" t="s">
        <v>2291</v>
      </c>
      <c r="I515" s="29" t="s">
        <v>845</v>
      </c>
      <c r="J515" s="29">
        <v>45963</v>
      </c>
      <c r="K515" s="46">
        <f>ABS('Raw_Data'!K515)</f>
        <v>95</v>
      </c>
      <c r="L515" s="46">
        <f>K515 + SUMIF(Stock_In!A:A, A515, Stock_In!D:D) - SUMIF(Stock_Out!A:A, A515, Stock_Out!D:D)</f>
        <v>95</v>
      </c>
      <c r="M515" s="46">
        <v>15</v>
      </c>
      <c r="N515" s="46">
        <f t="shared" si="24"/>
        <v>0</v>
      </c>
      <c r="O515" s="46" t="str">
        <f t="shared" si="25"/>
        <v>No</v>
      </c>
      <c r="P515" s="47">
        <v>10</v>
      </c>
      <c r="Q515" s="46">
        <v>79</v>
      </c>
      <c r="R515" s="47">
        <f t="shared" si="26"/>
        <v>790</v>
      </c>
      <c r="S515" s="46">
        <v>42</v>
      </c>
    </row>
    <row r="516" spans="1:19" x14ac:dyDescent="0.25">
      <c r="A516" s="43" t="str">
        <f>IFERROR(INDEX(Products!A:A, MATCH(B516, Products!B:B, 0)), "Not Found")</f>
        <v>P021</v>
      </c>
      <c r="B516" s="43" t="str">
        <f>PROPER(TRIM('Raw_Data'!A516))</f>
        <v>Arabica Coffee</v>
      </c>
      <c r="C516" s="43" t="s">
        <v>201</v>
      </c>
      <c r="D516" s="43" t="s">
        <v>297</v>
      </c>
      <c r="E516" s="43" t="s">
        <v>203</v>
      </c>
      <c r="F516" s="43" t="s">
        <v>106</v>
      </c>
      <c r="G516" s="43" t="s">
        <v>2293</v>
      </c>
      <c r="H516" s="43" t="s">
        <v>2294</v>
      </c>
      <c r="I516" s="32" t="s">
        <v>845</v>
      </c>
      <c r="J516" s="32" t="s">
        <v>2076</v>
      </c>
      <c r="K516" s="43">
        <f>ABS('Raw_Data'!K516)</f>
        <v>21</v>
      </c>
      <c r="L516" s="43">
        <f>K516 + SUMIF(Stock_In!A:A, A516, Stock_In!D:D) - SUMIF(Stock_Out!A:A, A516, Stock_Out!D:D)</f>
        <v>21</v>
      </c>
      <c r="M516" s="43">
        <v>81</v>
      </c>
      <c r="N516" s="43">
        <f t="shared" si="24"/>
        <v>60</v>
      </c>
      <c r="O516" s="43" t="str">
        <f t="shared" si="25"/>
        <v>Yes</v>
      </c>
      <c r="P516" s="45">
        <v>3.5</v>
      </c>
      <c r="Q516" s="43">
        <v>74</v>
      </c>
      <c r="R516" s="45">
        <f t="shared" si="26"/>
        <v>259</v>
      </c>
      <c r="S516" s="43">
        <v>84</v>
      </c>
    </row>
    <row r="517" spans="1:19" x14ac:dyDescent="0.25">
      <c r="A517" s="46" t="str">
        <f>IFERROR(INDEX(Products!A:A, MATCH(B517, Products!B:B, 0)), "Not Found")</f>
        <v>P118</v>
      </c>
      <c r="B517" s="46" t="str">
        <f>PROPER(TRIM('Raw_Data'!A517))</f>
        <v>Blueberries</v>
      </c>
      <c r="C517" s="46" t="s">
        <v>56</v>
      </c>
      <c r="D517" s="46" t="s">
        <v>1438</v>
      </c>
      <c r="E517" s="46" t="s">
        <v>1749</v>
      </c>
      <c r="F517" s="46" t="s">
        <v>59</v>
      </c>
      <c r="G517" s="46" t="s">
        <v>2296</v>
      </c>
      <c r="H517" s="46" t="s">
        <v>2297</v>
      </c>
      <c r="I517" s="29" t="s">
        <v>845</v>
      </c>
      <c r="J517" s="29" t="s">
        <v>1238</v>
      </c>
      <c r="K517" s="46">
        <f>ABS('Raw_Data'!K517)</f>
        <v>89</v>
      </c>
      <c r="L517" s="46">
        <f>K517 + SUMIF(Stock_In!A:A, A517, Stock_In!D:D) - SUMIF(Stock_Out!A:A, A517, Stock_Out!D:D)</f>
        <v>89</v>
      </c>
      <c r="M517" s="46">
        <v>63</v>
      </c>
      <c r="N517" s="46">
        <f t="shared" si="24"/>
        <v>0</v>
      </c>
      <c r="O517" s="46" t="str">
        <f t="shared" si="25"/>
        <v>No</v>
      </c>
      <c r="P517" s="47">
        <v>4.9000000000000004</v>
      </c>
      <c r="Q517" s="46">
        <v>84</v>
      </c>
      <c r="R517" s="47">
        <f t="shared" si="26"/>
        <v>411.6</v>
      </c>
      <c r="S517" s="46">
        <v>34</v>
      </c>
    </row>
    <row r="518" spans="1:19" x14ac:dyDescent="0.25">
      <c r="A518" s="43" t="str">
        <f>IFERROR(INDEX(Products!A:A, MATCH(B518, Products!B:B, 0)), "Not Found")</f>
        <v>P047</v>
      </c>
      <c r="B518" s="43" t="str">
        <f>PROPER(TRIM('Raw_Data'!A518))</f>
        <v>Pineapple</v>
      </c>
      <c r="C518" s="43" t="s">
        <v>56</v>
      </c>
      <c r="D518" s="43" t="s">
        <v>1175</v>
      </c>
      <c r="E518" s="43" t="s">
        <v>397</v>
      </c>
      <c r="F518" s="43" t="s">
        <v>68</v>
      </c>
      <c r="G518" s="43" t="s">
        <v>2300</v>
      </c>
      <c r="H518" s="43" t="s">
        <v>2301</v>
      </c>
      <c r="I518" s="32" t="s">
        <v>845</v>
      </c>
      <c r="J518" s="32" t="s">
        <v>1264</v>
      </c>
      <c r="K518" s="43">
        <f>ABS('Raw_Data'!K518)</f>
        <v>14</v>
      </c>
      <c r="L518" s="43">
        <f>K518 + SUMIF(Stock_In!A:A, A518, Stock_In!D:D) - SUMIF(Stock_Out!A:A, A518, Stock_Out!D:D)</f>
        <v>14</v>
      </c>
      <c r="M518" s="43">
        <v>43</v>
      </c>
      <c r="N518" s="43">
        <f t="shared" si="24"/>
        <v>29</v>
      </c>
      <c r="O518" s="43" t="str">
        <f t="shared" si="25"/>
        <v>Yes</v>
      </c>
      <c r="P518" s="45">
        <v>20</v>
      </c>
      <c r="Q518" s="43">
        <v>75</v>
      </c>
      <c r="R518" s="45">
        <f t="shared" si="26"/>
        <v>1500</v>
      </c>
      <c r="S518" s="43">
        <v>35</v>
      </c>
    </row>
    <row r="519" spans="1:19" x14ac:dyDescent="0.25">
      <c r="A519" s="46" t="str">
        <f>IFERROR(INDEX(Products!A:A, MATCH(B519, Products!B:B, 0)), "Not Found")</f>
        <v>P023</v>
      </c>
      <c r="B519" s="46" t="str">
        <f>PROPER(TRIM('Raw_Data'!A519))</f>
        <v>Mango</v>
      </c>
      <c r="C519" s="46" t="s">
        <v>56</v>
      </c>
      <c r="D519" s="46" t="s">
        <v>510</v>
      </c>
      <c r="E519" s="46" t="s">
        <v>217</v>
      </c>
      <c r="F519" s="46" t="s">
        <v>106</v>
      </c>
      <c r="G519" s="46" t="s">
        <v>2303</v>
      </c>
      <c r="H519" s="46" t="s">
        <v>2304</v>
      </c>
      <c r="I519" s="29" t="s">
        <v>214</v>
      </c>
      <c r="J519" s="29" t="s">
        <v>1763</v>
      </c>
      <c r="K519" s="46">
        <f>ABS('Raw_Data'!K519)</f>
        <v>32</v>
      </c>
      <c r="L519" s="46">
        <f>K519 + SUMIF(Stock_In!A:A, A519, Stock_In!D:D) - SUMIF(Stock_Out!A:A, A519, Stock_Out!D:D)</f>
        <v>32</v>
      </c>
      <c r="M519" s="46">
        <v>10</v>
      </c>
      <c r="N519" s="46">
        <f t="shared" si="24"/>
        <v>0</v>
      </c>
      <c r="O519" s="46" t="str">
        <f t="shared" si="25"/>
        <v>No</v>
      </c>
      <c r="P519" s="47">
        <v>1</v>
      </c>
      <c r="Q519" s="46">
        <v>27</v>
      </c>
      <c r="R519" s="47">
        <f t="shared" si="26"/>
        <v>27</v>
      </c>
      <c r="S519" s="46">
        <v>69</v>
      </c>
    </row>
    <row r="520" spans="1:19" x14ac:dyDescent="0.25">
      <c r="A520" s="43" t="str">
        <f>IFERROR(INDEX(Products!A:A, MATCH(B520, Products!B:B, 0)), "Not Found")</f>
        <v>P101</v>
      </c>
      <c r="B520" s="43" t="str">
        <f>PROPER(TRIM('Raw_Data'!A520))</f>
        <v>Halibut</v>
      </c>
      <c r="C520" s="43" t="s">
        <v>113</v>
      </c>
      <c r="D520" s="43" t="s">
        <v>303</v>
      </c>
      <c r="E520" s="43" t="s">
        <v>1235</v>
      </c>
      <c r="F520" s="43" t="s">
        <v>59</v>
      </c>
      <c r="G520" s="43" t="s">
        <v>2306</v>
      </c>
      <c r="H520" s="43" t="s">
        <v>2307</v>
      </c>
      <c r="I520" s="32" t="s">
        <v>214</v>
      </c>
      <c r="J520" s="32" t="s">
        <v>582</v>
      </c>
      <c r="K520" s="43">
        <f>ABS('Raw_Data'!K520)</f>
        <v>68</v>
      </c>
      <c r="L520" s="43">
        <f>K520 + SUMIF(Stock_In!A:A, A520, Stock_In!D:D) - SUMIF(Stock_Out!A:A, A520, Stock_Out!D:D)</f>
        <v>68</v>
      </c>
      <c r="M520" s="43">
        <v>96</v>
      </c>
      <c r="N520" s="43">
        <f t="shared" si="24"/>
        <v>28</v>
      </c>
      <c r="O520" s="43" t="str">
        <f t="shared" si="25"/>
        <v>Yes</v>
      </c>
      <c r="P520" s="45">
        <v>6</v>
      </c>
      <c r="Q520" s="43">
        <v>32</v>
      </c>
      <c r="R520" s="45">
        <f t="shared" si="26"/>
        <v>192</v>
      </c>
      <c r="S520" s="43">
        <v>22</v>
      </c>
    </row>
    <row r="521" spans="1:19" x14ac:dyDescent="0.25">
      <c r="A521" s="46" t="str">
        <f>IFERROR(INDEX(Products!A:A, MATCH(B521, Products!B:B, 0)), "Not Found")</f>
        <v>P046</v>
      </c>
      <c r="B521" s="46" t="str">
        <f>PROPER(TRIM('Raw_Data'!A521))</f>
        <v>Egg (Duck)</v>
      </c>
      <c r="C521" s="46" t="s">
        <v>74</v>
      </c>
      <c r="D521" s="46" t="s">
        <v>490</v>
      </c>
      <c r="E521" s="46" t="s">
        <v>390</v>
      </c>
      <c r="F521" s="46" t="s">
        <v>68</v>
      </c>
      <c r="G521" s="46" t="s">
        <v>2310</v>
      </c>
      <c r="H521" s="46" t="s">
        <v>2311</v>
      </c>
      <c r="I521" s="29" t="s">
        <v>214</v>
      </c>
      <c r="J521" s="29">
        <v>45514</v>
      </c>
      <c r="K521" s="46">
        <f>ABS('Raw_Data'!K521)</f>
        <v>43</v>
      </c>
      <c r="L521" s="46">
        <f>K521 + SUMIF(Stock_In!A:A, A521, Stock_In!D:D) - SUMIF(Stock_Out!A:A, A521, Stock_Out!D:D)</f>
        <v>43</v>
      </c>
      <c r="M521" s="46">
        <v>16</v>
      </c>
      <c r="N521" s="46">
        <f t="shared" si="24"/>
        <v>0</v>
      </c>
      <c r="O521" s="46" t="str">
        <f t="shared" si="25"/>
        <v>No</v>
      </c>
      <c r="P521" s="47">
        <v>3.85</v>
      </c>
      <c r="Q521" s="46">
        <v>58</v>
      </c>
      <c r="R521" s="47">
        <f t="shared" si="26"/>
        <v>223.3</v>
      </c>
      <c r="S521" s="46">
        <v>36</v>
      </c>
    </row>
    <row r="522" spans="1:19" x14ac:dyDescent="0.25">
      <c r="A522" s="43" t="str">
        <f>IFERROR(INDEX(Products!A:A, MATCH(B522, Products!B:B, 0)), "Not Found")</f>
        <v>P056</v>
      </c>
      <c r="B522" s="43" t="str">
        <f>PROPER(TRIM('Raw_Data'!A522))</f>
        <v>Pomegranate</v>
      </c>
      <c r="C522" s="43" t="s">
        <v>56</v>
      </c>
      <c r="D522" s="43" t="s">
        <v>1256</v>
      </c>
      <c r="E522" s="43" t="s">
        <v>476</v>
      </c>
      <c r="F522" s="43" t="s">
        <v>106</v>
      </c>
      <c r="G522" s="43" t="s">
        <v>2314</v>
      </c>
      <c r="H522" s="43" t="s">
        <v>2315</v>
      </c>
      <c r="I522" s="32" t="s">
        <v>214</v>
      </c>
      <c r="J522" s="32">
        <v>45633</v>
      </c>
      <c r="K522" s="43">
        <f>ABS('Raw_Data'!K522)</f>
        <v>92</v>
      </c>
      <c r="L522" s="43">
        <f>K522 + SUMIF(Stock_In!A:A, A522, Stock_In!D:D) - SUMIF(Stock_Out!A:A, A522, Stock_Out!D:D)</f>
        <v>92</v>
      </c>
      <c r="M522" s="43">
        <v>1</v>
      </c>
      <c r="N522" s="43">
        <f t="shared" si="24"/>
        <v>0</v>
      </c>
      <c r="O522" s="43" t="str">
        <f t="shared" si="25"/>
        <v>No</v>
      </c>
      <c r="P522" s="45">
        <v>7</v>
      </c>
      <c r="Q522" s="43">
        <v>58</v>
      </c>
      <c r="R522" s="45">
        <f t="shared" si="26"/>
        <v>406</v>
      </c>
      <c r="S522" s="43">
        <v>61</v>
      </c>
    </row>
    <row r="523" spans="1:19" x14ac:dyDescent="0.25">
      <c r="A523" s="46" t="str">
        <f>IFERROR(INDEX(Products!A:A, MATCH(B523, Products!B:B, 0)), "Not Found")</f>
        <v>P052</v>
      </c>
      <c r="B523" s="46" t="str">
        <f>PROPER(TRIM('Raw_Data'!A523))</f>
        <v>Plum</v>
      </c>
      <c r="C523" s="46" t="s">
        <v>56</v>
      </c>
      <c r="D523" s="46" t="s">
        <v>193</v>
      </c>
      <c r="E523" s="46" t="s">
        <v>449</v>
      </c>
      <c r="F523" s="46" t="s">
        <v>68</v>
      </c>
      <c r="G523" s="46" t="s">
        <v>2317</v>
      </c>
      <c r="H523" s="46" t="s">
        <v>2318</v>
      </c>
      <c r="I523" s="29" t="s">
        <v>364</v>
      </c>
      <c r="J523" s="29">
        <v>45417</v>
      </c>
      <c r="K523" s="46">
        <f>ABS('Raw_Data'!K523)</f>
        <v>85</v>
      </c>
      <c r="L523" s="46">
        <f>K523 + SUMIF(Stock_In!A:A, A523, Stock_In!D:D) - SUMIF(Stock_Out!A:A, A523, Stock_Out!D:D)</f>
        <v>85</v>
      </c>
      <c r="M523" s="46">
        <v>88</v>
      </c>
      <c r="N523" s="46">
        <f t="shared" si="24"/>
        <v>3</v>
      </c>
      <c r="O523" s="46" t="str">
        <f t="shared" si="25"/>
        <v>Yes</v>
      </c>
      <c r="P523" s="47">
        <v>3</v>
      </c>
      <c r="Q523" s="46">
        <v>100</v>
      </c>
      <c r="R523" s="47">
        <f t="shared" si="26"/>
        <v>300</v>
      </c>
      <c r="S523" s="46">
        <v>52</v>
      </c>
    </row>
    <row r="524" spans="1:19" x14ac:dyDescent="0.25">
      <c r="A524" s="43" t="str">
        <f>IFERROR(INDEX(Products!A:A, MATCH(B524, Products!B:B, 0)), "Not Found")</f>
        <v>P120</v>
      </c>
      <c r="B524" s="43" t="str">
        <f>PROPER(TRIM('Raw_Data'!A524))</f>
        <v>Mozzarella Cheese</v>
      </c>
      <c r="C524" s="43" t="s">
        <v>74</v>
      </c>
      <c r="D524" s="43" t="s">
        <v>2035</v>
      </c>
      <c r="E524" s="43" t="s">
        <v>1827</v>
      </c>
      <c r="F524" s="43" t="s">
        <v>59</v>
      </c>
      <c r="G524" s="43" t="s">
        <v>2320</v>
      </c>
      <c r="H524" s="43" t="s">
        <v>2321</v>
      </c>
      <c r="I524" s="32" t="s">
        <v>685</v>
      </c>
      <c r="J524" s="32" t="s">
        <v>1071</v>
      </c>
      <c r="K524" s="43">
        <f>ABS('Raw_Data'!K524)</f>
        <v>24</v>
      </c>
      <c r="L524" s="43">
        <f>K524 + SUMIF(Stock_In!A:A, A524, Stock_In!D:D) - SUMIF(Stock_Out!A:A, A524, Stock_Out!D:D)</f>
        <v>24</v>
      </c>
      <c r="M524" s="43">
        <v>99</v>
      </c>
      <c r="N524" s="43">
        <f t="shared" si="24"/>
        <v>75</v>
      </c>
      <c r="O524" s="43" t="str">
        <f t="shared" si="25"/>
        <v>Yes</v>
      </c>
      <c r="P524" s="45">
        <v>9</v>
      </c>
      <c r="Q524" s="43">
        <v>29</v>
      </c>
      <c r="R524" s="45">
        <f t="shared" si="26"/>
        <v>261</v>
      </c>
      <c r="S524" s="43">
        <v>54</v>
      </c>
    </row>
    <row r="525" spans="1:19" x14ac:dyDescent="0.25">
      <c r="A525" s="46" t="str">
        <f>IFERROR(INDEX(Products!A:A, MATCH(B525, Products!B:B, 0)), "Not Found")</f>
        <v>P113</v>
      </c>
      <c r="B525" s="46" t="str">
        <f>PROPER(TRIM('Raw_Data'!A525))</f>
        <v>Watermelon</v>
      </c>
      <c r="C525" s="46" t="s">
        <v>56</v>
      </c>
      <c r="D525" s="46" t="s">
        <v>2273</v>
      </c>
      <c r="E525" s="46" t="s">
        <v>1485</v>
      </c>
      <c r="F525" s="46" t="s">
        <v>68</v>
      </c>
      <c r="G525" s="46" t="s">
        <v>2323</v>
      </c>
      <c r="H525" s="46" t="s">
        <v>2324</v>
      </c>
      <c r="I525" s="29" t="s">
        <v>420</v>
      </c>
      <c r="J525" s="29" t="s">
        <v>593</v>
      </c>
      <c r="K525" s="46">
        <f>ABS('Raw_Data'!K525)</f>
        <v>13</v>
      </c>
      <c r="L525" s="46">
        <f>K525 + SUMIF(Stock_In!A:A, A525, Stock_In!D:D) - SUMIF(Stock_Out!A:A, A525, Stock_Out!D:D)</f>
        <v>13</v>
      </c>
      <c r="M525" s="46">
        <v>77</v>
      </c>
      <c r="N525" s="46">
        <f t="shared" si="24"/>
        <v>64</v>
      </c>
      <c r="O525" s="46" t="str">
        <f t="shared" si="25"/>
        <v>Yes</v>
      </c>
      <c r="P525" s="47">
        <v>20</v>
      </c>
      <c r="Q525" s="46">
        <v>74</v>
      </c>
      <c r="R525" s="47">
        <f t="shared" si="26"/>
        <v>1480</v>
      </c>
      <c r="S525" s="46">
        <v>98</v>
      </c>
    </row>
    <row r="526" spans="1:19" x14ac:dyDescent="0.25">
      <c r="A526" s="43" t="str">
        <f>IFERROR(INDEX(Products!A:A, MATCH(B526, Products!B:B, 0)), "Not Found")</f>
        <v>P088</v>
      </c>
      <c r="B526" s="43" t="str">
        <f>PROPER(TRIM('Raw_Data'!A526))</f>
        <v>Haddock</v>
      </c>
      <c r="C526" s="43" t="s">
        <v>113</v>
      </c>
      <c r="D526" s="43" t="s">
        <v>675</v>
      </c>
      <c r="E526" s="43" t="s">
        <v>885</v>
      </c>
      <c r="F526" s="43" t="s">
        <v>68</v>
      </c>
      <c r="G526" s="43" t="s">
        <v>2326</v>
      </c>
      <c r="H526" s="43" t="s">
        <v>2327</v>
      </c>
      <c r="I526" s="32" t="s">
        <v>420</v>
      </c>
      <c r="J526" s="32">
        <v>45544</v>
      </c>
      <c r="K526" s="43">
        <f>ABS('Raw_Data'!K526)</f>
        <v>19</v>
      </c>
      <c r="L526" s="43">
        <f>K526 + SUMIF(Stock_In!A:A, A526, Stock_In!D:D) - SUMIF(Stock_Out!A:A, A526, Stock_Out!D:D)</f>
        <v>19</v>
      </c>
      <c r="M526" s="43">
        <v>64</v>
      </c>
      <c r="N526" s="43">
        <f t="shared" si="24"/>
        <v>45</v>
      </c>
      <c r="O526" s="43" t="str">
        <f t="shared" si="25"/>
        <v>Yes</v>
      </c>
      <c r="P526" s="45">
        <v>2.4</v>
      </c>
      <c r="Q526" s="43">
        <v>21</v>
      </c>
      <c r="R526" s="45">
        <f t="shared" si="26"/>
        <v>50.4</v>
      </c>
      <c r="S526" s="43">
        <v>55</v>
      </c>
    </row>
    <row r="527" spans="1:19" x14ac:dyDescent="0.25">
      <c r="A527" s="46" t="str">
        <f>IFERROR(INDEX(Products!A:A, MATCH(B527, Products!B:B, 0)), "Not Found")</f>
        <v>P021</v>
      </c>
      <c r="B527" s="46" t="str">
        <f>PROPER(TRIM('Raw_Data'!A527))</f>
        <v>Arabica Coffee</v>
      </c>
      <c r="C527" s="46" t="s">
        <v>201</v>
      </c>
      <c r="D527" s="46" t="s">
        <v>1719</v>
      </c>
      <c r="E527" s="46" t="s">
        <v>203</v>
      </c>
      <c r="F527" s="46" t="s">
        <v>59</v>
      </c>
      <c r="G527" s="46" t="s">
        <v>2329</v>
      </c>
      <c r="H527" s="46" t="s">
        <v>2330</v>
      </c>
      <c r="I527" s="29" t="s">
        <v>265</v>
      </c>
      <c r="J527" s="29" t="s">
        <v>2102</v>
      </c>
      <c r="K527" s="46">
        <f>ABS('Raw_Data'!K527)</f>
        <v>97</v>
      </c>
      <c r="L527" s="46">
        <f>K527 + SUMIF(Stock_In!A:A, A527, Stock_In!D:D) - SUMIF(Stock_Out!A:A, A527, Stock_Out!D:D)</f>
        <v>97</v>
      </c>
      <c r="M527" s="46">
        <v>34</v>
      </c>
      <c r="N527" s="46">
        <f t="shared" si="24"/>
        <v>0</v>
      </c>
      <c r="O527" s="46" t="str">
        <f t="shared" si="25"/>
        <v>No</v>
      </c>
      <c r="P527" s="47">
        <v>8</v>
      </c>
      <c r="Q527" s="46">
        <v>71</v>
      </c>
      <c r="R527" s="47">
        <f t="shared" si="26"/>
        <v>568</v>
      </c>
      <c r="S527" s="46">
        <v>17</v>
      </c>
    </row>
    <row r="528" spans="1:19" x14ac:dyDescent="0.25">
      <c r="A528" s="43" t="str">
        <f>IFERROR(INDEX(Products!A:A, MATCH(B528, Products!B:B, 0)), "Not Found")</f>
        <v>P083</v>
      </c>
      <c r="B528" s="43" t="str">
        <f>PROPER(TRIM('Raw_Data'!A528))</f>
        <v>Buttermilk</v>
      </c>
      <c r="C528" s="43" t="s">
        <v>74</v>
      </c>
      <c r="D528" s="43" t="s">
        <v>1854</v>
      </c>
      <c r="E528" s="43" t="s">
        <v>794</v>
      </c>
      <c r="F528" s="43" t="s">
        <v>59</v>
      </c>
      <c r="G528" s="43" t="s">
        <v>2332</v>
      </c>
      <c r="H528" s="43" t="s">
        <v>2333</v>
      </c>
      <c r="I528" s="32" t="s">
        <v>265</v>
      </c>
      <c r="J528" s="32" t="s">
        <v>283</v>
      </c>
      <c r="K528" s="43">
        <f>ABS('Raw_Data'!K528)</f>
        <v>52</v>
      </c>
      <c r="L528" s="43">
        <f>K528 + SUMIF(Stock_In!A:A, A528, Stock_In!D:D) - SUMIF(Stock_Out!A:A, A528, Stock_Out!D:D)</f>
        <v>52</v>
      </c>
      <c r="M528" s="43">
        <v>100</v>
      </c>
      <c r="N528" s="43">
        <f t="shared" si="24"/>
        <v>48</v>
      </c>
      <c r="O528" s="43" t="str">
        <f t="shared" si="25"/>
        <v>Yes</v>
      </c>
      <c r="P528" s="45">
        <v>2.5</v>
      </c>
      <c r="Q528" s="43">
        <v>45</v>
      </c>
      <c r="R528" s="45">
        <f t="shared" si="26"/>
        <v>112.5</v>
      </c>
      <c r="S528" s="43">
        <v>45</v>
      </c>
    </row>
    <row r="529" spans="1:19" x14ac:dyDescent="0.25">
      <c r="A529" s="46" t="str">
        <f>IFERROR(INDEX(Products!A:A, MATCH(B529, Products!B:B, 0)), "Not Found")</f>
        <v>P107</v>
      </c>
      <c r="B529" s="46" t="str">
        <f>PROPER(TRIM('Raw_Data'!A529))</f>
        <v>Swiss Cheese</v>
      </c>
      <c r="C529" s="46" t="s">
        <v>74</v>
      </c>
      <c r="D529" s="46" t="s">
        <v>529</v>
      </c>
      <c r="E529" s="46" t="s">
        <v>1355</v>
      </c>
      <c r="F529" s="46" t="s">
        <v>68</v>
      </c>
      <c r="G529" s="46" t="s">
        <v>2335</v>
      </c>
      <c r="H529" s="46" t="s">
        <v>2336</v>
      </c>
      <c r="I529" s="29" t="s">
        <v>265</v>
      </c>
      <c r="J529" s="29">
        <v>45604</v>
      </c>
      <c r="K529" s="46">
        <f>ABS('Raw_Data'!K529)</f>
        <v>96</v>
      </c>
      <c r="L529" s="46">
        <f>K529 + SUMIF(Stock_In!A:A, A529, Stock_In!D:D) - SUMIF(Stock_Out!A:A, A529, Stock_Out!D:D)</f>
        <v>96</v>
      </c>
      <c r="M529" s="46">
        <v>47</v>
      </c>
      <c r="N529" s="46">
        <f t="shared" si="24"/>
        <v>0</v>
      </c>
      <c r="O529" s="46" t="str">
        <f t="shared" si="25"/>
        <v>No</v>
      </c>
      <c r="P529" s="47">
        <v>2.5</v>
      </c>
      <c r="Q529" s="46">
        <v>53</v>
      </c>
      <c r="R529" s="47">
        <f t="shared" si="26"/>
        <v>132.5</v>
      </c>
      <c r="S529" s="46">
        <v>4</v>
      </c>
    </row>
    <row r="530" spans="1:19" x14ac:dyDescent="0.25">
      <c r="A530" s="43" t="str">
        <f>IFERROR(INDEX(Products!A:A, MATCH(B530, Products!B:B, 0)), "Not Found")</f>
        <v>P104</v>
      </c>
      <c r="B530" s="43" t="str">
        <f>PROPER(TRIM('Raw_Data'!A530))</f>
        <v>Corn Oil</v>
      </c>
      <c r="C530" s="43" t="s">
        <v>65</v>
      </c>
      <c r="D530" s="43" t="s">
        <v>2337</v>
      </c>
      <c r="E530" s="43" t="s">
        <v>1278</v>
      </c>
      <c r="F530" s="43" t="s">
        <v>106</v>
      </c>
      <c r="G530" s="43" t="s">
        <v>2339</v>
      </c>
      <c r="H530" s="43" t="s">
        <v>2340</v>
      </c>
      <c r="I530" s="32" t="s">
        <v>265</v>
      </c>
      <c r="J530" s="32">
        <v>45902</v>
      </c>
      <c r="K530" s="43">
        <f>ABS('Raw_Data'!K530)</f>
        <v>26</v>
      </c>
      <c r="L530" s="43">
        <f>K530 + SUMIF(Stock_In!A:A, A530, Stock_In!D:D) - SUMIF(Stock_Out!A:A, A530, Stock_Out!D:D)</f>
        <v>26</v>
      </c>
      <c r="M530" s="43">
        <v>19</v>
      </c>
      <c r="N530" s="43">
        <f t="shared" si="24"/>
        <v>0</v>
      </c>
      <c r="O530" s="43" t="str">
        <f t="shared" si="25"/>
        <v>No</v>
      </c>
      <c r="P530" s="45">
        <v>4.5</v>
      </c>
      <c r="Q530" s="43">
        <v>73</v>
      </c>
      <c r="R530" s="45">
        <f t="shared" si="26"/>
        <v>328.5</v>
      </c>
      <c r="S530" s="43">
        <v>42</v>
      </c>
    </row>
    <row r="531" spans="1:19" x14ac:dyDescent="0.25">
      <c r="A531" s="46" t="str">
        <f>IFERROR(INDEX(Products!A:A, MATCH(B531, Products!B:B, 0)), "Not Found")</f>
        <v>P077</v>
      </c>
      <c r="B531" s="46" t="str">
        <f>PROPER(TRIM('Raw_Data'!A531))</f>
        <v>Brown Rice</v>
      </c>
      <c r="C531" s="46" t="s">
        <v>103</v>
      </c>
      <c r="D531" s="46" t="s">
        <v>1643</v>
      </c>
      <c r="E531" s="46" t="s">
        <v>738</v>
      </c>
      <c r="F531" s="46" t="s">
        <v>68</v>
      </c>
      <c r="G531" s="46" t="s">
        <v>2342</v>
      </c>
      <c r="H531" s="46" t="s">
        <v>2343</v>
      </c>
      <c r="I531" s="29" t="s">
        <v>1191</v>
      </c>
      <c r="J531" s="29">
        <v>45296</v>
      </c>
      <c r="K531" s="46">
        <f>ABS('Raw_Data'!K531)</f>
        <v>51</v>
      </c>
      <c r="L531" s="46">
        <f>K531 + SUMIF(Stock_In!A:A, A531, Stock_In!D:D) - SUMIF(Stock_Out!A:A, A531, Stock_Out!D:D)</f>
        <v>51</v>
      </c>
      <c r="M531" s="46">
        <v>21</v>
      </c>
      <c r="N531" s="46">
        <f t="shared" si="24"/>
        <v>0</v>
      </c>
      <c r="O531" s="46" t="str">
        <f t="shared" si="25"/>
        <v>No</v>
      </c>
      <c r="P531" s="47">
        <v>3</v>
      </c>
      <c r="Q531" s="46">
        <v>51</v>
      </c>
      <c r="R531" s="47">
        <f t="shared" si="26"/>
        <v>153</v>
      </c>
      <c r="S531" s="46">
        <v>98</v>
      </c>
    </row>
    <row r="532" spans="1:19" x14ac:dyDescent="0.25">
      <c r="A532" s="43" t="str">
        <f>IFERROR(INDEX(Products!A:A, MATCH(B532, Products!B:B, 0)), "Not Found")</f>
        <v>P029</v>
      </c>
      <c r="B532" s="43" t="str">
        <f>PROPER(TRIM('Raw_Data'!A532))</f>
        <v>Arborio Rice</v>
      </c>
      <c r="C532" s="43" t="s">
        <v>103</v>
      </c>
      <c r="D532" s="43" t="s">
        <v>114</v>
      </c>
      <c r="E532" s="43" t="s">
        <v>257</v>
      </c>
      <c r="F532" s="43" t="s">
        <v>106</v>
      </c>
      <c r="G532" s="43" t="s">
        <v>2345</v>
      </c>
      <c r="H532" s="43" t="s">
        <v>2346</v>
      </c>
      <c r="I532" s="32" t="s">
        <v>1191</v>
      </c>
      <c r="J532" s="32" t="s">
        <v>2347</v>
      </c>
      <c r="K532" s="43">
        <f>ABS('Raw_Data'!K532)</f>
        <v>51</v>
      </c>
      <c r="L532" s="43">
        <f>K532 + SUMIF(Stock_In!A:A, A532, Stock_In!D:D) - SUMIF(Stock_Out!A:A, A532, Stock_Out!D:D)</f>
        <v>51</v>
      </c>
      <c r="M532" s="43">
        <v>91</v>
      </c>
      <c r="N532" s="43">
        <f t="shared" si="24"/>
        <v>40</v>
      </c>
      <c r="O532" s="43" t="str">
        <f t="shared" si="25"/>
        <v>Yes</v>
      </c>
      <c r="P532" s="45">
        <v>5</v>
      </c>
      <c r="Q532" s="43">
        <v>34</v>
      </c>
      <c r="R532" s="45">
        <f t="shared" si="26"/>
        <v>170</v>
      </c>
      <c r="S532" s="43">
        <v>72</v>
      </c>
    </row>
    <row r="533" spans="1:19" x14ac:dyDescent="0.25">
      <c r="A533" s="46" t="str">
        <f>IFERROR(INDEX(Products!A:A, MATCH(B533, Products!B:B, 0)), "Not Found")</f>
        <v>P019</v>
      </c>
      <c r="B533" s="46" t="str">
        <f>PROPER(TRIM('Raw_Data'!A533))</f>
        <v>Eggplant</v>
      </c>
      <c r="C533" s="46" t="s">
        <v>56</v>
      </c>
      <c r="D533" s="46" t="s">
        <v>2348</v>
      </c>
      <c r="E533" s="46" t="s">
        <v>188</v>
      </c>
      <c r="F533" s="46" t="s">
        <v>106</v>
      </c>
      <c r="G533" s="46" t="s">
        <v>2350</v>
      </c>
      <c r="H533" s="46" t="s">
        <v>2351</v>
      </c>
      <c r="I533" s="29" t="s">
        <v>869</v>
      </c>
      <c r="J533" s="29">
        <v>45718</v>
      </c>
      <c r="K533" s="46">
        <f>ABS('Raw_Data'!K533)</f>
        <v>39</v>
      </c>
      <c r="L533" s="46">
        <f>K533 + SUMIF(Stock_In!A:A, A533, Stock_In!D:D) - SUMIF(Stock_Out!A:A, A533, Stock_Out!D:D)</f>
        <v>39</v>
      </c>
      <c r="M533" s="46">
        <v>92</v>
      </c>
      <c r="N533" s="46">
        <f t="shared" si="24"/>
        <v>53</v>
      </c>
      <c r="O533" s="46" t="str">
        <f t="shared" si="25"/>
        <v>Yes</v>
      </c>
      <c r="P533" s="47">
        <v>2</v>
      </c>
      <c r="Q533" s="46">
        <v>76</v>
      </c>
      <c r="R533" s="47">
        <f t="shared" si="26"/>
        <v>152</v>
      </c>
      <c r="S533" s="46">
        <v>32</v>
      </c>
    </row>
    <row r="534" spans="1:19" x14ac:dyDescent="0.25">
      <c r="A534" s="43" t="str">
        <f>IFERROR(INDEX(Products!A:A, MATCH(B534, Products!B:B, 0)), "Not Found")</f>
        <v>P043</v>
      </c>
      <c r="B534" s="43" t="str">
        <f>PROPER(TRIM('Raw_Data'!A534))</f>
        <v>Apricot</v>
      </c>
      <c r="C534" s="43" t="s">
        <v>56</v>
      </c>
      <c r="D534" s="43" t="s">
        <v>2352</v>
      </c>
      <c r="E534" s="43" t="s">
        <v>367</v>
      </c>
      <c r="F534" s="43" t="s">
        <v>68</v>
      </c>
      <c r="G534" s="43" t="s">
        <v>2354</v>
      </c>
      <c r="H534" s="43" t="s">
        <v>2355</v>
      </c>
      <c r="I534" s="32" t="s">
        <v>869</v>
      </c>
      <c r="J534" s="32" t="s">
        <v>1289</v>
      </c>
      <c r="K534" s="43">
        <f>ABS('Raw_Data'!K534)</f>
        <v>90</v>
      </c>
      <c r="L534" s="43">
        <f>K534 + SUMIF(Stock_In!A:A, A534, Stock_In!D:D) - SUMIF(Stock_Out!A:A, A534, Stock_Out!D:D)</f>
        <v>90</v>
      </c>
      <c r="M534" s="43">
        <v>88</v>
      </c>
      <c r="N534" s="43">
        <f t="shared" ref="N534:N597" si="27">IF(M534&gt;L534,M534-L534,0)</f>
        <v>0</v>
      </c>
      <c r="O534" s="43" t="str">
        <f t="shared" ref="O534:O597" si="28">IF(K534 &lt;= M534, "Yes", "No")</f>
        <v>No</v>
      </c>
      <c r="P534" s="45">
        <v>8</v>
      </c>
      <c r="Q534" s="43">
        <v>28</v>
      </c>
      <c r="R534" s="45">
        <f t="shared" ref="R534:R597" si="29">P534*Q534</f>
        <v>224</v>
      </c>
      <c r="S534" s="43">
        <v>18</v>
      </c>
    </row>
    <row r="535" spans="1:19" x14ac:dyDescent="0.25">
      <c r="A535" s="46" t="str">
        <f>IFERROR(INDEX(Products!A:A, MATCH(B535, Products!B:B, 0)), "Not Found")</f>
        <v>P049</v>
      </c>
      <c r="B535" s="46" t="str">
        <f>PROPER(TRIM('Raw_Data'!A535))</f>
        <v>Onion</v>
      </c>
      <c r="C535" s="46" t="s">
        <v>56</v>
      </c>
      <c r="D535" s="46" t="s">
        <v>292</v>
      </c>
      <c r="E535" s="46" t="s">
        <v>417</v>
      </c>
      <c r="F535" s="46" t="s">
        <v>106</v>
      </c>
      <c r="G535" s="46" t="s">
        <v>2357</v>
      </c>
      <c r="H535" s="46" t="s">
        <v>2358</v>
      </c>
      <c r="I535" s="29" t="s">
        <v>869</v>
      </c>
      <c r="J535" s="29" t="s">
        <v>271</v>
      </c>
      <c r="K535" s="46">
        <f>ABS('Raw_Data'!K535)</f>
        <v>35</v>
      </c>
      <c r="L535" s="46">
        <f>K535 + SUMIF(Stock_In!A:A, A535, Stock_In!D:D) - SUMIF(Stock_Out!A:A, A535, Stock_Out!D:D)</f>
        <v>35</v>
      </c>
      <c r="M535" s="46">
        <v>97</v>
      </c>
      <c r="N535" s="46">
        <f t="shared" si="27"/>
        <v>62</v>
      </c>
      <c r="O535" s="46" t="str">
        <f t="shared" si="28"/>
        <v>Yes</v>
      </c>
      <c r="P535" s="47">
        <v>3</v>
      </c>
      <c r="Q535" s="46">
        <v>48</v>
      </c>
      <c r="R535" s="47">
        <f t="shared" si="29"/>
        <v>144</v>
      </c>
      <c r="S535" s="46">
        <v>100</v>
      </c>
    </row>
    <row r="536" spans="1:19" x14ac:dyDescent="0.25">
      <c r="A536" s="43" t="str">
        <f>IFERROR(INDEX(Products!A:A, MATCH(B536, Products!B:B, 0)), "Not Found")</f>
        <v>P106</v>
      </c>
      <c r="B536" s="43" t="str">
        <f>PROPER(TRIM('Raw_Data'!A536))</f>
        <v>Green Tea</v>
      </c>
      <c r="C536" s="43" t="s">
        <v>201</v>
      </c>
      <c r="D536" s="43" t="s">
        <v>2359</v>
      </c>
      <c r="E536" s="43" t="s">
        <v>1351</v>
      </c>
      <c r="F536" s="43" t="s">
        <v>106</v>
      </c>
      <c r="G536" s="43" t="s">
        <v>2361</v>
      </c>
      <c r="H536" s="43" t="s">
        <v>2362</v>
      </c>
      <c r="I536" s="32" t="s">
        <v>869</v>
      </c>
      <c r="J536" s="32" t="s">
        <v>1122</v>
      </c>
      <c r="K536" s="43">
        <f>ABS('Raw_Data'!K536)</f>
        <v>39</v>
      </c>
      <c r="L536" s="43">
        <f>K536 + SUMIF(Stock_In!A:A, A536, Stock_In!D:D) - SUMIF(Stock_Out!A:A, A536, Stock_Out!D:D)</f>
        <v>39</v>
      </c>
      <c r="M536" s="43">
        <v>30</v>
      </c>
      <c r="N536" s="43">
        <f t="shared" si="27"/>
        <v>0</v>
      </c>
      <c r="O536" s="43" t="str">
        <f t="shared" si="28"/>
        <v>No</v>
      </c>
      <c r="P536" s="45">
        <v>10</v>
      </c>
      <c r="Q536" s="43">
        <v>31</v>
      </c>
      <c r="R536" s="45">
        <f t="shared" si="29"/>
        <v>310</v>
      </c>
      <c r="S536" s="43">
        <v>26</v>
      </c>
    </row>
    <row r="537" spans="1:19" x14ac:dyDescent="0.25">
      <c r="A537" s="46" t="str">
        <f>IFERROR(INDEX(Products!A:A, MATCH(B537, Products!B:B, 0)), "Not Found")</f>
        <v>P062</v>
      </c>
      <c r="B537" s="46" t="str">
        <f>PROPER(TRIM('Raw_Data'!A537))</f>
        <v>Short Grain Rice</v>
      </c>
      <c r="C537" s="46" t="s">
        <v>103</v>
      </c>
      <c r="D537" s="46" t="s">
        <v>1624</v>
      </c>
      <c r="E537" s="46" t="s">
        <v>567</v>
      </c>
      <c r="F537" s="46" t="s">
        <v>106</v>
      </c>
      <c r="G537" s="46" t="s">
        <v>2364</v>
      </c>
      <c r="H537" s="46" t="s">
        <v>2365</v>
      </c>
      <c r="I537" s="29" t="s">
        <v>243</v>
      </c>
      <c r="J537" s="29">
        <v>45452</v>
      </c>
      <c r="K537" s="46">
        <f>ABS('Raw_Data'!K537)</f>
        <v>64</v>
      </c>
      <c r="L537" s="46">
        <f>K537 + SUMIF(Stock_In!A:A, A537, Stock_In!D:D) - SUMIF(Stock_Out!A:A, A537, Stock_Out!D:D)</f>
        <v>64</v>
      </c>
      <c r="M537" s="46">
        <v>93</v>
      </c>
      <c r="N537" s="46">
        <f t="shared" si="27"/>
        <v>29</v>
      </c>
      <c r="O537" s="46" t="str">
        <f t="shared" si="28"/>
        <v>Yes</v>
      </c>
      <c r="P537" s="47">
        <v>4.5</v>
      </c>
      <c r="Q537" s="46">
        <v>60</v>
      </c>
      <c r="R537" s="47">
        <f t="shared" si="29"/>
        <v>270</v>
      </c>
      <c r="S537" s="46">
        <v>19</v>
      </c>
    </row>
    <row r="538" spans="1:19" x14ac:dyDescent="0.25">
      <c r="A538" s="43" t="str">
        <f>IFERROR(INDEX(Products!A:A, MATCH(B538, Products!B:B, 0)), "Not Found")</f>
        <v>P055</v>
      </c>
      <c r="B538" s="43" t="str">
        <f>PROPER(TRIM('Raw_Data'!A538))</f>
        <v>Wild Rice</v>
      </c>
      <c r="C538" s="43" t="s">
        <v>103</v>
      </c>
      <c r="D538" s="43" t="s">
        <v>880</v>
      </c>
      <c r="E538" s="43" t="s">
        <v>464</v>
      </c>
      <c r="F538" s="43" t="s">
        <v>59</v>
      </c>
      <c r="G538" s="43" t="s">
        <v>2367</v>
      </c>
      <c r="H538" s="43" t="s">
        <v>2368</v>
      </c>
      <c r="I538" s="32" t="s">
        <v>243</v>
      </c>
      <c r="J538" s="32">
        <v>45574</v>
      </c>
      <c r="K538" s="43">
        <f>ABS('Raw_Data'!K538)</f>
        <v>98</v>
      </c>
      <c r="L538" s="43">
        <f>K538 + SUMIF(Stock_In!A:A, A538, Stock_In!D:D) - SUMIF(Stock_Out!A:A, A538, Stock_Out!D:D)</f>
        <v>98</v>
      </c>
      <c r="M538" s="43">
        <v>96</v>
      </c>
      <c r="N538" s="43">
        <f t="shared" si="27"/>
        <v>0</v>
      </c>
      <c r="O538" s="43" t="str">
        <f t="shared" si="28"/>
        <v>No</v>
      </c>
      <c r="P538" s="45">
        <v>2</v>
      </c>
      <c r="Q538" s="43">
        <v>100</v>
      </c>
      <c r="R538" s="45">
        <f t="shared" si="29"/>
        <v>200</v>
      </c>
      <c r="S538" s="43">
        <v>15</v>
      </c>
    </row>
    <row r="539" spans="1:19" x14ac:dyDescent="0.25">
      <c r="A539" s="46" t="str">
        <f>IFERROR(INDEX(Products!A:A, MATCH(B539, Products!B:B, 0)), "Not Found")</f>
        <v>P029</v>
      </c>
      <c r="B539" s="46" t="str">
        <f>PROPER(TRIM('Raw_Data'!A539))</f>
        <v>Arborio Rice</v>
      </c>
      <c r="C539" s="46" t="s">
        <v>103</v>
      </c>
      <c r="D539" s="46" t="s">
        <v>694</v>
      </c>
      <c r="E539" s="46" t="s">
        <v>257</v>
      </c>
      <c r="F539" s="46" t="s">
        <v>106</v>
      </c>
      <c r="G539" s="46" t="s">
        <v>2370</v>
      </c>
      <c r="H539" s="46" t="s">
        <v>2371</v>
      </c>
      <c r="I539" s="29" t="s">
        <v>243</v>
      </c>
      <c r="J539" s="29" t="s">
        <v>382</v>
      </c>
      <c r="K539" s="46">
        <f>ABS('Raw_Data'!K539)</f>
        <v>95</v>
      </c>
      <c r="L539" s="46">
        <f>K539 + SUMIF(Stock_In!A:A, A539, Stock_In!D:D) - SUMIF(Stock_Out!A:A, A539, Stock_Out!D:D)</f>
        <v>95</v>
      </c>
      <c r="M539" s="46">
        <v>91</v>
      </c>
      <c r="N539" s="46">
        <f t="shared" si="27"/>
        <v>0</v>
      </c>
      <c r="O539" s="46" t="str">
        <f t="shared" si="28"/>
        <v>No</v>
      </c>
      <c r="P539" s="47">
        <v>4.5</v>
      </c>
      <c r="Q539" s="46">
        <v>35</v>
      </c>
      <c r="R539" s="47">
        <f t="shared" si="29"/>
        <v>157.5</v>
      </c>
      <c r="S539" s="46">
        <v>50</v>
      </c>
    </row>
    <row r="540" spans="1:19" x14ac:dyDescent="0.25">
      <c r="A540" s="43" t="str">
        <f>IFERROR(INDEX(Products!A:A, MATCH(B540, Products!B:B, 0)), "Not Found")</f>
        <v>P002</v>
      </c>
      <c r="B540" s="43" t="str">
        <f>PROPER(TRIM('Raw_Data'!A540))</f>
        <v>Vegetable Oil</v>
      </c>
      <c r="C540" s="43" t="s">
        <v>65</v>
      </c>
      <c r="D540" s="43" t="s">
        <v>846</v>
      </c>
      <c r="E540" s="43" t="s">
        <v>67</v>
      </c>
      <c r="F540" s="43" t="s">
        <v>59</v>
      </c>
      <c r="G540" s="43" t="s">
        <v>2373</v>
      </c>
      <c r="H540" s="43" t="s">
        <v>2374</v>
      </c>
      <c r="I540" s="32" t="s">
        <v>243</v>
      </c>
      <c r="J540" s="32">
        <v>45420</v>
      </c>
      <c r="K540" s="43">
        <f>ABS('Raw_Data'!K540)</f>
        <v>70</v>
      </c>
      <c r="L540" s="43">
        <f>K540 + SUMIF(Stock_In!A:A, A540, Stock_In!D:D) - SUMIF(Stock_Out!A:A, A540, Stock_Out!D:D)</f>
        <v>70</v>
      </c>
      <c r="M540" s="43">
        <v>7</v>
      </c>
      <c r="N540" s="43">
        <f t="shared" si="27"/>
        <v>0</v>
      </c>
      <c r="O540" s="43" t="str">
        <f t="shared" si="28"/>
        <v>No</v>
      </c>
      <c r="P540" s="45">
        <v>3.5</v>
      </c>
      <c r="Q540" s="43">
        <v>88</v>
      </c>
      <c r="R540" s="45">
        <f t="shared" si="29"/>
        <v>308</v>
      </c>
      <c r="S540" s="43">
        <v>96</v>
      </c>
    </row>
    <row r="541" spans="1:19" x14ac:dyDescent="0.25">
      <c r="A541" s="46" t="str">
        <f>IFERROR(INDEX(Products!A:A, MATCH(B541, Products!B:B, 0)), "Not Found")</f>
        <v>P115</v>
      </c>
      <c r="B541" s="46" t="str">
        <f>PROPER(TRIM('Raw_Data'!A541))</f>
        <v>Papaya</v>
      </c>
      <c r="C541" s="46" t="s">
        <v>56</v>
      </c>
      <c r="D541" s="46" t="s">
        <v>1420</v>
      </c>
      <c r="E541" s="46" t="s">
        <v>1571</v>
      </c>
      <c r="F541" s="46" t="s">
        <v>59</v>
      </c>
      <c r="G541" s="46" t="s">
        <v>2376</v>
      </c>
      <c r="H541" s="46" t="s">
        <v>2377</v>
      </c>
      <c r="I541" s="29" t="s">
        <v>243</v>
      </c>
      <c r="J541" s="29" t="s">
        <v>2136</v>
      </c>
      <c r="K541" s="46">
        <f>ABS('Raw_Data'!K541)</f>
        <v>20</v>
      </c>
      <c r="L541" s="46">
        <f>K541 + SUMIF(Stock_In!A:A, A541, Stock_In!D:D) - SUMIF(Stock_Out!A:A, A541, Stock_Out!D:D)</f>
        <v>20</v>
      </c>
      <c r="M541" s="46">
        <v>86</v>
      </c>
      <c r="N541" s="46">
        <f t="shared" si="27"/>
        <v>66</v>
      </c>
      <c r="O541" s="46" t="str">
        <f t="shared" si="28"/>
        <v>Yes</v>
      </c>
      <c r="P541" s="47">
        <v>5</v>
      </c>
      <c r="Q541" s="46">
        <v>29</v>
      </c>
      <c r="R541" s="47">
        <f t="shared" si="29"/>
        <v>145</v>
      </c>
      <c r="S541" s="46">
        <v>8</v>
      </c>
    </row>
    <row r="542" spans="1:19" x14ac:dyDescent="0.25">
      <c r="A542" s="43" t="str">
        <f>IFERROR(INDEX(Products!A:A, MATCH(B542, Products!B:B, 0)), "Not Found")</f>
        <v>P047</v>
      </c>
      <c r="B542" s="43" t="str">
        <f>PROPER(TRIM('Raw_Data'!A542))</f>
        <v>Pineapple</v>
      </c>
      <c r="C542" s="43" t="s">
        <v>56</v>
      </c>
      <c r="D542" s="43" t="s">
        <v>665</v>
      </c>
      <c r="E542" s="43" t="s">
        <v>397</v>
      </c>
      <c r="F542" s="43" t="s">
        <v>59</v>
      </c>
      <c r="G542" s="43" t="s">
        <v>2379</v>
      </c>
      <c r="H542" s="43" t="s">
        <v>2380</v>
      </c>
      <c r="I542" s="32" t="s">
        <v>243</v>
      </c>
      <c r="J542" s="32">
        <v>45294</v>
      </c>
      <c r="K542" s="43">
        <f>ABS('Raw_Data'!K542)</f>
        <v>18</v>
      </c>
      <c r="L542" s="43">
        <f>K542 + SUMIF(Stock_In!A:A, A542, Stock_In!D:D) - SUMIF(Stock_Out!A:A, A542, Stock_Out!D:D)</f>
        <v>18</v>
      </c>
      <c r="M542" s="43">
        <v>28</v>
      </c>
      <c r="N542" s="43">
        <f t="shared" si="27"/>
        <v>10</v>
      </c>
      <c r="O542" s="43" t="str">
        <f t="shared" si="28"/>
        <v>Yes</v>
      </c>
      <c r="P542" s="45">
        <v>4.5</v>
      </c>
      <c r="Q542" s="43">
        <v>91</v>
      </c>
      <c r="R542" s="45">
        <f t="shared" si="29"/>
        <v>409.5</v>
      </c>
      <c r="S542" s="43">
        <v>73</v>
      </c>
    </row>
    <row r="543" spans="1:19" x14ac:dyDescent="0.25">
      <c r="A543" s="46" t="str">
        <f>IFERROR(INDEX(Products!A:A, MATCH(B543, Products!B:B, 0)), "Not Found")</f>
        <v>P082</v>
      </c>
      <c r="B543" s="46" t="str">
        <f>PROPER(TRIM('Raw_Data'!A543))</f>
        <v>Coconut Oil</v>
      </c>
      <c r="C543" s="46" t="s">
        <v>65</v>
      </c>
      <c r="D543" s="46" t="s">
        <v>1005</v>
      </c>
      <c r="E543" s="46" t="s">
        <v>784</v>
      </c>
      <c r="F543" s="46" t="s">
        <v>106</v>
      </c>
      <c r="G543" s="46" t="s">
        <v>2382</v>
      </c>
      <c r="H543" s="46" t="s">
        <v>2383</v>
      </c>
      <c r="I543" s="29" t="s">
        <v>2347</v>
      </c>
      <c r="J543" s="29" t="s">
        <v>1474</v>
      </c>
      <c r="K543" s="46">
        <f>ABS('Raw_Data'!K543)</f>
        <v>54</v>
      </c>
      <c r="L543" s="46">
        <f>K543 + SUMIF(Stock_In!A:A, A543, Stock_In!D:D) - SUMIF(Stock_Out!A:A, A543, Stock_Out!D:D)</f>
        <v>54</v>
      </c>
      <c r="M543" s="46">
        <v>40</v>
      </c>
      <c r="N543" s="46">
        <f t="shared" si="27"/>
        <v>0</v>
      </c>
      <c r="O543" s="46" t="str">
        <f t="shared" si="28"/>
        <v>No</v>
      </c>
      <c r="P543" s="47">
        <v>6</v>
      </c>
      <c r="Q543" s="46">
        <v>43</v>
      </c>
      <c r="R543" s="47">
        <f t="shared" si="29"/>
        <v>258</v>
      </c>
      <c r="S543" s="46">
        <v>49</v>
      </c>
    </row>
    <row r="544" spans="1:19" x14ac:dyDescent="0.25">
      <c r="A544" s="43" t="str">
        <f>IFERROR(INDEX(Products!A:A, MATCH(B544, Products!B:B, 0)), "Not Found")</f>
        <v>P115</v>
      </c>
      <c r="B544" s="43" t="str">
        <f>PROPER(TRIM('Raw_Data'!A544))</f>
        <v>Papaya</v>
      </c>
      <c r="C544" s="43" t="s">
        <v>56</v>
      </c>
      <c r="D544" s="43" t="s">
        <v>2384</v>
      </c>
      <c r="E544" s="43" t="s">
        <v>1571</v>
      </c>
      <c r="F544" s="43" t="s">
        <v>59</v>
      </c>
      <c r="G544" s="43" t="s">
        <v>2386</v>
      </c>
      <c r="H544" s="43" t="s">
        <v>2387</v>
      </c>
      <c r="I544" s="32" t="s">
        <v>2347</v>
      </c>
      <c r="J544" s="32" t="s">
        <v>1000</v>
      </c>
      <c r="K544" s="43">
        <f>ABS('Raw_Data'!K544)</f>
        <v>19</v>
      </c>
      <c r="L544" s="43">
        <f>K544 + SUMIF(Stock_In!A:A, A544, Stock_In!D:D) - SUMIF(Stock_Out!A:A, A544, Stock_Out!D:D)</f>
        <v>19</v>
      </c>
      <c r="M544" s="43">
        <v>27</v>
      </c>
      <c r="N544" s="43">
        <f t="shared" si="27"/>
        <v>8</v>
      </c>
      <c r="O544" s="43" t="str">
        <f t="shared" si="28"/>
        <v>Yes</v>
      </c>
      <c r="P544" s="45">
        <v>5.5</v>
      </c>
      <c r="Q544" s="43">
        <v>57</v>
      </c>
      <c r="R544" s="45">
        <f t="shared" si="29"/>
        <v>313.5</v>
      </c>
      <c r="S544" s="43">
        <v>37</v>
      </c>
    </row>
    <row r="545" spans="1:19" x14ac:dyDescent="0.25">
      <c r="A545" s="46" t="str">
        <f>IFERROR(INDEX(Products!A:A, MATCH(B545, Products!B:B, 0)), "Not Found")</f>
        <v>P018</v>
      </c>
      <c r="B545" s="46" t="str">
        <f>PROPER(TRIM('Raw_Data'!A545))</f>
        <v>Ricotta Cheese</v>
      </c>
      <c r="C545" s="46" t="s">
        <v>74</v>
      </c>
      <c r="D545" s="46" t="s">
        <v>2388</v>
      </c>
      <c r="E545" s="46" t="s">
        <v>182</v>
      </c>
      <c r="F545" s="46" t="s">
        <v>59</v>
      </c>
      <c r="G545" s="46" t="s">
        <v>2390</v>
      </c>
      <c r="H545" s="46" t="s">
        <v>2391</v>
      </c>
      <c r="I545" s="29" t="s">
        <v>2347</v>
      </c>
      <c r="J545" s="29" t="s">
        <v>1138</v>
      </c>
      <c r="K545" s="46">
        <f>ABS('Raw_Data'!K545)</f>
        <v>66</v>
      </c>
      <c r="L545" s="46">
        <f>K545 + SUMIF(Stock_In!A:A, A545, Stock_In!D:D) - SUMIF(Stock_Out!A:A, A545, Stock_Out!D:D)</f>
        <v>66</v>
      </c>
      <c r="M545" s="46">
        <v>97</v>
      </c>
      <c r="N545" s="46">
        <f t="shared" si="27"/>
        <v>31</v>
      </c>
      <c r="O545" s="46" t="str">
        <f t="shared" si="28"/>
        <v>Yes</v>
      </c>
      <c r="P545" s="47">
        <v>4</v>
      </c>
      <c r="Q545" s="46">
        <v>58</v>
      </c>
      <c r="R545" s="47">
        <f t="shared" si="29"/>
        <v>232</v>
      </c>
      <c r="S545" s="46">
        <v>14</v>
      </c>
    </row>
    <row r="546" spans="1:19" x14ac:dyDescent="0.25">
      <c r="A546" s="43" t="str">
        <f>IFERROR(INDEX(Products!A:A, MATCH(B546, Products!B:B, 0)), "Not Found")</f>
        <v>P060</v>
      </c>
      <c r="B546" s="43" t="str">
        <f>PROPER(TRIM('Raw_Data'!A546))</f>
        <v>Grapes</v>
      </c>
      <c r="C546" s="43" t="s">
        <v>56</v>
      </c>
      <c r="D546" s="43" t="s">
        <v>2392</v>
      </c>
      <c r="E546" s="43" t="s">
        <v>537</v>
      </c>
      <c r="F546" s="43" t="s">
        <v>106</v>
      </c>
      <c r="G546" s="43" t="s">
        <v>2394</v>
      </c>
      <c r="H546" s="43" t="s">
        <v>2395</v>
      </c>
      <c r="I546" s="32" t="s">
        <v>2347</v>
      </c>
      <c r="J546" s="32" t="s">
        <v>351</v>
      </c>
      <c r="K546" s="43">
        <f>ABS('Raw_Data'!K546)</f>
        <v>88</v>
      </c>
      <c r="L546" s="43">
        <f>K546 + SUMIF(Stock_In!A:A, A546, Stock_In!D:D) - SUMIF(Stock_Out!A:A, A546, Stock_Out!D:D)</f>
        <v>88</v>
      </c>
      <c r="M546" s="43">
        <v>37</v>
      </c>
      <c r="N546" s="43">
        <f t="shared" si="27"/>
        <v>0</v>
      </c>
      <c r="O546" s="43" t="str">
        <f t="shared" si="28"/>
        <v>No</v>
      </c>
      <c r="P546" s="45">
        <v>2</v>
      </c>
      <c r="Q546" s="43">
        <v>25</v>
      </c>
      <c r="R546" s="45">
        <f t="shared" si="29"/>
        <v>50</v>
      </c>
      <c r="S546" s="43">
        <v>19</v>
      </c>
    </row>
    <row r="547" spans="1:19" x14ac:dyDescent="0.25">
      <c r="A547" s="46" t="str">
        <f>IFERROR(INDEX(Products!A:A, MATCH(B547, Products!B:B, 0)), "Not Found")</f>
        <v>P026</v>
      </c>
      <c r="B547" s="46" t="str">
        <f>PROPER(TRIM('Raw_Data'!A547))</f>
        <v>Sourdough Bread</v>
      </c>
      <c r="C547" s="46" t="s">
        <v>152</v>
      </c>
      <c r="D547" s="46" t="s">
        <v>2396</v>
      </c>
      <c r="E547" s="46" t="s">
        <v>234</v>
      </c>
      <c r="F547" s="46" t="s">
        <v>59</v>
      </c>
      <c r="G547" s="46" t="s">
        <v>2398</v>
      </c>
      <c r="H547" s="46" t="s">
        <v>2399</v>
      </c>
      <c r="I547" s="29" t="s">
        <v>1525</v>
      </c>
      <c r="J547" s="29" t="s">
        <v>1932</v>
      </c>
      <c r="K547" s="46">
        <f>ABS('Raw_Data'!K547)</f>
        <v>71</v>
      </c>
      <c r="L547" s="46">
        <f>K547 + SUMIF(Stock_In!A:A, A547, Stock_In!D:D) - SUMIF(Stock_Out!A:A, A547, Stock_Out!D:D)</f>
        <v>71</v>
      </c>
      <c r="M547" s="46">
        <v>42</v>
      </c>
      <c r="N547" s="46">
        <f t="shared" si="27"/>
        <v>0</v>
      </c>
      <c r="O547" s="46" t="str">
        <f t="shared" si="28"/>
        <v>No</v>
      </c>
      <c r="P547" s="47">
        <v>3.85</v>
      </c>
      <c r="Q547" s="46">
        <v>61</v>
      </c>
      <c r="R547" s="47">
        <f t="shared" si="29"/>
        <v>234.85</v>
      </c>
      <c r="S547" s="46">
        <v>25</v>
      </c>
    </row>
    <row r="548" spans="1:19" x14ac:dyDescent="0.25">
      <c r="A548" s="43" t="str">
        <f>IFERROR(INDEX(Products!A:A, MATCH(B548, Products!B:B, 0)), "Not Found")</f>
        <v>P049</v>
      </c>
      <c r="B548" s="43" t="str">
        <f>PROPER(TRIM('Raw_Data'!A548))</f>
        <v>Onion</v>
      </c>
      <c r="C548" s="43" t="s">
        <v>56</v>
      </c>
      <c r="D548" s="43" t="s">
        <v>396</v>
      </c>
      <c r="E548" s="43" t="s">
        <v>417</v>
      </c>
      <c r="F548" s="43" t="s">
        <v>59</v>
      </c>
      <c r="G548" s="43" t="s">
        <v>2401</v>
      </c>
      <c r="H548" s="43" t="s">
        <v>2402</v>
      </c>
      <c r="I548" s="32" t="s">
        <v>1525</v>
      </c>
      <c r="J548" s="32" t="s">
        <v>2027</v>
      </c>
      <c r="K548" s="43">
        <f>ABS('Raw_Data'!K548)</f>
        <v>39</v>
      </c>
      <c r="L548" s="43">
        <f>K548 + SUMIF(Stock_In!A:A, A548, Stock_In!D:D) - SUMIF(Stock_Out!A:A, A548, Stock_Out!D:D)</f>
        <v>39</v>
      </c>
      <c r="M548" s="43">
        <v>22</v>
      </c>
      <c r="N548" s="43">
        <f t="shared" si="27"/>
        <v>0</v>
      </c>
      <c r="O548" s="43" t="str">
        <f t="shared" si="28"/>
        <v>No</v>
      </c>
      <c r="P548" s="45">
        <v>15</v>
      </c>
      <c r="Q548" s="43">
        <v>96</v>
      </c>
      <c r="R548" s="45">
        <f t="shared" si="29"/>
        <v>1440</v>
      </c>
      <c r="S548" s="43">
        <v>56</v>
      </c>
    </row>
    <row r="549" spans="1:19" x14ac:dyDescent="0.25">
      <c r="A549" s="46" t="str">
        <f>IFERROR(INDEX(Products!A:A, MATCH(B549, Products!B:B, 0)), "Not Found")</f>
        <v>P052</v>
      </c>
      <c r="B549" s="46" t="str">
        <f>PROPER(TRIM('Raw_Data'!A549))</f>
        <v>Plum</v>
      </c>
      <c r="C549" s="46" t="s">
        <v>56</v>
      </c>
      <c r="D549" s="46" t="s">
        <v>1866</v>
      </c>
      <c r="E549" s="46" t="s">
        <v>449</v>
      </c>
      <c r="F549" s="46" t="s">
        <v>68</v>
      </c>
      <c r="G549" s="46" t="s">
        <v>2404</v>
      </c>
      <c r="H549" s="46" t="s">
        <v>2405</v>
      </c>
      <c r="I549" s="29" t="s">
        <v>540</v>
      </c>
      <c r="J549" s="29">
        <v>45840</v>
      </c>
      <c r="K549" s="46">
        <f>ABS('Raw_Data'!K549)</f>
        <v>20</v>
      </c>
      <c r="L549" s="46">
        <f>K549 + SUMIF(Stock_In!A:A, A549, Stock_In!D:D) - SUMIF(Stock_Out!A:A, A549, Stock_Out!D:D)</f>
        <v>20</v>
      </c>
      <c r="M549" s="46">
        <v>83</v>
      </c>
      <c r="N549" s="46">
        <f t="shared" si="27"/>
        <v>63</v>
      </c>
      <c r="O549" s="46" t="str">
        <f t="shared" si="28"/>
        <v>Yes</v>
      </c>
      <c r="P549" s="47">
        <v>2</v>
      </c>
      <c r="Q549" s="46">
        <v>81</v>
      </c>
      <c r="R549" s="47">
        <f t="shared" si="29"/>
        <v>162</v>
      </c>
      <c r="S549" s="46">
        <v>53</v>
      </c>
    </row>
    <row r="550" spans="1:19" x14ac:dyDescent="0.25">
      <c r="A550" s="43" t="str">
        <f>IFERROR(INDEX(Products!A:A, MATCH(B550, Products!B:B, 0)), "Not Found")</f>
        <v>P078</v>
      </c>
      <c r="B550" s="43" t="str">
        <f>PROPER(TRIM('Raw_Data'!A550))</f>
        <v>Black Coffee</v>
      </c>
      <c r="C550" s="43" t="s">
        <v>201</v>
      </c>
      <c r="D550" s="43" t="s">
        <v>2098</v>
      </c>
      <c r="E550" s="43" t="s">
        <v>751</v>
      </c>
      <c r="F550" s="43" t="s">
        <v>68</v>
      </c>
      <c r="G550" s="43" t="s">
        <v>2407</v>
      </c>
      <c r="H550" s="43" t="s">
        <v>2408</v>
      </c>
      <c r="I550" s="32" t="s">
        <v>540</v>
      </c>
      <c r="J550" s="32">
        <v>45303</v>
      </c>
      <c r="K550" s="43">
        <f>ABS('Raw_Data'!K550)</f>
        <v>33</v>
      </c>
      <c r="L550" s="43">
        <f>K550 + SUMIF(Stock_In!A:A, A550, Stock_In!D:D) - SUMIF(Stock_Out!A:A, A550, Stock_Out!D:D)</f>
        <v>33</v>
      </c>
      <c r="M550" s="43">
        <v>48</v>
      </c>
      <c r="N550" s="43">
        <f t="shared" si="27"/>
        <v>15</v>
      </c>
      <c r="O550" s="43" t="str">
        <f t="shared" si="28"/>
        <v>Yes</v>
      </c>
      <c r="P550" s="45">
        <v>6.25</v>
      </c>
      <c r="Q550" s="43">
        <v>38</v>
      </c>
      <c r="R550" s="45">
        <f t="shared" si="29"/>
        <v>237.5</v>
      </c>
      <c r="S550" s="43">
        <v>61</v>
      </c>
    </row>
    <row r="551" spans="1:19" x14ac:dyDescent="0.25">
      <c r="A551" s="46" t="str">
        <f>IFERROR(INDEX(Products!A:A, MATCH(B551, Products!B:B, 0)), "Not Found")</f>
        <v>P033</v>
      </c>
      <c r="B551" s="46" t="str">
        <f>PROPER(TRIM('Raw_Data'!A551))</f>
        <v>Lime</v>
      </c>
      <c r="C551" s="46" t="s">
        <v>56</v>
      </c>
      <c r="D551" s="46" t="s">
        <v>2046</v>
      </c>
      <c r="E551" s="46" t="s">
        <v>287</v>
      </c>
      <c r="F551" s="46" t="s">
        <v>68</v>
      </c>
      <c r="G551" s="46" t="s">
        <v>2411</v>
      </c>
      <c r="H551" s="46" t="s">
        <v>2412</v>
      </c>
      <c r="I551" s="29" t="s">
        <v>1726</v>
      </c>
      <c r="J551" s="29" t="s">
        <v>178</v>
      </c>
      <c r="K551" s="46">
        <f>ABS('Raw_Data'!K551)</f>
        <v>29</v>
      </c>
      <c r="L551" s="46">
        <f>K551 + SUMIF(Stock_In!A:A, A551, Stock_In!D:D) - SUMIF(Stock_Out!A:A, A551, Stock_Out!D:D)</f>
        <v>29</v>
      </c>
      <c r="M551" s="46">
        <v>92</v>
      </c>
      <c r="N551" s="46">
        <f t="shared" si="27"/>
        <v>63</v>
      </c>
      <c r="O551" s="46" t="str">
        <f t="shared" si="28"/>
        <v>Yes</v>
      </c>
      <c r="P551" s="47">
        <v>1</v>
      </c>
      <c r="Q551" s="46">
        <v>95</v>
      </c>
      <c r="R551" s="47">
        <f t="shared" si="29"/>
        <v>95</v>
      </c>
      <c r="S551" s="46">
        <v>26</v>
      </c>
    </row>
    <row r="552" spans="1:19" x14ac:dyDescent="0.25">
      <c r="A552" s="43" t="str">
        <f>IFERROR(INDEX(Products!A:A, MATCH(B552, Products!B:B, 0)), "Not Found")</f>
        <v>P054</v>
      </c>
      <c r="B552" s="43" t="str">
        <f>PROPER(TRIM('Raw_Data'!A552))</f>
        <v>Black Rice</v>
      </c>
      <c r="C552" s="43" t="s">
        <v>103</v>
      </c>
      <c r="D552" s="43" t="s">
        <v>292</v>
      </c>
      <c r="E552" s="43" t="s">
        <v>458</v>
      </c>
      <c r="F552" s="43" t="s">
        <v>68</v>
      </c>
      <c r="G552" s="43" t="s">
        <v>2414</v>
      </c>
      <c r="H552" s="43" t="s">
        <v>2415</v>
      </c>
      <c r="I552" s="32" t="s">
        <v>1726</v>
      </c>
      <c r="J552" s="32" t="s">
        <v>540</v>
      </c>
      <c r="K552" s="43">
        <f>ABS('Raw_Data'!K552)</f>
        <v>92</v>
      </c>
      <c r="L552" s="43">
        <f>K552 + SUMIF(Stock_In!A:A, A552, Stock_In!D:D) - SUMIF(Stock_Out!A:A, A552, Stock_Out!D:D)</f>
        <v>92</v>
      </c>
      <c r="M552" s="43">
        <v>54</v>
      </c>
      <c r="N552" s="43">
        <f t="shared" si="27"/>
        <v>0</v>
      </c>
      <c r="O552" s="43" t="str">
        <f t="shared" si="28"/>
        <v>No</v>
      </c>
      <c r="P552" s="45">
        <v>12</v>
      </c>
      <c r="Q552" s="43">
        <v>69</v>
      </c>
      <c r="R552" s="45">
        <f t="shared" si="29"/>
        <v>828</v>
      </c>
      <c r="S552" s="43">
        <v>79</v>
      </c>
    </row>
    <row r="553" spans="1:19" x14ac:dyDescent="0.25">
      <c r="A553" s="46" t="str">
        <f>IFERROR(INDEX(Products!A:A, MATCH(B553, Products!B:B, 0)), "Not Found")</f>
        <v>P046</v>
      </c>
      <c r="B553" s="46" t="str">
        <f>PROPER(TRIM('Raw_Data'!A553))</f>
        <v>Egg (Duck)</v>
      </c>
      <c r="C553" s="46" t="s">
        <v>74</v>
      </c>
      <c r="D553" s="46" t="s">
        <v>1838</v>
      </c>
      <c r="E553" s="46" t="s">
        <v>390</v>
      </c>
      <c r="F553" s="46" t="s">
        <v>59</v>
      </c>
      <c r="G553" s="46" t="s">
        <v>2417</v>
      </c>
      <c r="H553" s="46" t="s">
        <v>2418</v>
      </c>
      <c r="I553" s="29" t="s">
        <v>382</v>
      </c>
      <c r="J553" s="29">
        <v>45902</v>
      </c>
      <c r="K553" s="46">
        <f>ABS('Raw_Data'!K553)</f>
        <v>70</v>
      </c>
      <c r="L553" s="46">
        <f>K553 + SUMIF(Stock_In!A:A, A553, Stock_In!D:D) - SUMIF(Stock_Out!A:A, A553, Stock_Out!D:D)</f>
        <v>70</v>
      </c>
      <c r="M553" s="46">
        <v>79</v>
      </c>
      <c r="N553" s="46">
        <f t="shared" si="27"/>
        <v>9</v>
      </c>
      <c r="O553" s="46" t="str">
        <f t="shared" si="28"/>
        <v>Yes</v>
      </c>
      <c r="P553" s="47">
        <v>3</v>
      </c>
      <c r="Q553" s="46">
        <v>47</v>
      </c>
      <c r="R553" s="47">
        <f t="shared" si="29"/>
        <v>141</v>
      </c>
      <c r="S553" s="46">
        <v>41</v>
      </c>
    </row>
    <row r="554" spans="1:19" x14ac:dyDescent="0.25">
      <c r="A554" s="43" t="str">
        <f>IFERROR(INDEX(Products!A:A, MATCH(B554, Products!B:B, 0)), "Not Found")</f>
        <v>P003</v>
      </c>
      <c r="B554" s="43" t="str">
        <f>PROPER(TRIM('Raw_Data'!A554))</f>
        <v>Parmesan Cheese</v>
      </c>
      <c r="C554" s="43" t="s">
        <v>74</v>
      </c>
      <c r="D554" s="43" t="s">
        <v>2419</v>
      </c>
      <c r="E554" s="43" t="s">
        <v>76</v>
      </c>
      <c r="F554" s="43" t="s">
        <v>68</v>
      </c>
      <c r="G554" s="43" t="s">
        <v>2421</v>
      </c>
      <c r="H554" s="43" t="s">
        <v>2422</v>
      </c>
      <c r="I554" s="32" t="s">
        <v>382</v>
      </c>
      <c r="J554" s="32" t="s">
        <v>1932</v>
      </c>
      <c r="K554" s="43">
        <f>ABS('Raw_Data'!K554)</f>
        <v>65</v>
      </c>
      <c r="L554" s="43">
        <f>K554 + SUMIF(Stock_In!A:A, A554, Stock_In!D:D) - SUMIF(Stock_Out!A:A, A554, Stock_Out!D:D)</f>
        <v>65</v>
      </c>
      <c r="M554" s="43">
        <v>1</v>
      </c>
      <c r="N554" s="43">
        <f t="shared" si="27"/>
        <v>0</v>
      </c>
      <c r="O554" s="43" t="str">
        <f t="shared" si="28"/>
        <v>No</v>
      </c>
      <c r="P554" s="45">
        <v>3</v>
      </c>
      <c r="Q554" s="43">
        <v>50</v>
      </c>
      <c r="R554" s="45">
        <f t="shared" si="29"/>
        <v>150</v>
      </c>
      <c r="S554" s="43">
        <v>53</v>
      </c>
    </row>
    <row r="555" spans="1:19" x14ac:dyDescent="0.25">
      <c r="A555" s="46" t="str">
        <f>IFERROR(INDEX(Products!A:A, MATCH(B555, Products!B:B, 0)), "Not Found")</f>
        <v>P075</v>
      </c>
      <c r="B555" s="46" t="str">
        <f>PROPER(TRIM('Raw_Data'!A555))</f>
        <v>Rye Bread</v>
      </c>
      <c r="C555" s="46" t="s">
        <v>152</v>
      </c>
      <c r="D555" s="46" t="s">
        <v>670</v>
      </c>
      <c r="E555" s="46" t="s">
        <v>728</v>
      </c>
      <c r="F555" s="46" t="s">
        <v>106</v>
      </c>
      <c r="G555" s="46" t="s">
        <v>2424</v>
      </c>
      <c r="H555" s="46" t="s">
        <v>2425</v>
      </c>
      <c r="I555" s="29" t="s">
        <v>382</v>
      </c>
      <c r="J555" s="29">
        <v>45992</v>
      </c>
      <c r="K555" s="46">
        <f>ABS('Raw_Data'!K555)</f>
        <v>26</v>
      </c>
      <c r="L555" s="46">
        <f>K555 + SUMIF(Stock_In!A:A, A555, Stock_In!D:D) - SUMIF(Stock_Out!A:A, A555, Stock_Out!D:D)</f>
        <v>26</v>
      </c>
      <c r="M555" s="46">
        <v>26</v>
      </c>
      <c r="N555" s="46">
        <f t="shared" si="27"/>
        <v>0</v>
      </c>
      <c r="O555" s="46" t="str">
        <f t="shared" si="28"/>
        <v>Yes</v>
      </c>
      <c r="P555" s="47">
        <v>3.25</v>
      </c>
      <c r="Q555" s="46">
        <v>30</v>
      </c>
      <c r="R555" s="47">
        <f t="shared" si="29"/>
        <v>97.5</v>
      </c>
      <c r="S555" s="46">
        <v>72</v>
      </c>
    </row>
    <row r="556" spans="1:19" x14ac:dyDescent="0.25">
      <c r="A556" s="43" t="str">
        <f>IFERROR(INDEX(Products!A:A, MATCH(B556, Products!B:B, 0)), "Not Found")</f>
        <v>P097</v>
      </c>
      <c r="B556" s="43" t="str">
        <f>PROPER(TRIM('Raw_Data'!A556))</f>
        <v>Peas</v>
      </c>
      <c r="C556" s="43" t="s">
        <v>56</v>
      </c>
      <c r="D556" s="43" t="s">
        <v>1281</v>
      </c>
      <c r="E556" s="43" t="s">
        <v>1052</v>
      </c>
      <c r="F556" s="43" t="s">
        <v>106</v>
      </c>
      <c r="G556" s="43" t="s">
        <v>2427</v>
      </c>
      <c r="H556" s="43" t="s">
        <v>2428</v>
      </c>
      <c r="I556" s="32" t="s">
        <v>314</v>
      </c>
      <c r="J556" s="32" t="s">
        <v>1339</v>
      </c>
      <c r="K556" s="43">
        <f>ABS('Raw_Data'!K556)</f>
        <v>99</v>
      </c>
      <c r="L556" s="43">
        <f>K556 + SUMIF(Stock_In!A:A, A556, Stock_In!D:D) - SUMIF(Stock_Out!A:A, A556, Stock_Out!D:D)</f>
        <v>99</v>
      </c>
      <c r="M556" s="43">
        <v>40</v>
      </c>
      <c r="N556" s="43">
        <f t="shared" si="27"/>
        <v>0</v>
      </c>
      <c r="O556" s="43" t="str">
        <f t="shared" si="28"/>
        <v>No</v>
      </c>
      <c r="P556" s="45">
        <v>1.2</v>
      </c>
      <c r="Q556" s="43">
        <v>30</v>
      </c>
      <c r="R556" s="45">
        <f t="shared" si="29"/>
        <v>36</v>
      </c>
      <c r="S556" s="43">
        <v>56</v>
      </c>
    </row>
    <row r="557" spans="1:19" x14ac:dyDescent="0.25">
      <c r="A557" s="46" t="str">
        <f>IFERROR(INDEX(Products!A:A, MATCH(B557, Products!B:B, 0)), "Not Found")</f>
        <v>P099</v>
      </c>
      <c r="B557" s="46" t="str">
        <f>PROPER(TRIM('Raw_Data'!A557))</f>
        <v>Multigrain Bread</v>
      </c>
      <c r="C557" s="46" t="s">
        <v>152</v>
      </c>
      <c r="D557" s="46" t="s">
        <v>2429</v>
      </c>
      <c r="E557" s="46" t="s">
        <v>1073</v>
      </c>
      <c r="F557" s="46" t="s">
        <v>59</v>
      </c>
      <c r="G557" s="46" t="s">
        <v>2431</v>
      </c>
      <c r="H557" s="46" t="s">
        <v>2432</v>
      </c>
      <c r="I557" s="29" t="s">
        <v>314</v>
      </c>
      <c r="J557" s="29" t="s">
        <v>540</v>
      </c>
      <c r="K557" s="46">
        <f>ABS('Raw_Data'!K557)</f>
        <v>47</v>
      </c>
      <c r="L557" s="46">
        <f>K557 + SUMIF(Stock_In!A:A, A557, Stock_In!D:D) - SUMIF(Stock_Out!A:A, A557, Stock_Out!D:D)</f>
        <v>47</v>
      </c>
      <c r="M557" s="46">
        <v>75</v>
      </c>
      <c r="N557" s="46">
        <f t="shared" si="27"/>
        <v>28</v>
      </c>
      <c r="O557" s="46" t="str">
        <f t="shared" si="28"/>
        <v>Yes</v>
      </c>
      <c r="P557" s="47">
        <v>1</v>
      </c>
      <c r="Q557" s="46">
        <v>96</v>
      </c>
      <c r="R557" s="47">
        <f t="shared" si="29"/>
        <v>96</v>
      </c>
      <c r="S557" s="46">
        <v>38</v>
      </c>
    </row>
    <row r="558" spans="1:19" x14ac:dyDescent="0.25">
      <c r="A558" s="43" t="str">
        <f>IFERROR(INDEX(Products!A:A, MATCH(B558, Products!B:B, 0)), "Not Found")</f>
        <v>P100</v>
      </c>
      <c r="B558" s="43" t="str">
        <f>PROPER(TRIM('Raw_Data'!A558))</f>
        <v>Potato</v>
      </c>
      <c r="C558" s="43" t="s">
        <v>56</v>
      </c>
      <c r="D558" s="43" t="s">
        <v>2433</v>
      </c>
      <c r="E558" s="43" t="s">
        <v>1202</v>
      </c>
      <c r="F558" s="43" t="s">
        <v>68</v>
      </c>
      <c r="G558" s="43" t="s">
        <v>2435</v>
      </c>
      <c r="H558" s="43" t="s">
        <v>2436</v>
      </c>
      <c r="I558" s="32" t="s">
        <v>1080</v>
      </c>
      <c r="J558" s="32" t="s">
        <v>1726</v>
      </c>
      <c r="K558" s="43">
        <f>ABS('Raw_Data'!K558)</f>
        <v>28</v>
      </c>
      <c r="L558" s="43">
        <f>K558 + SUMIF(Stock_In!A:A, A558, Stock_In!D:D) - SUMIF(Stock_Out!A:A, A558, Stock_Out!D:D)</f>
        <v>23</v>
      </c>
      <c r="M558" s="43">
        <v>42</v>
      </c>
      <c r="N558" s="43">
        <f t="shared" si="27"/>
        <v>19</v>
      </c>
      <c r="O558" s="43" t="str">
        <f t="shared" si="28"/>
        <v>Yes</v>
      </c>
      <c r="P558" s="45">
        <v>5</v>
      </c>
      <c r="Q558" s="43">
        <v>94</v>
      </c>
      <c r="R558" s="45">
        <f t="shared" si="29"/>
        <v>470</v>
      </c>
      <c r="S558" s="43">
        <v>81</v>
      </c>
    </row>
    <row r="559" spans="1:19" x14ac:dyDescent="0.25">
      <c r="A559" s="46" t="str">
        <f>IFERROR(INDEX(Products!A:A, MATCH(B559, Products!B:B, 0)), "Not Found")</f>
        <v>P046</v>
      </c>
      <c r="B559" s="46" t="str">
        <f>PROPER(TRIM('Raw_Data'!A559))</f>
        <v>Egg (Duck)</v>
      </c>
      <c r="C559" s="46" t="s">
        <v>74</v>
      </c>
      <c r="D559" s="46" t="s">
        <v>1196</v>
      </c>
      <c r="E559" s="46" t="s">
        <v>390</v>
      </c>
      <c r="F559" s="46" t="s">
        <v>59</v>
      </c>
      <c r="G559" s="46" t="s">
        <v>2438</v>
      </c>
      <c r="H559" s="46" t="s">
        <v>2439</v>
      </c>
      <c r="I559" s="29" t="s">
        <v>1080</v>
      </c>
      <c r="J559" s="29" t="s">
        <v>1504</v>
      </c>
      <c r="K559" s="46">
        <f>ABS('Raw_Data'!K559)</f>
        <v>44</v>
      </c>
      <c r="L559" s="46">
        <f>K559 + SUMIF(Stock_In!A:A, A559, Stock_In!D:D) - SUMIF(Stock_Out!A:A, A559, Stock_Out!D:D)</f>
        <v>44</v>
      </c>
      <c r="M559" s="46">
        <v>64</v>
      </c>
      <c r="N559" s="46">
        <f t="shared" si="27"/>
        <v>20</v>
      </c>
      <c r="O559" s="46" t="str">
        <f t="shared" si="28"/>
        <v>Yes</v>
      </c>
      <c r="P559" s="47">
        <v>2.5</v>
      </c>
      <c r="Q559" s="46">
        <v>84</v>
      </c>
      <c r="R559" s="47">
        <f t="shared" si="29"/>
        <v>210</v>
      </c>
      <c r="S559" s="46">
        <v>44</v>
      </c>
    </row>
    <row r="560" spans="1:19" x14ac:dyDescent="0.25">
      <c r="A560" s="43" t="str">
        <f>IFERROR(INDEX(Products!A:A, MATCH(B560, Products!B:B, 0)), "Not Found")</f>
        <v>P098</v>
      </c>
      <c r="B560" s="43" t="str">
        <f>PROPER(TRIM('Raw_Data'!A560))</f>
        <v>Cottage Cheese</v>
      </c>
      <c r="C560" s="43" t="s">
        <v>74</v>
      </c>
      <c r="D560" s="43" t="s">
        <v>438</v>
      </c>
      <c r="E560" s="43" t="s">
        <v>1064</v>
      </c>
      <c r="F560" s="43" t="s">
        <v>59</v>
      </c>
      <c r="G560" s="43" t="s">
        <v>2441</v>
      </c>
      <c r="H560" s="43" t="s">
        <v>2442</v>
      </c>
      <c r="I560" s="32" t="s">
        <v>2071</v>
      </c>
      <c r="J560" s="32" t="s">
        <v>206</v>
      </c>
      <c r="K560" s="43">
        <f>ABS('Raw_Data'!K560)</f>
        <v>89</v>
      </c>
      <c r="L560" s="43">
        <f>K560 + SUMIF(Stock_In!A:A, A560, Stock_In!D:D) - SUMIF(Stock_Out!A:A, A560, Stock_Out!D:D)</f>
        <v>89</v>
      </c>
      <c r="M560" s="43">
        <v>49</v>
      </c>
      <c r="N560" s="43">
        <f t="shared" si="27"/>
        <v>0</v>
      </c>
      <c r="O560" s="43" t="str">
        <f t="shared" si="28"/>
        <v>No</v>
      </c>
      <c r="P560" s="45">
        <v>2.5</v>
      </c>
      <c r="Q560" s="43">
        <v>42</v>
      </c>
      <c r="R560" s="45">
        <f t="shared" si="29"/>
        <v>105</v>
      </c>
      <c r="S560" s="43">
        <v>44</v>
      </c>
    </row>
    <row r="561" spans="1:19" x14ac:dyDescent="0.25">
      <c r="A561" s="46" t="str">
        <f>IFERROR(INDEX(Products!A:A, MATCH(B561, Products!B:B, 0)), "Not Found")</f>
        <v>P089</v>
      </c>
      <c r="B561" s="46" t="str">
        <f>PROPER(TRIM('Raw_Data'!A561))</f>
        <v>Tomato</v>
      </c>
      <c r="C561" s="46" t="s">
        <v>56</v>
      </c>
      <c r="D561" s="46" t="s">
        <v>572</v>
      </c>
      <c r="E561" s="46" t="s">
        <v>900</v>
      </c>
      <c r="F561" s="46" t="s">
        <v>68</v>
      </c>
      <c r="G561" s="46" t="s">
        <v>2444</v>
      </c>
      <c r="H561" s="46" t="s">
        <v>2445</v>
      </c>
      <c r="I561" s="29" t="s">
        <v>2071</v>
      </c>
      <c r="J561" s="29">
        <v>45446</v>
      </c>
      <c r="K561" s="46">
        <f>ABS('Raw_Data'!K561)</f>
        <v>100</v>
      </c>
      <c r="L561" s="46">
        <f>K561 + SUMIF(Stock_In!A:A, A561, Stock_In!D:D) - SUMIF(Stock_Out!A:A, A561, Stock_Out!D:D)</f>
        <v>100</v>
      </c>
      <c r="M561" s="46">
        <v>7</v>
      </c>
      <c r="N561" s="46">
        <f t="shared" si="27"/>
        <v>0</v>
      </c>
      <c r="O561" s="46" t="str">
        <f t="shared" si="28"/>
        <v>No</v>
      </c>
      <c r="P561" s="47">
        <v>2</v>
      </c>
      <c r="Q561" s="46">
        <v>26</v>
      </c>
      <c r="R561" s="47">
        <f t="shared" si="29"/>
        <v>52</v>
      </c>
      <c r="S561" s="46">
        <v>33</v>
      </c>
    </row>
    <row r="562" spans="1:19" x14ac:dyDescent="0.25">
      <c r="A562" s="43" t="str">
        <f>IFERROR(INDEX(Products!A:A, MATCH(B562, Products!B:B, 0)), "Not Found")</f>
        <v>P112</v>
      </c>
      <c r="B562" s="43" t="str">
        <f>PROPER(TRIM('Raw_Data'!A562))</f>
        <v>White Bread</v>
      </c>
      <c r="C562" s="43" t="s">
        <v>152</v>
      </c>
      <c r="D562" s="43" t="s">
        <v>1994</v>
      </c>
      <c r="E562" s="43" t="s">
        <v>1460</v>
      </c>
      <c r="F562" s="43" t="s">
        <v>68</v>
      </c>
      <c r="G562" s="43" t="s">
        <v>2447</v>
      </c>
      <c r="H562" s="43" t="s">
        <v>2448</v>
      </c>
      <c r="I562" s="32" t="s">
        <v>2140</v>
      </c>
      <c r="J562" s="32" t="s">
        <v>79</v>
      </c>
      <c r="K562" s="43">
        <f>ABS('Raw_Data'!K562)</f>
        <v>62</v>
      </c>
      <c r="L562" s="43">
        <f>K562 + SUMIF(Stock_In!A:A, A562, Stock_In!D:D) - SUMIF(Stock_Out!A:A, A562, Stock_Out!D:D)</f>
        <v>62</v>
      </c>
      <c r="M562" s="43">
        <v>94</v>
      </c>
      <c r="N562" s="43">
        <f t="shared" si="27"/>
        <v>32</v>
      </c>
      <c r="O562" s="43" t="str">
        <f t="shared" si="28"/>
        <v>Yes</v>
      </c>
      <c r="P562" s="45">
        <v>2.5</v>
      </c>
      <c r="Q562" s="43">
        <v>61</v>
      </c>
      <c r="R562" s="45">
        <f t="shared" si="29"/>
        <v>152.5</v>
      </c>
      <c r="S562" s="43">
        <v>92</v>
      </c>
    </row>
    <row r="563" spans="1:19" x14ac:dyDescent="0.25">
      <c r="A563" s="46" t="str">
        <f>IFERROR(INDEX(Products!A:A, MATCH(B563, Products!B:B, 0)), "Not Found")</f>
        <v>P041</v>
      </c>
      <c r="B563" s="46" t="str">
        <f>PROPER(TRIM('Raw_Data'!A563))</f>
        <v>Lettuce</v>
      </c>
      <c r="C563" s="46" t="s">
        <v>56</v>
      </c>
      <c r="D563" s="46" t="s">
        <v>756</v>
      </c>
      <c r="E563" s="46" t="s">
        <v>355</v>
      </c>
      <c r="F563" s="46" t="s">
        <v>59</v>
      </c>
      <c r="G563" s="46" t="s">
        <v>2450</v>
      </c>
      <c r="H563" s="46" t="s">
        <v>2451</v>
      </c>
      <c r="I563" s="29" t="s">
        <v>810</v>
      </c>
      <c r="J563" s="29" t="s">
        <v>1205</v>
      </c>
      <c r="K563" s="46">
        <f>ABS('Raw_Data'!K563)</f>
        <v>100</v>
      </c>
      <c r="L563" s="46">
        <f>K563 + SUMIF(Stock_In!A:A, A563, Stock_In!D:D) - SUMIF(Stock_Out!A:A, A563, Stock_Out!D:D)</f>
        <v>100</v>
      </c>
      <c r="M563" s="46">
        <v>81</v>
      </c>
      <c r="N563" s="46">
        <f t="shared" si="27"/>
        <v>0</v>
      </c>
      <c r="O563" s="46" t="str">
        <f t="shared" si="28"/>
        <v>No</v>
      </c>
      <c r="P563" s="47">
        <v>1.6</v>
      </c>
      <c r="Q563" s="46">
        <v>100</v>
      </c>
      <c r="R563" s="47">
        <f t="shared" si="29"/>
        <v>160</v>
      </c>
      <c r="S563" s="46">
        <v>42</v>
      </c>
    </row>
    <row r="564" spans="1:19" x14ac:dyDescent="0.25">
      <c r="A564" s="43" t="str">
        <f>IFERROR(INDEX(Products!A:A, MATCH(B564, Products!B:B, 0)), "Not Found")</f>
        <v>P017</v>
      </c>
      <c r="B564" s="43" t="str">
        <f>PROPER(TRIM('Raw_Data'!A564))</f>
        <v>Egg (Turkey)</v>
      </c>
      <c r="C564" s="43" t="s">
        <v>74</v>
      </c>
      <c r="D564" s="43" t="s">
        <v>701</v>
      </c>
      <c r="E564" s="43" t="s">
        <v>175</v>
      </c>
      <c r="F564" s="43" t="s">
        <v>59</v>
      </c>
      <c r="G564" s="43" t="s">
        <v>2454</v>
      </c>
      <c r="H564" s="43" t="s">
        <v>2455</v>
      </c>
      <c r="I564" s="32" t="s">
        <v>810</v>
      </c>
      <c r="J564" s="32" t="s">
        <v>711</v>
      </c>
      <c r="K564" s="43">
        <f>ABS('Raw_Data'!K564)</f>
        <v>42</v>
      </c>
      <c r="L564" s="43">
        <f>K564 + SUMIF(Stock_In!A:A, A564, Stock_In!D:D) - SUMIF(Stock_Out!A:A, A564, Stock_Out!D:D)</f>
        <v>42</v>
      </c>
      <c r="M564" s="43">
        <v>47</v>
      </c>
      <c r="N564" s="43">
        <f t="shared" si="27"/>
        <v>5</v>
      </c>
      <c r="O564" s="43" t="str">
        <f t="shared" si="28"/>
        <v>Yes</v>
      </c>
      <c r="P564" s="45">
        <v>5</v>
      </c>
      <c r="Q564" s="43">
        <v>96</v>
      </c>
      <c r="R564" s="45">
        <f t="shared" si="29"/>
        <v>480</v>
      </c>
      <c r="S564" s="43">
        <v>37</v>
      </c>
    </row>
    <row r="565" spans="1:19" x14ac:dyDescent="0.25">
      <c r="A565" s="46" t="str">
        <f>IFERROR(INDEX(Products!A:A, MATCH(B565, Products!B:B, 0)), "Not Found")</f>
        <v>P074</v>
      </c>
      <c r="B565" s="46" t="str">
        <f>PROPER(TRIM('Raw_Data'!A565))</f>
        <v>Long Grain Rice</v>
      </c>
      <c r="C565" s="46" t="s">
        <v>103</v>
      </c>
      <c r="D565" s="46" t="s">
        <v>2031</v>
      </c>
      <c r="E565" s="46" t="s">
        <v>714</v>
      </c>
      <c r="F565" s="46" t="s">
        <v>68</v>
      </c>
      <c r="G565" s="46" t="s">
        <v>2457</v>
      </c>
      <c r="H565" s="46" t="s">
        <v>2458</v>
      </c>
      <c r="I565" s="29" t="s">
        <v>810</v>
      </c>
      <c r="J565" s="29">
        <v>45388</v>
      </c>
      <c r="K565" s="46">
        <f>ABS('Raw_Data'!K565)</f>
        <v>62</v>
      </c>
      <c r="L565" s="46">
        <f>K565 + SUMIF(Stock_In!A:A, A565, Stock_In!D:D) - SUMIF(Stock_Out!A:A, A565, Stock_Out!D:D)</f>
        <v>62</v>
      </c>
      <c r="M565" s="46">
        <v>46</v>
      </c>
      <c r="N565" s="46">
        <f t="shared" si="27"/>
        <v>0</v>
      </c>
      <c r="O565" s="46" t="str">
        <f t="shared" si="28"/>
        <v>No</v>
      </c>
      <c r="P565" s="47">
        <v>15</v>
      </c>
      <c r="Q565" s="46">
        <v>43</v>
      </c>
      <c r="R565" s="47">
        <f t="shared" si="29"/>
        <v>645</v>
      </c>
      <c r="S565" s="46">
        <v>34</v>
      </c>
    </row>
    <row r="566" spans="1:19" x14ac:dyDescent="0.25">
      <c r="A566" s="43" t="str">
        <f>IFERROR(INDEX(Products!A:A, MATCH(B566, Products!B:B, 0)), "Not Found")</f>
        <v>P065</v>
      </c>
      <c r="B566" s="43" t="str">
        <f>PROPER(TRIM('Raw_Data'!A566))</f>
        <v>Coconut</v>
      </c>
      <c r="C566" s="43" t="s">
        <v>56</v>
      </c>
      <c r="D566" s="43" t="s">
        <v>631</v>
      </c>
      <c r="E566" s="43" t="s">
        <v>597</v>
      </c>
      <c r="F566" s="43" t="s">
        <v>59</v>
      </c>
      <c r="G566" s="43" t="s">
        <v>2460</v>
      </c>
      <c r="H566" s="43" t="s">
        <v>2461</v>
      </c>
      <c r="I566" s="32" t="s">
        <v>149</v>
      </c>
      <c r="J566" s="32" t="s">
        <v>2027</v>
      </c>
      <c r="K566" s="43">
        <f>ABS('Raw_Data'!K566)</f>
        <v>19</v>
      </c>
      <c r="L566" s="43">
        <f>K566 + SUMIF(Stock_In!A:A, A566, Stock_In!D:D) - SUMIF(Stock_Out!A:A, A566, Stock_Out!D:D)</f>
        <v>19</v>
      </c>
      <c r="M566" s="43">
        <v>85</v>
      </c>
      <c r="N566" s="43">
        <f t="shared" si="27"/>
        <v>66</v>
      </c>
      <c r="O566" s="43" t="str">
        <f t="shared" si="28"/>
        <v>Yes</v>
      </c>
      <c r="P566" s="45">
        <v>4.5</v>
      </c>
      <c r="Q566" s="43">
        <v>32</v>
      </c>
      <c r="R566" s="45">
        <f t="shared" si="29"/>
        <v>144</v>
      </c>
      <c r="S566" s="43">
        <v>83</v>
      </c>
    </row>
    <row r="567" spans="1:19" x14ac:dyDescent="0.25">
      <c r="A567" s="46" t="str">
        <f>IFERROR(INDEX(Products!A:A, MATCH(B567, Products!B:B, 0)), "Not Found")</f>
        <v>P102</v>
      </c>
      <c r="B567" s="46" t="str">
        <f>PROPER(TRIM('Raw_Data'!A567))</f>
        <v>Salmon</v>
      </c>
      <c r="C567" s="46" t="s">
        <v>113</v>
      </c>
      <c r="D567" s="46" t="s">
        <v>995</v>
      </c>
      <c r="E567" s="46" t="s">
        <v>1240</v>
      </c>
      <c r="F567" s="46" t="s">
        <v>106</v>
      </c>
      <c r="G567" s="46" t="s">
        <v>2463</v>
      </c>
      <c r="H567" s="46" t="s">
        <v>2464</v>
      </c>
      <c r="I567" s="29" t="s">
        <v>149</v>
      </c>
      <c r="J567" s="29" t="s">
        <v>364</v>
      </c>
      <c r="K567" s="46">
        <f>ABS('Raw_Data'!K567)</f>
        <v>52</v>
      </c>
      <c r="L567" s="46">
        <f>K567 + SUMIF(Stock_In!A:A, A567, Stock_In!D:D) - SUMIF(Stock_Out!A:A, A567, Stock_Out!D:D)</f>
        <v>52</v>
      </c>
      <c r="M567" s="46">
        <v>52</v>
      </c>
      <c r="N567" s="46">
        <f t="shared" si="27"/>
        <v>0</v>
      </c>
      <c r="O567" s="46" t="str">
        <f t="shared" si="28"/>
        <v>Yes</v>
      </c>
      <c r="P567" s="47">
        <v>4</v>
      </c>
      <c r="Q567" s="46">
        <v>48</v>
      </c>
      <c r="R567" s="47">
        <f t="shared" si="29"/>
        <v>192</v>
      </c>
      <c r="S567" s="46">
        <v>43</v>
      </c>
    </row>
    <row r="568" spans="1:19" x14ac:dyDescent="0.25">
      <c r="A568" s="43" t="str">
        <f>IFERROR(INDEX(Products!A:A, MATCH(B568, Products!B:B, 0)), "Not Found")</f>
        <v>P026</v>
      </c>
      <c r="B568" s="43" t="str">
        <f>PROPER(TRIM('Raw_Data'!A568))</f>
        <v>Sourdough Bread</v>
      </c>
      <c r="C568" s="43" t="s">
        <v>152</v>
      </c>
      <c r="D568" s="43" t="s">
        <v>2465</v>
      </c>
      <c r="E568" s="43" t="s">
        <v>234</v>
      </c>
      <c r="F568" s="43" t="s">
        <v>59</v>
      </c>
      <c r="G568" s="43" t="s">
        <v>2467</v>
      </c>
      <c r="H568" s="43" t="s">
        <v>2468</v>
      </c>
      <c r="I568" s="32" t="s">
        <v>149</v>
      </c>
      <c r="J568" s="32" t="s">
        <v>1389</v>
      </c>
      <c r="K568" s="43">
        <f>ABS('Raw_Data'!K568)</f>
        <v>30</v>
      </c>
      <c r="L568" s="43">
        <f>K568 + SUMIF(Stock_In!A:A, A568, Stock_In!D:D) - SUMIF(Stock_Out!A:A, A568, Stock_Out!D:D)</f>
        <v>30</v>
      </c>
      <c r="M568" s="43">
        <v>80</v>
      </c>
      <c r="N568" s="43">
        <f t="shared" si="27"/>
        <v>50</v>
      </c>
      <c r="O568" s="43" t="str">
        <f t="shared" si="28"/>
        <v>Yes</v>
      </c>
      <c r="P568" s="45">
        <v>6.1</v>
      </c>
      <c r="Q568" s="43">
        <v>94</v>
      </c>
      <c r="R568" s="45">
        <f t="shared" si="29"/>
        <v>573.4</v>
      </c>
      <c r="S568" s="43">
        <v>49</v>
      </c>
    </row>
    <row r="569" spans="1:19" x14ac:dyDescent="0.25">
      <c r="A569" s="46" t="str">
        <f>IFERROR(INDEX(Products!A:A, MATCH(B569, Products!B:B, 0)), "Not Found")</f>
        <v>P024</v>
      </c>
      <c r="B569" s="46" t="str">
        <f>PROPER(TRIM('Raw_Data'!A569))</f>
        <v>Kale</v>
      </c>
      <c r="C569" s="46" t="s">
        <v>56</v>
      </c>
      <c r="D569" s="46" t="s">
        <v>256</v>
      </c>
      <c r="E569" s="46" t="s">
        <v>222</v>
      </c>
      <c r="F569" s="46" t="s">
        <v>68</v>
      </c>
      <c r="G569" s="46" t="s">
        <v>2471</v>
      </c>
      <c r="H569" s="46" t="s">
        <v>2472</v>
      </c>
      <c r="I569" s="29" t="s">
        <v>149</v>
      </c>
      <c r="J569" s="29" t="s">
        <v>1122</v>
      </c>
      <c r="K569" s="46">
        <f>ABS('Raw_Data'!K569)</f>
        <v>77</v>
      </c>
      <c r="L569" s="46">
        <f>K569 + SUMIF(Stock_In!A:A, A569, Stock_In!D:D) - SUMIF(Stock_Out!A:A, A569, Stock_Out!D:D)</f>
        <v>77</v>
      </c>
      <c r="M569" s="46">
        <v>71</v>
      </c>
      <c r="N569" s="46">
        <f t="shared" si="27"/>
        <v>0</v>
      </c>
      <c r="O569" s="46" t="str">
        <f t="shared" si="28"/>
        <v>No</v>
      </c>
      <c r="P569" s="47">
        <v>9</v>
      </c>
      <c r="Q569" s="46">
        <v>76</v>
      </c>
      <c r="R569" s="47">
        <f t="shared" si="29"/>
        <v>684</v>
      </c>
      <c r="S569" s="46">
        <v>34</v>
      </c>
    </row>
    <row r="570" spans="1:19" x14ac:dyDescent="0.25">
      <c r="A570" s="43" t="str">
        <f>IFERROR(INDEX(Products!A:A, MATCH(B570, Products!B:B, 0)), "Not Found")</f>
        <v>P018</v>
      </c>
      <c r="B570" s="43" t="str">
        <f>PROPER(TRIM('Raw_Data'!A570))</f>
        <v>Ricotta Cheese</v>
      </c>
      <c r="C570" s="43" t="s">
        <v>74</v>
      </c>
      <c r="D570" s="43" t="s">
        <v>1672</v>
      </c>
      <c r="E570" s="43" t="s">
        <v>182</v>
      </c>
      <c r="F570" s="43" t="s">
        <v>68</v>
      </c>
      <c r="G570" s="43" t="s">
        <v>2474</v>
      </c>
      <c r="H570" s="43" t="s">
        <v>2475</v>
      </c>
      <c r="I570" s="32" t="s">
        <v>149</v>
      </c>
      <c r="J570" s="32">
        <v>45542</v>
      </c>
      <c r="K570" s="43">
        <f>ABS('Raw_Data'!K570)</f>
        <v>96</v>
      </c>
      <c r="L570" s="43">
        <f>K570 + SUMIF(Stock_In!A:A, A570, Stock_In!D:D) - SUMIF(Stock_Out!A:A, A570, Stock_Out!D:D)</f>
        <v>96</v>
      </c>
      <c r="M570" s="43">
        <v>55</v>
      </c>
      <c r="N570" s="43">
        <f t="shared" si="27"/>
        <v>0</v>
      </c>
      <c r="O570" s="43" t="str">
        <f t="shared" si="28"/>
        <v>No</v>
      </c>
      <c r="P570" s="45">
        <v>10</v>
      </c>
      <c r="Q570" s="43">
        <v>37</v>
      </c>
      <c r="R570" s="45">
        <f t="shared" si="29"/>
        <v>370</v>
      </c>
      <c r="S570" s="43">
        <v>53</v>
      </c>
    </row>
    <row r="571" spans="1:19" x14ac:dyDescent="0.25">
      <c r="A571" s="46" t="str">
        <f>IFERROR(INDEX(Products!A:A, MATCH(B571, Products!B:B, 0)), "Not Found")</f>
        <v>P088</v>
      </c>
      <c r="B571" s="46" t="str">
        <f>PROPER(TRIM('Raw_Data'!A571))</f>
        <v>Haddock</v>
      </c>
      <c r="C571" s="46" t="s">
        <v>113</v>
      </c>
      <c r="D571" s="46" t="s">
        <v>1603</v>
      </c>
      <c r="E571" s="46" t="s">
        <v>885</v>
      </c>
      <c r="F571" s="46" t="s">
        <v>106</v>
      </c>
      <c r="G571" s="46" t="s">
        <v>2477</v>
      </c>
      <c r="H571" s="46" t="s">
        <v>2478</v>
      </c>
      <c r="I571" s="29" t="s">
        <v>79</v>
      </c>
      <c r="J571" s="29" t="s">
        <v>1864</v>
      </c>
      <c r="K571" s="46">
        <f>ABS('Raw_Data'!K571)</f>
        <v>67</v>
      </c>
      <c r="L571" s="46">
        <f>K571 + SUMIF(Stock_In!A:A, A571, Stock_In!D:D) - SUMIF(Stock_Out!A:A, A571, Stock_Out!D:D)</f>
        <v>67</v>
      </c>
      <c r="M571" s="46">
        <v>4</v>
      </c>
      <c r="N571" s="46">
        <f t="shared" si="27"/>
        <v>0</v>
      </c>
      <c r="O571" s="46" t="str">
        <f t="shared" si="28"/>
        <v>No</v>
      </c>
      <c r="P571" s="47">
        <v>12</v>
      </c>
      <c r="Q571" s="46">
        <v>59</v>
      </c>
      <c r="R571" s="47">
        <f t="shared" si="29"/>
        <v>708</v>
      </c>
      <c r="S571" s="46">
        <v>71</v>
      </c>
    </row>
    <row r="572" spans="1:19" x14ac:dyDescent="0.25">
      <c r="A572" s="43" t="str">
        <f>IFERROR(INDEX(Products!A:A, MATCH(B572, Products!B:B, 0)), "Not Found")</f>
        <v>P008</v>
      </c>
      <c r="B572" s="43" t="str">
        <f>PROPER(TRIM('Raw_Data'!A572))</f>
        <v>Anchovies</v>
      </c>
      <c r="C572" s="43" t="s">
        <v>113</v>
      </c>
      <c r="D572" s="43" t="s">
        <v>577</v>
      </c>
      <c r="E572" s="43" t="s">
        <v>115</v>
      </c>
      <c r="F572" s="43" t="s">
        <v>106</v>
      </c>
      <c r="G572" s="43" t="s">
        <v>2480</v>
      </c>
      <c r="H572" s="43" t="s">
        <v>2481</v>
      </c>
      <c r="I572" s="32" t="s">
        <v>79</v>
      </c>
      <c r="J572" s="32">
        <v>45539</v>
      </c>
      <c r="K572" s="43">
        <f>ABS('Raw_Data'!K572)</f>
        <v>86</v>
      </c>
      <c r="L572" s="43">
        <f>K572 + SUMIF(Stock_In!A:A, A572, Stock_In!D:D) - SUMIF(Stock_Out!A:A, A572, Stock_Out!D:D)</f>
        <v>86</v>
      </c>
      <c r="M572" s="43">
        <v>16</v>
      </c>
      <c r="N572" s="43">
        <f t="shared" si="27"/>
        <v>0</v>
      </c>
      <c r="O572" s="43" t="str">
        <f t="shared" si="28"/>
        <v>No</v>
      </c>
      <c r="P572" s="45">
        <v>4</v>
      </c>
      <c r="Q572" s="43">
        <v>98</v>
      </c>
      <c r="R572" s="45">
        <f t="shared" si="29"/>
        <v>392</v>
      </c>
      <c r="S572" s="43">
        <v>12</v>
      </c>
    </row>
    <row r="573" spans="1:19" x14ac:dyDescent="0.25">
      <c r="A573" s="46" t="str">
        <f>IFERROR(INDEX(Products!A:A, MATCH(B573, Products!B:B, 0)), "Not Found")</f>
        <v>P003</v>
      </c>
      <c r="B573" s="46" t="str">
        <f>PROPER(TRIM('Raw_Data'!A573))</f>
        <v>Parmesan Cheese</v>
      </c>
      <c r="C573" s="46" t="s">
        <v>74</v>
      </c>
      <c r="D573" s="46" t="s">
        <v>2482</v>
      </c>
      <c r="E573" s="46" t="s">
        <v>76</v>
      </c>
      <c r="F573" s="46" t="s">
        <v>68</v>
      </c>
      <c r="G573" s="46" t="s">
        <v>2484</v>
      </c>
      <c r="H573" s="46" t="s">
        <v>2485</v>
      </c>
      <c r="I573" s="29" t="s">
        <v>79</v>
      </c>
      <c r="J573" s="29">
        <v>45360</v>
      </c>
      <c r="K573" s="46">
        <f>ABS('Raw_Data'!K573)</f>
        <v>63</v>
      </c>
      <c r="L573" s="46">
        <f>K573 + SUMIF(Stock_In!A:A, A573, Stock_In!D:D) - SUMIF(Stock_Out!A:A, A573, Stock_Out!D:D)</f>
        <v>63</v>
      </c>
      <c r="M573" s="46">
        <v>65</v>
      </c>
      <c r="N573" s="46">
        <f t="shared" si="27"/>
        <v>2</v>
      </c>
      <c r="O573" s="46" t="str">
        <f t="shared" si="28"/>
        <v>Yes</v>
      </c>
      <c r="P573" s="47">
        <v>6</v>
      </c>
      <c r="Q573" s="46">
        <v>78</v>
      </c>
      <c r="R573" s="47">
        <f t="shared" si="29"/>
        <v>468</v>
      </c>
      <c r="S573" s="46">
        <v>73</v>
      </c>
    </row>
    <row r="574" spans="1:19" x14ac:dyDescent="0.25">
      <c r="A574" s="43" t="str">
        <f>IFERROR(INDEX(Products!A:A, MATCH(B574, Products!B:B, 0)), "Not Found")</f>
        <v>P014</v>
      </c>
      <c r="B574" s="43" t="str">
        <f>PROPER(TRIM('Raw_Data'!A574))</f>
        <v>Digestive Biscuit</v>
      </c>
      <c r="C574" s="43" t="s">
        <v>152</v>
      </c>
      <c r="D574" s="43" t="s">
        <v>1676</v>
      </c>
      <c r="E574" s="43" t="s">
        <v>154</v>
      </c>
      <c r="F574" s="43" t="s">
        <v>68</v>
      </c>
      <c r="G574" s="43" t="s">
        <v>2487</v>
      </c>
      <c r="H574" s="43" t="s">
        <v>2488</v>
      </c>
      <c r="I574" s="32" t="s">
        <v>79</v>
      </c>
      <c r="J574" s="32">
        <v>45570</v>
      </c>
      <c r="K574" s="43">
        <f>ABS('Raw_Data'!K574)</f>
        <v>39</v>
      </c>
      <c r="L574" s="43">
        <f>K574 + SUMIF(Stock_In!A:A, A574, Stock_In!D:D) - SUMIF(Stock_Out!A:A, A574, Stock_Out!D:D)</f>
        <v>39</v>
      </c>
      <c r="M574" s="43">
        <v>33</v>
      </c>
      <c r="N574" s="43">
        <f t="shared" si="27"/>
        <v>0</v>
      </c>
      <c r="O574" s="43" t="str">
        <f t="shared" si="28"/>
        <v>No</v>
      </c>
      <c r="P574" s="45">
        <v>18</v>
      </c>
      <c r="Q574" s="43">
        <v>27</v>
      </c>
      <c r="R574" s="45">
        <f t="shared" si="29"/>
        <v>486</v>
      </c>
      <c r="S574" s="43">
        <v>73</v>
      </c>
    </row>
    <row r="575" spans="1:19" x14ac:dyDescent="0.25">
      <c r="A575" s="46" t="str">
        <f>IFERROR(INDEX(Products!A:A, MATCH(B575, Products!B:B, 0)), "Not Found")</f>
        <v>P056</v>
      </c>
      <c r="B575" s="46" t="str">
        <f>PROPER(TRIM('Raw_Data'!A575))</f>
        <v>Pomegranate</v>
      </c>
      <c r="C575" s="46" t="s">
        <v>56</v>
      </c>
      <c r="D575" s="46" t="s">
        <v>681</v>
      </c>
      <c r="E575" s="46" t="s">
        <v>476</v>
      </c>
      <c r="F575" s="46" t="s">
        <v>59</v>
      </c>
      <c r="G575" s="46" t="s">
        <v>2490</v>
      </c>
      <c r="H575" s="46" t="s">
        <v>2491</v>
      </c>
      <c r="I575" s="29" t="s">
        <v>822</v>
      </c>
      <c r="J575" s="29">
        <v>45482</v>
      </c>
      <c r="K575" s="46">
        <f>ABS('Raw_Data'!K575)</f>
        <v>43</v>
      </c>
      <c r="L575" s="46">
        <f>K575 + SUMIF(Stock_In!A:A, A575, Stock_In!D:D) - SUMIF(Stock_Out!A:A, A575, Stock_Out!D:D)</f>
        <v>43</v>
      </c>
      <c r="M575" s="46">
        <v>90</v>
      </c>
      <c r="N575" s="46">
        <f t="shared" si="27"/>
        <v>47</v>
      </c>
      <c r="O575" s="46" t="str">
        <f t="shared" si="28"/>
        <v>Yes</v>
      </c>
      <c r="P575" s="47">
        <v>2.5</v>
      </c>
      <c r="Q575" s="46">
        <v>79</v>
      </c>
      <c r="R575" s="47">
        <f t="shared" si="29"/>
        <v>197.5</v>
      </c>
      <c r="S575" s="46">
        <v>84</v>
      </c>
    </row>
    <row r="576" spans="1:19" x14ac:dyDescent="0.25">
      <c r="A576" s="43" t="str">
        <f>IFERROR(INDEX(Products!A:A, MATCH(B576, Products!B:B, 0)), "Not Found")</f>
        <v>P063</v>
      </c>
      <c r="B576" s="43" t="str">
        <f>PROPER(TRIM('Raw_Data'!A576))</f>
        <v>Tuna</v>
      </c>
      <c r="C576" s="43" t="s">
        <v>113</v>
      </c>
      <c r="D576" s="43" t="s">
        <v>829</v>
      </c>
      <c r="E576" s="43" t="s">
        <v>573</v>
      </c>
      <c r="F576" s="43" t="s">
        <v>59</v>
      </c>
      <c r="G576" s="43" t="s">
        <v>2493</v>
      </c>
      <c r="H576" s="43" t="s">
        <v>2494</v>
      </c>
      <c r="I576" s="32" t="s">
        <v>822</v>
      </c>
      <c r="J576" s="32">
        <v>45327</v>
      </c>
      <c r="K576" s="43">
        <f>ABS('Raw_Data'!K576)</f>
        <v>37</v>
      </c>
      <c r="L576" s="43">
        <f>K576 + SUMIF(Stock_In!A:A, A576, Stock_In!D:D) - SUMIF(Stock_Out!A:A, A576, Stock_Out!D:D)</f>
        <v>37</v>
      </c>
      <c r="M576" s="43">
        <v>32</v>
      </c>
      <c r="N576" s="43">
        <f t="shared" si="27"/>
        <v>0</v>
      </c>
      <c r="O576" s="43" t="str">
        <f t="shared" si="28"/>
        <v>No</v>
      </c>
      <c r="P576" s="45">
        <v>2.5</v>
      </c>
      <c r="Q576" s="43">
        <v>32</v>
      </c>
      <c r="R576" s="45">
        <f t="shared" si="29"/>
        <v>80</v>
      </c>
      <c r="S576" s="43">
        <v>49</v>
      </c>
    </row>
    <row r="577" spans="1:19" x14ac:dyDescent="0.25">
      <c r="A577" s="46" t="str">
        <f>IFERROR(INDEX(Products!A:A, MATCH(B577, Products!B:B, 0)), "Not Found")</f>
        <v>P109</v>
      </c>
      <c r="B577" s="46" t="str">
        <f>PROPER(TRIM('Raw_Data'!A577))</f>
        <v>Zucchini</v>
      </c>
      <c r="C577" s="46" t="s">
        <v>56</v>
      </c>
      <c r="D577" s="46" t="s">
        <v>1697</v>
      </c>
      <c r="E577" s="46" t="s">
        <v>1386</v>
      </c>
      <c r="F577" s="46" t="s">
        <v>106</v>
      </c>
      <c r="G577" s="46" t="s">
        <v>2496</v>
      </c>
      <c r="H577" s="46" t="s">
        <v>2497</v>
      </c>
      <c r="I577" s="29" t="s">
        <v>213</v>
      </c>
      <c r="J577" s="29">
        <v>45993</v>
      </c>
      <c r="K577" s="46">
        <f>ABS('Raw_Data'!K577)</f>
        <v>61</v>
      </c>
      <c r="L577" s="46">
        <f>K577 + SUMIF(Stock_In!A:A, A577, Stock_In!D:D) - SUMIF(Stock_Out!A:A, A577, Stock_Out!D:D)</f>
        <v>61</v>
      </c>
      <c r="M577" s="46">
        <v>38</v>
      </c>
      <c r="N577" s="46">
        <f t="shared" si="27"/>
        <v>0</v>
      </c>
      <c r="O577" s="46" t="str">
        <f t="shared" si="28"/>
        <v>No</v>
      </c>
      <c r="P577" s="47">
        <v>1</v>
      </c>
      <c r="Q577" s="46">
        <v>23</v>
      </c>
      <c r="R577" s="47">
        <f t="shared" si="29"/>
        <v>23</v>
      </c>
      <c r="S577" s="46">
        <v>18</v>
      </c>
    </row>
    <row r="578" spans="1:19" x14ac:dyDescent="0.25">
      <c r="A578" s="43" t="str">
        <f>IFERROR(INDEX(Products!A:A, MATCH(B578, Products!B:B, 0)), "Not Found")</f>
        <v>P104</v>
      </c>
      <c r="B578" s="43" t="str">
        <f>PROPER(TRIM('Raw_Data'!A578))</f>
        <v>Corn Oil</v>
      </c>
      <c r="C578" s="43" t="s">
        <v>65</v>
      </c>
      <c r="D578" s="43" t="s">
        <v>2498</v>
      </c>
      <c r="E578" s="43" t="s">
        <v>1278</v>
      </c>
      <c r="F578" s="43" t="s">
        <v>59</v>
      </c>
      <c r="G578" s="43" t="s">
        <v>2500</v>
      </c>
      <c r="H578" s="43" t="s">
        <v>2501</v>
      </c>
      <c r="I578" s="32" t="s">
        <v>213</v>
      </c>
      <c r="J578" s="32" t="s">
        <v>243</v>
      </c>
      <c r="K578" s="43">
        <f>ABS('Raw_Data'!K578)</f>
        <v>28</v>
      </c>
      <c r="L578" s="43">
        <f>K578 + SUMIF(Stock_In!A:A, A578, Stock_In!D:D) - SUMIF(Stock_Out!A:A, A578, Stock_Out!D:D)</f>
        <v>28</v>
      </c>
      <c r="M578" s="43">
        <v>21</v>
      </c>
      <c r="N578" s="43">
        <f t="shared" si="27"/>
        <v>0</v>
      </c>
      <c r="O578" s="43" t="str">
        <f t="shared" si="28"/>
        <v>No</v>
      </c>
      <c r="P578" s="45">
        <v>66.55</v>
      </c>
      <c r="Q578" s="43">
        <v>36</v>
      </c>
      <c r="R578" s="45">
        <f t="shared" si="29"/>
        <v>2395.7999999999997</v>
      </c>
      <c r="S578" s="43">
        <v>35</v>
      </c>
    </row>
    <row r="579" spans="1:19" x14ac:dyDescent="0.25">
      <c r="A579" s="46" t="str">
        <f>IFERROR(INDEX(Products!A:A, MATCH(B579, Products!B:B, 0)), "Not Found")</f>
        <v>P046</v>
      </c>
      <c r="B579" s="46" t="str">
        <f>PROPER(TRIM('Raw_Data'!A579))</f>
        <v>Egg (Duck)</v>
      </c>
      <c r="C579" s="46" t="s">
        <v>74</v>
      </c>
      <c r="D579" s="46" t="s">
        <v>2251</v>
      </c>
      <c r="E579" s="46" t="s">
        <v>390</v>
      </c>
      <c r="F579" s="46" t="s">
        <v>59</v>
      </c>
      <c r="G579" s="46" t="s">
        <v>2504</v>
      </c>
      <c r="H579" s="46" t="s">
        <v>2505</v>
      </c>
      <c r="I579" s="29" t="s">
        <v>983</v>
      </c>
      <c r="J579" s="29" t="s">
        <v>2506</v>
      </c>
      <c r="K579" s="46">
        <f>ABS('Raw_Data'!K579)</f>
        <v>63</v>
      </c>
      <c r="L579" s="46">
        <f>K579 + SUMIF(Stock_In!A:A, A579, Stock_In!D:D) - SUMIF(Stock_Out!A:A, A579, Stock_Out!D:D)</f>
        <v>63</v>
      </c>
      <c r="M579" s="46">
        <v>68</v>
      </c>
      <c r="N579" s="46">
        <f t="shared" si="27"/>
        <v>5</v>
      </c>
      <c r="O579" s="46" t="str">
        <f t="shared" si="28"/>
        <v>Yes</v>
      </c>
      <c r="P579" s="47">
        <v>18</v>
      </c>
      <c r="Q579" s="46">
        <v>40</v>
      </c>
      <c r="R579" s="47">
        <f t="shared" si="29"/>
        <v>720</v>
      </c>
      <c r="S579" s="46">
        <v>57</v>
      </c>
    </row>
    <row r="580" spans="1:19" x14ac:dyDescent="0.25">
      <c r="A580" s="43" t="str">
        <f>IFERROR(INDEX(Products!A:A, MATCH(B580, Products!B:B, 0)), "Not Found")</f>
        <v>P057</v>
      </c>
      <c r="B580" s="43" t="str">
        <f>PROPER(TRIM('Raw_Data'!A580))</f>
        <v>Cabbage</v>
      </c>
      <c r="C580" s="43" t="s">
        <v>56</v>
      </c>
      <c r="D580" s="43" t="s">
        <v>153</v>
      </c>
      <c r="E580" s="43" t="s">
        <v>491</v>
      </c>
      <c r="F580" s="43" t="s">
        <v>59</v>
      </c>
      <c r="G580" s="43" t="s">
        <v>2508</v>
      </c>
      <c r="H580" s="43" t="s">
        <v>2509</v>
      </c>
      <c r="I580" s="32" t="s">
        <v>983</v>
      </c>
      <c r="J580" s="32" t="s">
        <v>1798</v>
      </c>
      <c r="K580" s="43">
        <f>ABS('Raw_Data'!K580)</f>
        <v>69</v>
      </c>
      <c r="L580" s="43">
        <f>K580 + SUMIF(Stock_In!A:A, A580, Stock_In!D:D) - SUMIF(Stock_Out!A:A, A580, Stock_Out!D:D)</f>
        <v>69</v>
      </c>
      <c r="M580" s="43">
        <v>78</v>
      </c>
      <c r="N580" s="43">
        <f t="shared" si="27"/>
        <v>9</v>
      </c>
      <c r="O580" s="43" t="str">
        <f t="shared" si="28"/>
        <v>Yes</v>
      </c>
      <c r="P580" s="45">
        <v>5</v>
      </c>
      <c r="Q580" s="43">
        <v>72</v>
      </c>
      <c r="R580" s="45">
        <f t="shared" si="29"/>
        <v>360</v>
      </c>
      <c r="S580" s="43">
        <v>84</v>
      </c>
    </row>
    <row r="581" spans="1:19" x14ac:dyDescent="0.25">
      <c r="A581" s="46" t="str">
        <f>IFERROR(INDEX(Products!A:A, MATCH(B581, Products!B:B, 0)), "Not Found")</f>
        <v>P063</v>
      </c>
      <c r="B581" s="46" t="str">
        <f>PROPER(TRIM('Raw_Data'!A581))</f>
        <v>Tuna</v>
      </c>
      <c r="C581" s="46" t="s">
        <v>113</v>
      </c>
      <c r="D581" s="46" t="s">
        <v>1676</v>
      </c>
      <c r="E581" s="46" t="s">
        <v>573</v>
      </c>
      <c r="F581" s="46" t="s">
        <v>68</v>
      </c>
      <c r="G581" s="46" t="s">
        <v>2511</v>
      </c>
      <c r="H581" s="46" t="s">
        <v>2512</v>
      </c>
      <c r="I581" s="29" t="s">
        <v>983</v>
      </c>
      <c r="J581" s="29" t="s">
        <v>237</v>
      </c>
      <c r="K581" s="46">
        <f>ABS('Raw_Data'!K581)</f>
        <v>92</v>
      </c>
      <c r="L581" s="46">
        <f>K581 + SUMIF(Stock_In!A:A, A581, Stock_In!D:D) - SUMIF(Stock_Out!A:A, A581, Stock_Out!D:D)</f>
        <v>92</v>
      </c>
      <c r="M581" s="46">
        <v>74</v>
      </c>
      <c r="N581" s="46">
        <f t="shared" si="27"/>
        <v>0</v>
      </c>
      <c r="O581" s="46" t="str">
        <f t="shared" si="28"/>
        <v>No</v>
      </c>
      <c r="P581" s="47">
        <v>4.5</v>
      </c>
      <c r="Q581" s="46">
        <v>64</v>
      </c>
      <c r="R581" s="47">
        <f t="shared" si="29"/>
        <v>288</v>
      </c>
      <c r="S581" s="46">
        <v>32</v>
      </c>
    </row>
    <row r="582" spans="1:19" x14ac:dyDescent="0.25">
      <c r="A582" s="43" t="str">
        <f>IFERROR(INDEX(Products!A:A, MATCH(B582, Products!B:B, 0)), "Not Found")</f>
        <v>P071</v>
      </c>
      <c r="B582" s="43" t="str">
        <f>PROPER(TRIM('Raw_Data'!A582))</f>
        <v>Black Tea</v>
      </c>
      <c r="C582" s="43" t="s">
        <v>201</v>
      </c>
      <c r="D582" s="43" t="s">
        <v>340</v>
      </c>
      <c r="E582" s="43" t="s">
        <v>682</v>
      </c>
      <c r="F582" s="43" t="s">
        <v>68</v>
      </c>
      <c r="G582" s="43" t="s">
        <v>2514</v>
      </c>
      <c r="H582" s="43" t="s">
        <v>2515</v>
      </c>
      <c r="I582" s="32" t="s">
        <v>983</v>
      </c>
      <c r="J582" s="32">
        <v>45601</v>
      </c>
      <c r="K582" s="43">
        <f>ABS('Raw_Data'!K582)</f>
        <v>19</v>
      </c>
      <c r="L582" s="43">
        <f>K582 + SUMIF(Stock_In!A:A, A582, Stock_In!D:D) - SUMIF(Stock_Out!A:A, A582, Stock_Out!D:D)</f>
        <v>19</v>
      </c>
      <c r="M582" s="43">
        <v>75</v>
      </c>
      <c r="N582" s="43">
        <f t="shared" si="27"/>
        <v>56</v>
      </c>
      <c r="O582" s="43" t="str">
        <f t="shared" si="28"/>
        <v>Yes</v>
      </c>
      <c r="P582" s="45">
        <v>1.9</v>
      </c>
      <c r="Q582" s="43">
        <v>100</v>
      </c>
      <c r="R582" s="45">
        <f t="shared" si="29"/>
        <v>190</v>
      </c>
      <c r="S582" s="43">
        <v>84</v>
      </c>
    </row>
    <row r="583" spans="1:19" x14ac:dyDescent="0.25">
      <c r="A583" s="46" t="str">
        <f>IFERROR(INDEX(Products!A:A, MATCH(B583, Products!B:B, 0)), "Not Found")</f>
        <v>P016</v>
      </c>
      <c r="B583" s="46" t="str">
        <f>PROPER(TRIM('Raw_Data'!A583))</f>
        <v>Pear</v>
      </c>
      <c r="C583" s="46" t="s">
        <v>56</v>
      </c>
      <c r="D583" s="46" t="s">
        <v>2498</v>
      </c>
      <c r="E583" s="46" t="s">
        <v>169</v>
      </c>
      <c r="F583" s="46" t="s">
        <v>106</v>
      </c>
      <c r="G583" s="46" t="s">
        <v>2517</v>
      </c>
      <c r="H583" s="46" t="s">
        <v>2518</v>
      </c>
      <c r="I583" s="29" t="s">
        <v>1379</v>
      </c>
      <c r="J583" s="29">
        <v>45633</v>
      </c>
      <c r="K583" s="46">
        <f>ABS('Raw_Data'!K583)</f>
        <v>84</v>
      </c>
      <c r="L583" s="46">
        <f>K583 + SUMIF(Stock_In!A:A, A583, Stock_In!D:D) - SUMIF(Stock_Out!A:A, A583, Stock_Out!D:D)</f>
        <v>84</v>
      </c>
      <c r="M583" s="46">
        <v>25</v>
      </c>
      <c r="N583" s="46">
        <f t="shared" si="27"/>
        <v>0</v>
      </c>
      <c r="O583" s="46" t="str">
        <f t="shared" si="28"/>
        <v>No</v>
      </c>
      <c r="P583" s="47">
        <v>8</v>
      </c>
      <c r="Q583" s="46">
        <v>42</v>
      </c>
      <c r="R583" s="47">
        <f t="shared" si="29"/>
        <v>336</v>
      </c>
      <c r="S583" s="46">
        <v>76</v>
      </c>
    </row>
    <row r="584" spans="1:19" x14ac:dyDescent="0.25">
      <c r="A584" s="43" t="str">
        <f>IFERROR(INDEX(Products!A:A, MATCH(B584, Products!B:B, 0)), "Not Found")</f>
        <v>P033</v>
      </c>
      <c r="B584" s="43" t="str">
        <f>PROPER(TRIM('Raw_Data'!A584))</f>
        <v>Lime</v>
      </c>
      <c r="C584" s="43" t="s">
        <v>56</v>
      </c>
      <c r="D584" s="43" t="s">
        <v>2519</v>
      </c>
      <c r="E584" s="43" t="s">
        <v>287</v>
      </c>
      <c r="F584" s="43" t="s">
        <v>68</v>
      </c>
      <c r="G584" s="43" t="s">
        <v>2521</v>
      </c>
      <c r="H584" s="43" t="s">
        <v>2522</v>
      </c>
      <c r="I584" s="32" t="s">
        <v>892</v>
      </c>
      <c r="J584" s="32" t="s">
        <v>600</v>
      </c>
      <c r="K584" s="43">
        <f>ABS('Raw_Data'!K584)</f>
        <v>14</v>
      </c>
      <c r="L584" s="43">
        <f>K584 + SUMIF(Stock_In!A:A, A584, Stock_In!D:D) - SUMIF(Stock_Out!A:A, A584, Stock_Out!D:D)</f>
        <v>14</v>
      </c>
      <c r="M584" s="43">
        <v>60</v>
      </c>
      <c r="N584" s="43">
        <f t="shared" si="27"/>
        <v>46</v>
      </c>
      <c r="O584" s="43" t="str">
        <f t="shared" si="28"/>
        <v>Yes</v>
      </c>
      <c r="P584" s="45">
        <v>2.5</v>
      </c>
      <c r="Q584" s="43">
        <v>33</v>
      </c>
      <c r="R584" s="45">
        <f t="shared" si="29"/>
        <v>82.5</v>
      </c>
      <c r="S584" s="43">
        <v>31</v>
      </c>
    </row>
    <row r="585" spans="1:19" x14ac:dyDescent="0.25">
      <c r="A585" s="46" t="str">
        <f>IFERROR(INDEX(Products!A:A, MATCH(B585, Products!B:B, 0)), "Not Found")</f>
        <v>P108</v>
      </c>
      <c r="B585" s="46" t="str">
        <f>PROPER(TRIM('Raw_Data'!A585))</f>
        <v>Cherry</v>
      </c>
      <c r="C585" s="46" t="s">
        <v>56</v>
      </c>
      <c r="D585" s="46" t="s">
        <v>2523</v>
      </c>
      <c r="E585" s="46" t="s">
        <v>1364</v>
      </c>
      <c r="F585" s="46" t="s">
        <v>106</v>
      </c>
      <c r="G585" s="46" t="s">
        <v>2525</v>
      </c>
      <c r="H585" s="46" t="s">
        <v>2526</v>
      </c>
      <c r="I585" s="29" t="s">
        <v>892</v>
      </c>
      <c r="J585" s="29" t="s">
        <v>534</v>
      </c>
      <c r="K585" s="46">
        <f>ABS('Raw_Data'!K585)</f>
        <v>30</v>
      </c>
      <c r="L585" s="46">
        <f>K585 + SUMIF(Stock_In!A:A, A585, Stock_In!D:D) - SUMIF(Stock_Out!A:A, A585, Stock_Out!D:D)</f>
        <v>30</v>
      </c>
      <c r="M585" s="46">
        <v>27</v>
      </c>
      <c r="N585" s="46">
        <f t="shared" si="27"/>
        <v>0</v>
      </c>
      <c r="O585" s="46" t="str">
        <f t="shared" si="28"/>
        <v>No</v>
      </c>
      <c r="P585" s="47">
        <v>25.3</v>
      </c>
      <c r="Q585" s="46">
        <v>43</v>
      </c>
      <c r="R585" s="47">
        <f t="shared" si="29"/>
        <v>1087.9000000000001</v>
      </c>
      <c r="S585" s="46">
        <v>91</v>
      </c>
    </row>
    <row r="586" spans="1:19" x14ac:dyDescent="0.25">
      <c r="A586" s="43" t="str">
        <f>IFERROR(INDEX(Products!A:A, MATCH(B586, Products!B:B, 0)), "Not Found")</f>
        <v>P006</v>
      </c>
      <c r="B586" s="43" t="str">
        <f>PROPER(TRIM('Raw_Data'!A586))</f>
        <v>Lemon</v>
      </c>
      <c r="C586" s="43" t="s">
        <v>56</v>
      </c>
      <c r="D586" s="43" t="s">
        <v>707</v>
      </c>
      <c r="E586" s="43" t="s">
        <v>98</v>
      </c>
      <c r="F586" s="43" t="s">
        <v>68</v>
      </c>
      <c r="G586" s="43" t="s">
        <v>2529</v>
      </c>
      <c r="H586" s="43" t="s">
        <v>2530</v>
      </c>
      <c r="I586" s="32" t="s">
        <v>892</v>
      </c>
      <c r="J586" s="32" t="s">
        <v>816</v>
      </c>
      <c r="K586" s="43">
        <f>ABS('Raw_Data'!K586)</f>
        <v>63</v>
      </c>
      <c r="L586" s="43">
        <f>K586 + SUMIF(Stock_In!A:A, A586, Stock_In!D:D) - SUMIF(Stock_Out!A:A, A586, Stock_Out!D:D)</f>
        <v>63</v>
      </c>
      <c r="M586" s="43">
        <v>34</v>
      </c>
      <c r="N586" s="43">
        <f t="shared" si="27"/>
        <v>0</v>
      </c>
      <c r="O586" s="43" t="str">
        <f t="shared" si="28"/>
        <v>No</v>
      </c>
      <c r="P586" s="45">
        <v>18</v>
      </c>
      <c r="Q586" s="43">
        <v>35</v>
      </c>
      <c r="R586" s="45">
        <f t="shared" si="29"/>
        <v>630</v>
      </c>
      <c r="S586" s="43">
        <v>52</v>
      </c>
    </row>
    <row r="587" spans="1:19" x14ac:dyDescent="0.25">
      <c r="A587" s="46" t="str">
        <f>IFERROR(INDEX(Products!A:A, MATCH(B587, Products!B:B, 0)), "Not Found")</f>
        <v>P072</v>
      </c>
      <c r="B587" s="46" t="str">
        <f>PROPER(TRIM('Raw_Data'!A587))</f>
        <v>White Tea</v>
      </c>
      <c r="C587" s="46" t="s">
        <v>201</v>
      </c>
      <c r="D587" s="46" t="s">
        <v>57</v>
      </c>
      <c r="E587" s="46" t="s">
        <v>695</v>
      </c>
      <c r="F587" s="46" t="s">
        <v>59</v>
      </c>
      <c r="G587" s="46" t="s">
        <v>2532</v>
      </c>
      <c r="H587" s="46" t="s">
        <v>2533</v>
      </c>
      <c r="I587" s="29" t="s">
        <v>892</v>
      </c>
      <c r="J587" s="29">
        <v>45394</v>
      </c>
      <c r="K587" s="46">
        <f>ABS('Raw_Data'!K587)</f>
        <v>60</v>
      </c>
      <c r="L587" s="46">
        <f>K587 + SUMIF(Stock_In!A:A, A587, Stock_In!D:D) - SUMIF(Stock_Out!A:A, A587, Stock_Out!D:D)</f>
        <v>60</v>
      </c>
      <c r="M587" s="46">
        <v>86</v>
      </c>
      <c r="N587" s="46">
        <f t="shared" si="27"/>
        <v>26</v>
      </c>
      <c r="O587" s="46" t="str">
        <f t="shared" si="28"/>
        <v>Yes</v>
      </c>
      <c r="P587" s="47">
        <v>1.8</v>
      </c>
      <c r="Q587" s="46">
        <v>64</v>
      </c>
      <c r="R587" s="47">
        <f t="shared" si="29"/>
        <v>115.2</v>
      </c>
      <c r="S587" s="46">
        <v>34</v>
      </c>
    </row>
    <row r="588" spans="1:19" x14ac:dyDescent="0.25">
      <c r="A588" s="43" t="str">
        <f>IFERROR(INDEX(Products!A:A, MATCH(B588, Products!B:B, 0)), "Not Found")</f>
        <v>P063</v>
      </c>
      <c r="B588" s="43" t="str">
        <f>PROPER(TRIM('Raw_Data'!A588))</f>
        <v>Tuna</v>
      </c>
      <c r="C588" s="43" t="s">
        <v>113</v>
      </c>
      <c r="D588" s="43" t="s">
        <v>2067</v>
      </c>
      <c r="E588" s="43" t="s">
        <v>573</v>
      </c>
      <c r="F588" s="43" t="s">
        <v>59</v>
      </c>
      <c r="G588" s="43" t="s">
        <v>2535</v>
      </c>
      <c r="H588" s="43" t="s">
        <v>2536</v>
      </c>
      <c r="I588" s="32" t="s">
        <v>892</v>
      </c>
      <c r="J588" s="32" t="s">
        <v>810</v>
      </c>
      <c r="K588" s="43">
        <f>ABS('Raw_Data'!K588)</f>
        <v>16</v>
      </c>
      <c r="L588" s="43">
        <f>K588 + SUMIF(Stock_In!A:A, A588, Stock_In!D:D) - SUMIF(Stock_Out!A:A, A588, Stock_Out!D:D)</f>
        <v>16</v>
      </c>
      <c r="M588" s="43">
        <v>11</v>
      </c>
      <c r="N588" s="43">
        <f t="shared" si="27"/>
        <v>0</v>
      </c>
      <c r="O588" s="43" t="str">
        <f t="shared" si="28"/>
        <v>No</v>
      </c>
      <c r="P588" s="45">
        <v>1.5</v>
      </c>
      <c r="Q588" s="43">
        <v>33</v>
      </c>
      <c r="R588" s="45">
        <f t="shared" si="29"/>
        <v>49.5</v>
      </c>
      <c r="S588" s="43">
        <v>83</v>
      </c>
    </row>
    <row r="589" spans="1:19" x14ac:dyDescent="0.25">
      <c r="A589" s="46" t="str">
        <f>IFERROR(INDEX(Products!A:A, MATCH(B589, Products!B:B, 0)), "Not Found")</f>
        <v>P073</v>
      </c>
      <c r="B589" s="46" t="str">
        <f>PROPER(TRIM('Raw_Data'!A589))</f>
        <v>White Rice</v>
      </c>
      <c r="C589" s="46" t="s">
        <v>103</v>
      </c>
      <c r="D589" s="46" t="s">
        <v>2537</v>
      </c>
      <c r="E589" s="46" t="s">
        <v>708</v>
      </c>
      <c r="F589" s="46" t="s">
        <v>68</v>
      </c>
      <c r="G589" s="46" t="s">
        <v>2539</v>
      </c>
      <c r="H589" s="46" t="s">
        <v>2540</v>
      </c>
      <c r="I589" s="29" t="s">
        <v>892</v>
      </c>
      <c r="J589" s="29">
        <v>45416</v>
      </c>
      <c r="K589" s="46">
        <f>ABS('Raw_Data'!K589)</f>
        <v>18</v>
      </c>
      <c r="L589" s="46">
        <f>K589 + SUMIF(Stock_In!A:A, A589, Stock_In!D:D) - SUMIF(Stock_Out!A:A, A589, Stock_Out!D:D)</f>
        <v>18</v>
      </c>
      <c r="M589" s="46">
        <v>4</v>
      </c>
      <c r="N589" s="46">
        <f t="shared" si="27"/>
        <v>0</v>
      </c>
      <c r="O589" s="46" t="str">
        <f t="shared" si="28"/>
        <v>No</v>
      </c>
      <c r="P589" s="47">
        <v>2</v>
      </c>
      <c r="Q589" s="46">
        <v>97</v>
      </c>
      <c r="R589" s="47">
        <f t="shared" si="29"/>
        <v>194</v>
      </c>
      <c r="S589" s="46">
        <v>24</v>
      </c>
    </row>
    <row r="590" spans="1:19" x14ac:dyDescent="0.25">
      <c r="A590" s="43" t="str">
        <f>IFERROR(INDEX(Products!A:A, MATCH(B590, Products!B:B, 0)), "Not Found")</f>
        <v>P030</v>
      </c>
      <c r="B590" s="43" t="str">
        <f>PROPER(TRIM('Raw_Data'!A590))</f>
        <v>Bread Flour</v>
      </c>
      <c r="C590" s="43" t="s">
        <v>103</v>
      </c>
      <c r="D590" s="43" t="s">
        <v>2216</v>
      </c>
      <c r="E590" s="43" t="s">
        <v>262</v>
      </c>
      <c r="F590" s="43" t="s">
        <v>68</v>
      </c>
      <c r="G590" s="43" t="s">
        <v>2542</v>
      </c>
      <c r="H590" s="43" t="s">
        <v>2543</v>
      </c>
      <c r="I590" s="32" t="s">
        <v>165</v>
      </c>
      <c r="J590" s="32">
        <v>45485</v>
      </c>
      <c r="K590" s="43">
        <f>ABS('Raw_Data'!K590)</f>
        <v>64</v>
      </c>
      <c r="L590" s="43">
        <f>K590 + SUMIF(Stock_In!A:A, A590, Stock_In!D:D) - SUMIF(Stock_Out!A:A, A590, Stock_Out!D:D)</f>
        <v>64</v>
      </c>
      <c r="M590" s="43">
        <v>39</v>
      </c>
      <c r="N590" s="43">
        <f t="shared" si="27"/>
        <v>0</v>
      </c>
      <c r="O590" s="43" t="str">
        <f t="shared" si="28"/>
        <v>No</v>
      </c>
      <c r="P590" s="45">
        <v>1.6</v>
      </c>
      <c r="Q590" s="43">
        <v>30</v>
      </c>
      <c r="R590" s="45">
        <f t="shared" si="29"/>
        <v>48</v>
      </c>
      <c r="S590" s="43">
        <v>41</v>
      </c>
    </row>
    <row r="591" spans="1:19" x14ac:dyDescent="0.25">
      <c r="A591" s="46" t="str">
        <f>IFERROR(INDEX(Products!A:A, MATCH(B591, Products!B:B, 0)), "Not Found")</f>
        <v>P049</v>
      </c>
      <c r="B591" s="46" t="str">
        <f>PROPER(TRIM('Raw_Data'!A591))</f>
        <v>Onion</v>
      </c>
      <c r="C591" s="46" t="s">
        <v>56</v>
      </c>
      <c r="D591" s="46" t="s">
        <v>2523</v>
      </c>
      <c r="E591" s="46" t="s">
        <v>417</v>
      </c>
      <c r="F591" s="46" t="s">
        <v>106</v>
      </c>
      <c r="G591" s="46" t="s">
        <v>2545</v>
      </c>
      <c r="H591" s="46" t="s">
        <v>2546</v>
      </c>
      <c r="I591" s="29" t="s">
        <v>165</v>
      </c>
      <c r="J591" s="29" t="s">
        <v>179</v>
      </c>
      <c r="K591" s="46">
        <f>ABS('Raw_Data'!K591)</f>
        <v>74</v>
      </c>
      <c r="L591" s="46">
        <f>K591 + SUMIF(Stock_In!A:A, A591, Stock_In!D:D) - SUMIF(Stock_Out!A:A, A591, Stock_Out!D:D)</f>
        <v>74</v>
      </c>
      <c r="M591" s="46">
        <v>36</v>
      </c>
      <c r="N591" s="46">
        <f t="shared" si="27"/>
        <v>0</v>
      </c>
      <c r="O591" s="46" t="str">
        <f t="shared" si="28"/>
        <v>No</v>
      </c>
      <c r="P591" s="47">
        <v>20</v>
      </c>
      <c r="Q591" s="46">
        <v>36</v>
      </c>
      <c r="R591" s="47">
        <f t="shared" si="29"/>
        <v>720</v>
      </c>
      <c r="S591" s="46">
        <v>6</v>
      </c>
    </row>
    <row r="592" spans="1:19" x14ac:dyDescent="0.25">
      <c r="A592" s="43" t="str">
        <f>IFERROR(INDEX(Products!A:A, MATCH(B592, Products!B:B, 0)), "Not Found")</f>
        <v>P004</v>
      </c>
      <c r="B592" s="43" t="str">
        <f>PROPER(TRIM('Raw_Data'!A592))</f>
        <v>Carrot</v>
      </c>
      <c r="C592" s="43" t="s">
        <v>56</v>
      </c>
      <c r="D592" s="43" t="s">
        <v>1614</v>
      </c>
      <c r="E592" s="43" t="s">
        <v>83</v>
      </c>
      <c r="F592" s="43" t="s">
        <v>106</v>
      </c>
      <c r="G592" s="43" t="s">
        <v>2548</v>
      </c>
      <c r="H592" s="43" t="s">
        <v>2549</v>
      </c>
      <c r="I592" s="32" t="s">
        <v>165</v>
      </c>
      <c r="J592" s="32" t="s">
        <v>1864</v>
      </c>
      <c r="K592" s="43">
        <f>ABS('Raw_Data'!K592)</f>
        <v>92</v>
      </c>
      <c r="L592" s="43">
        <f>K592 + SUMIF(Stock_In!A:A, A592, Stock_In!D:D) - SUMIF(Stock_Out!A:A, A592, Stock_Out!D:D)</f>
        <v>92</v>
      </c>
      <c r="M592" s="43">
        <v>62</v>
      </c>
      <c r="N592" s="43">
        <f t="shared" si="27"/>
        <v>0</v>
      </c>
      <c r="O592" s="43" t="str">
        <f t="shared" si="28"/>
        <v>No</v>
      </c>
      <c r="P592" s="45">
        <v>4</v>
      </c>
      <c r="Q592" s="43">
        <v>65</v>
      </c>
      <c r="R592" s="45">
        <f t="shared" si="29"/>
        <v>260</v>
      </c>
      <c r="S592" s="43">
        <v>96</v>
      </c>
    </row>
    <row r="593" spans="1:19" x14ac:dyDescent="0.25">
      <c r="A593" s="46" t="str">
        <f>IFERROR(INDEX(Products!A:A, MATCH(B593, Products!B:B, 0)), "Not Found")</f>
        <v>P021</v>
      </c>
      <c r="B593" s="46" t="str">
        <f>PROPER(TRIM('Raw_Data'!A593))</f>
        <v>Arabica Coffee</v>
      </c>
      <c r="C593" s="46" t="s">
        <v>201</v>
      </c>
      <c r="D593" s="46" t="s">
        <v>2166</v>
      </c>
      <c r="E593" s="46" t="s">
        <v>203</v>
      </c>
      <c r="F593" s="46" t="s">
        <v>106</v>
      </c>
      <c r="G593" s="46" t="s">
        <v>2551</v>
      </c>
      <c r="H593" s="46" t="s">
        <v>2552</v>
      </c>
      <c r="I593" s="29" t="s">
        <v>165</v>
      </c>
      <c r="J593" s="29" t="s">
        <v>1221</v>
      </c>
      <c r="K593" s="46">
        <f>ABS('Raw_Data'!K593)</f>
        <v>45</v>
      </c>
      <c r="L593" s="46">
        <f>K593 + SUMIF(Stock_In!A:A, A593, Stock_In!D:D) - SUMIF(Stock_Out!A:A, A593, Stock_Out!D:D)</f>
        <v>45</v>
      </c>
      <c r="M593" s="46">
        <v>34</v>
      </c>
      <c r="N593" s="46">
        <f t="shared" si="27"/>
        <v>0</v>
      </c>
      <c r="O593" s="46" t="str">
        <f t="shared" si="28"/>
        <v>No</v>
      </c>
      <c r="P593" s="47">
        <v>2.4</v>
      </c>
      <c r="Q593" s="46">
        <v>95</v>
      </c>
      <c r="R593" s="47">
        <f t="shared" si="29"/>
        <v>228</v>
      </c>
      <c r="S593" s="46">
        <v>63</v>
      </c>
    </row>
    <row r="594" spans="1:19" x14ac:dyDescent="0.25">
      <c r="A594" s="43" t="str">
        <f>IFERROR(INDEX(Products!A:A, MATCH(B594, Products!B:B, 0)), "Not Found")</f>
        <v>P117</v>
      </c>
      <c r="B594" s="43" t="str">
        <f>PROPER(TRIM('Raw_Data'!A594))</f>
        <v>Heavy Cream</v>
      </c>
      <c r="C594" s="43" t="s">
        <v>74</v>
      </c>
      <c r="D594" s="43" t="s">
        <v>1151</v>
      </c>
      <c r="E594" s="43" t="s">
        <v>1669</v>
      </c>
      <c r="F594" s="43" t="s">
        <v>106</v>
      </c>
      <c r="G594" s="43" t="s">
        <v>2554</v>
      </c>
      <c r="H594" s="43" t="s">
        <v>2555</v>
      </c>
      <c r="I594" s="32" t="s">
        <v>854</v>
      </c>
      <c r="J594" s="32" t="s">
        <v>393</v>
      </c>
      <c r="K594" s="43">
        <f>ABS('Raw_Data'!K594)</f>
        <v>74</v>
      </c>
      <c r="L594" s="43">
        <f>K594 + SUMIF(Stock_In!A:A, A594, Stock_In!D:D) - SUMIF(Stock_Out!A:A, A594, Stock_Out!D:D)</f>
        <v>74</v>
      </c>
      <c r="M594" s="43">
        <v>100</v>
      </c>
      <c r="N594" s="43">
        <f t="shared" si="27"/>
        <v>26</v>
      </c>
      <c r="O594" s="43" t="str">
        <f t="shared" si="28"/>
        <v>Yes</v>
      </c>
      <c r="P594" s="45">
        <v>25.5</v>
      </c>
      <c r="Q594" s="43">
        <v>29</v>
      </c>
      <c r="R594" s="45">
        <f t="shared" si="29"/>
        <v>739.5</v>
      </c>
      <c r="S594" s="43">
        <v>31</v>
      </c>
    </row>
    <row r="595" spans="1:19" x14ac:dyDescent="0.25">
      <c r="A595" s="46" t="str">
        <f>IFERROR(INDEX(Products!A:A, MATCH(B595, Products!B:B, 0)), "Not Found")</f>
        <v>P085</v>
      </c>
      <c r="B595" s="46" t="str">
        <f>PROPER(TRIM('Raw_Data'!A595))</f>
        <v>Powdered Sugar</v>
      </c>
      <c r="C595" s="46" t="s">
        <v>103</v>
      </c>
      <c r="D595" s="46" t="s">
        <v>2557</v>
      </c>
      <c r="E595" s="46" t="s">
        <v>830</v>
      </c>
      <c r="F595" s="46" t="s">
        <v>68</v>
      </c>
      <c r="G595" s="46" t="s">
        <v>2559</v>
      </c>
      <c r="H595" s="46" t="s">
        <v>2560</v>
      </c>
      <c r="I595" s="29" t="s">
        <v>1243</v>
      </c>
      <c r="J595" s="29" t="s">
        <v>213</v>
      </c>
      <c r="K595" s="46">
        <f>ABS('Raw_Data'!K595)</f>
        <v>88</v>
      </c>
      <c r="L595" s="46">
        <f>K595 + SUMIF(Stock_In!A:A, A595, Stock_In!D:D) - SUMIF(Stock_Out!A:A, A595, Stock_Out!D:D)</f>
        <v>88</v>
      </c>
      <c r="M595" s="46">
        <v>17</v>
      </c>
      <c r="N595" s="46">
        <f t="shared" si="27"/>
        <v>0</v>
      </c>
      <c r="O595" s="46" t="str">
        <f t="shared" si="28"/>
        <v>No</v>
      </c>
      <c r="P595" s="47">
        <v>0.2</v>
      </c>
      <c r="Q595" s="46">
        <v>100</v>
      </c>
      <c r="R595" s="47">
        <f t="shared" si="29"/>
        <v>20</v>
      </c>
      <c r="S595" s="46">
        <v>63</v>
      </c>
    </row>
    <row r="596" spans="1:19" x14ac:dyDescent="0.25">
      <c r="A596" s="43" t="str">
        <f>IFERROR(INDEX(Products!A:A, MATCH(B596, Products!B:B, 0)), "Not Found")</f>
        <v>P072</v>
      </c>
      <c r="B596" s="43" t="str">
        <f>PROPER(TRIM('Raw_Data'!A596))</f>
        <v>White Tea</v>
      </c>
      <c r="C596" s="43" t="s">
        <v>201</v>
      </c>
      <c r="D596" s="43" t="s">
        <v>1895</v>
      </c>
      <c r="E596" s="43" t="s">
        <v>695</v>
      </c>
      <c r="F596" s="43" t="s">
        <v>68</v>
      </c>
      <c r="G596" s="43" t="s">
        <v>2562</v>
      </c>
      <c r="H596" s="43" t="s">
        <v>2563</v>
      </c>
      <c r="I596" s="32" t="s">
        <v>1243</v>
      </c>
      <c r="J596" s="32" t="s">
        <v>1043</v>
      </c>
      <c r="K596" s="43">
        <f>ABS('Raw_Data'!K596)</f>
        <v>50</v>
      </c>
      <c r="L596" s="43">
        <f>K596 + SUMIF(Stock_In!A:A, A596, Stock_In!D:D) - SUMIF(Stock_Out!A:A, A596, Stock_Out!D:D)</f>
        <v>50</v>
      </c>
      <c r="M596" s="43">
        <v>91</v>
      </c>
      <c r="N596" s="43">
        <f t="shared" si="27"/>
        <v>41</v>
      </c>
      <c r="O596" s="43" t="str">
        <f t="shared" si="28"/>
        <v>Yes</v>
      </c>
      <c r="P596" s="45">
        <v>14.9</v>
      </c>
      <c r="Q596" s="43">
        <v>90</v>
      </c>
      <c r="R596" s="45">
        <f t="shared" si="29"/>
        <v>1341</v>
      </c>
      <c r="S596" s="43">
        <v>75</v>
      </c>
    </row>
    <row r="597" spans="1:19" x14ac:dyDescent="0.25">
      <c r="A597" s="46" t="str">
        <f>IFERROR(INDEX(Products!A:A, MATCH(B597, Products!B:B, 0)), "Not Found")</f>
        <v>P111</v>
      </c>
      <c r="B597" s="46" t="str">
        <f>PROPER(TRIM('Raw_Data'!A597))</f>
        <v>Egg (Chicken)</v>
      </c>
      <c r="C597" s="46" t="s">
        <v>74</v>
      </c>
      <c r="D597" s="46" t="s">
        <v>2565</v>
      </c>
      <c r="E597" s="46" t="s">
        <v>1416</v>
      </c>
      <c r="F597" s="46" t="s">
        <v>59</v>
      </c>
      <c r="G597" s="46" t="s">
        <v>2567</v>
      </c>
      <c r="H597" s="46" t="s">
        <v>2568</v>
      </c>
      <c r="I597" s="29" t="s">
        <v>1243</v>
      </c>
      <c r="J597" s="29" t="s">
        <v>332</v>
      </c>
      <c r="K597" s="46">
        <f>ABS('Raw_Data'!K597)</f>
        <v>10</v>
      </c>
      <c r="L597" s="46">
        <f>K597 + SUMIF(Stock_In!A:A, A597, Stock_In!D:D) - SUMIF(Stock_Out!A:A, A597, Stock_Out!D:D)</f>
        <v>10</v>
      </c>
      <c r="M597" s="46">
        <v>82</v>
      </c>
      <c r="N597" s="46">
        <f t="shared" si="27"/>
        <v>72</v>
      </c>
      <c r="O597" s="46" t="str">
        <f t="shared" si="28"/>
        <v>Yes</v>
      </c>
      <c r="P597" s="47">
        <v>2</v>
      </c>
      <c r="Q597" s="46">
        <v>52</v>
      </c>
      <c r="R597" s="47">
        <f t="shared" si="29"/>
        <v>104</v>
      </c>
      <c r="S597" s="46">
        <v>47</v>
      </c>
    </row>
    <row r="598" spans="1:19" x14ac:dyDescent="0.25">
      <c r="A598" s="43" t="str">
        <f>IFERROR(INDEX(Products!A:A, MATCH(B598, Products!B:B, 0)), "Not Found")</f>
        <v>P078</v>
      </c>
      <c r="B598" s="43" t="str">
        <f>PROPER(TRIM('Raw_Data'!A598))</f>
        <v>Black Coffee</v>
      </c>
      <c r="C598" s="43" t="s">
        <v>201</v>
      </c>
      <c r="D598" s="43" t="s">
        <v>490</v>
      </c>
      <c r="E598" s="43" t="s">
        <v>751</v>
      </c>
      <c r="F598" s="43" t="s">
        <v>106</v>
      </c>
      <c r="G598" s="43" t="s">
        <v>2570</v>
      </c>
      <c r="H598" s="43" t="s">
        <v>2571</v>
      </c>
      <c r="I598" s="32" t="s">
        <v>1504</v>
      </c>
      <c r="J598" s="32" t="s">
        <v>1470</v>
      </c>
      <c r="K598" s="43">
        <f>ABS('Raw_Data'!K598)</f>
        <v>87</v>
      </c>
      <c r="L598" s="43">
        <f>K598 + SUMIF(Stock_In!A:A, A598, Stock_In!D:D) - SUMIF(Stock_Out!A:A, A598, Stock_Out!D:D)</f>
        <v>87</v>
      </c>
      <c r="M598" s="43">
        <v>31</v>
      </c>
      <c r="N598" s="43">
        <f t="shared" ref="N598:N661" si="30">IF(M598&gt;L598,M598-L598,0)</f>
        <v>0</v>
      </c>
      <c r="O598" s="43" t="str">
        <f t="shared" ref="O598:O661" si="31">IF(K598 &lt;= M598, "Yes", "No")</f>
        <v>No</v>
      </c>
      <c r="P598" s="45">
        <v>12.5</v>
      </c>
      <c r="Q598" s="43">
        <v>95</v>
      </c>
      <c r="R598" s="45">
        <f t="shared" ref="R598:R661" si="32">P598*Q598</f>
        <v>1187.5</v>
      </c>
      <c r="S598" s="43">
        <v>61</v>
      </c>
    </row>
    <row r="599" spans="1:19" x14ac:dyDescent="0.25">
      <c r="A599" s="46" t="str">
        <f>IFERROR(INDEX(Products!A:A, MATCH(B599, Products!B:B, 0)), "Not Found")</f>
        <v>P079</v>
      </c>
      <c r="B599" s="46" t="str">
        <f>PROPER(TRIM('Raw_Data'!A599))</f>
        <v>White Sugar</v>
      </c>
      <c r="C599" s="46" t="s">
        <v>103</v>
      </c>
      <c r="D599" s="46" t="s">
        <v>899</v>
      </c>
      <c r="E599" s="46" t="s">
        <v>761</v>
      </c>
      <c r="F599" s="46" t="s">
        <v>68</v>
      </c>
      <c r="G599" s="46" t="s">
        <v>2574</v>
      </c>
      <c r="H599" s="46" t="s">
        <v>2575</v>
      </c>
      <c r="I599" s="29" t="s">
        <v>1504</v>
      </c>
      <c r="J599" s="29" t="s">
        <v>550</v>
      </c>
      <c r="K599" s="46">
        <f>ABS('Raw_Data'!K599)</f>
        <v>38</v>
      </c>
      <c r="L599" s="46">
        <f>K599 + SUMIF(Stock_In!A:A, A599, Stock_In!D:D) - SUMIF(Stock_Out!A:A, A599, Stock_Out!D:D)</f>
        <v>38</v>
      </c>
      <c r="M599" s="46">
        <v>35</v>
      </c>
      <c r="N599" s="46">
        <f t="shared" si="30"/>
        <v>0</v>
      </c>
      <c r="O599" s="46" t="str">
        <f t="shared" si="31"/>
        <v>No</v>
      </c>
      <c r="P599" s="47">
        <v>3</v>
      </c>
      <c r="Q599" s="46">
        <v>86</v>
      </c>
      <c r="R599" s="47">
        <f t="shared" si="32"/>
        <v>258</v>
      </c>
      <c r="S599" s="46">
        <v>71</v>
      </c>
    </row>
    <row r="600" spans="1:19" x14ac:dyDescent="0.25">
      <c r="A600" s="43" t="str">
        <f>IFERROR(INDEX(Products!A:A, MATCH(B600, Products!B:B, 0)), "Not Found")</f>
        <v>P027</v>
      </c>
      <c r="B600" s="43" t="str">
        <f>PROPER(TRIM('Raw_Data'!A600))</f>
        <v>Green Coffee</v>
      </c>
      <c r="C600" s="43" t="s">
        <v>201</v>
      </c>
      <c r="D600" s="43" t="s">
        <v>1672</v>
      </c>
      <c r="E600" s="43" t="s">
        <v>240</v>
      </c>
      <c r="F600" s="43" t="s">
        <v>59</v>
      </c>
      <c r="G600" s="43" t="s">
        <v>2577</v>
      </c>
      <c r="H600" s="43" t="s">
        <v>2578</v>
      </c>
      <c r="I600" s="32" t="s">
        <v>1583</v>
      </c>
      <c r="J600" s="32">
        <v>45507</v>
      </c>
      <c r="K600" s="43">
        <f>ABS('Raw_Data'!K600)</f>
        <v>61</v>
      </c>
      <c r="L600" s="43">
        <f>K600 + SUMIF(Stock_In!A:A, A600, Stock_In!D:D) - SUMIF(Stock_Out!A:A, A600, Stock_Out!D:D)</f>
        <v>61</v>
      </c>
      <c r="M600" s="43">
        <v>34</v>
      </c>
      <c r="N600" s="43">
        <f t="shared" si="30"/>
        <v>0</v>
      </c>
      <c r="O600" s="43" t="str">
        <f t="shared" si="31"/>
        <v>No</v>
      </c>
      <c r="P600" s="45">
        <v>6</v>
      </c>
      <c r="Q600" s="43">
        <v>60</v>
      </c>
      <c r="R600" s="45">
        <f t="shared" si="32"/>
        <v>360</v>
      </c>
      <c r="S600" s="43">
        <v>2</v>
      </c>
    </row>
    <row r="601" spans="1:19" x14ac:dyDescent="0.25">
      <c r="A601" s="46" t="str">
        <f>IFERROR(INDEX(Products!A:A, MATCH(B601, Products!B:B, 0)), "Not Found")</f>
        <v>P013</v>
      </c>
      <c r="B601" s="46" t="str">
        <f>PROPER(TRIM('Raw_Data'!A601))</f>
        <v>Orange</v>
      </c>
      <c r="C601" s="46" t="s">
        <v>56</v>
      </c>
      <c r="D601" s="46" t="s">
        <v>2579</v>
      </c>
      <c r="E601" s="46" t="s">
        <v>146</v>
      </c>
      <c r="F601" s="46" t="s">
        <v>106</v>
      </c>
      <c r="G601" s="46" t="s">
        <v>2581</v>
      </c>
      <c r="H601" s="46" t="s">
        <v>2582</v>
      </c>
      <c r="I601" s="29" t="s">
        <v>1583</v>
      </c>
      <c r="J601" s="29" t="s">
        <v>1167</v>
      </c>
      <c r="K601" s="46">
        <f>ABS('Raw_Data'!K601)</f>
        <v>81</v>
      </c>
      <c r="L601" s="46">
        <f>K601 + SUMIF(Stock_In!A:A, A601, Stock_In!D:D) - SUMIF(Stock_Out!A:A, A601, Stock_Out!D:D)</f>
        <v>81</v>
      </c>
      <c r="M601" s="46">
        <v>55</v>
      </c>
      <c r="N601" s="46">
        <f t="shared" si="30"/>
        <v>0</v>
      </c>
      <c r="O601" s="46" t="str">
        <f t="shared" si="31"/>
        <v>No</v>
      </c>
      <c r="P601" s="47">
        <v>4.45</v>
      </c>
      <c r="Q601" s="46">
        <v>62</v>
      </c>
      <c r="R601" s="47">
        <f t="shared" si="32"/>
        <v>275.90000000000003</v>
      </c>
      <c r="S601" s="46">
        <v>89</v>
      </c>
    </row>
    <row r="602" spans="1:19" x14ac:dyDescent="0.25">
      <c r="A602" s="43" t="str">
        <f>IFERROR(INDEX(Products!A:A, MATCH(B602, Products!B:B, 0)), "Not Found")</f>
        <v>P051</v>
      </c>
      <c r="B602" s="43" t="str">
        <f>PROPER(TRIM('Raw_Data'!A602))</f>
        <v>Sardines</v>
      </c>
      <c r="C602" s="43" t="s">
        <v>113</v>
      </c>
      <c r="D602" s="43" t="s">
        <v>2583</v>
      </c>
      <c r="E602" s="43" t="s">
        <v>429</v>
      </c>
      <c r="F602" s="43" t="s">
        <v>106</v>
      </c>
      <c r="G602" s="43" t="s">
        <v>2585</v>
      </c>
      <c r="H602" s="43" t="s">
        <v>2586</v>
      </c>
      <c r="I602" s="32" t="s">
        <v>1583</v>
      </c>
      <c r="J602" s="32" t="s">
        <v>679</v>
      </c>
      <c r="K602" s="43">
        <f>ABS('Raw_Data'!K602)</f>
        <v>89</v>
      </c>
      <c r="L602" s="43">
        <f>K602 + SUMIF(Stock_In!A:A, A602, Stock_In!D:D) - SUMIF(Stock_Out!A:A, A602, Stock_Out!D:D)</f>
        <v>89</v>
      </c>
      <c r="M602" s="43">
        <v>83</v>
      </c>
      <c r="N602" s="43">
        <f t="shared" si="30"/>
        <v>0</v>
      </c>
      <c r="O602" s="43" t="str">
        <f t="shared" si="31"/>
        <v>No</v>
      </c>
      <c r="P602" s="45">
        <v>2</v>
      </c>
      <c r="Q602" s="43">
        <v>73</v>
      </c>
      <c r="R602" s="45">
        <f t="shared" si="32"/>
        <v>146</v>
      </c>
      <c r="S602" s="43">
        <v>88</v>
      </c>
    </row>
    <row r="603" spans="1:19" x14ac:dyDescent="0.25">
      <c r="A603" s="46" t="str">
        <f>IFERROR(INDEX(Products!A:A, MATCH(B603, Products!B:B, 0)), "Not Found")</f>
        <v>P016</v>
      </c>
      <c r="B603" s="46" t="str">
        <f>PROPER(TRIM('Raw_Data'!A603))</f>
        <v>Pear</v>
      </c>
      <c r="C603" s="46" t="s">
        <v>56</v>
      </c>
      <c r="D603" s="46" t="s">
        <v>443</v>
      </c>
      <c r="E603" s="46" t="s">
        <v>169</v>
      </c>
      <c r="F603" s="46" t="s">
        <v>106</v>
      </c>
      <c r="G603" s="46" t="s">
        <v>2588</v>
      </c>
      <c r="H603" s="46" t="s">
        <v>2589</v>
      </c>
      <c r="I603" s="29" t="s">
        <v>1583</v>
      </c>
      <c r="J603" s="29" t="s">
        <v>2136</v>
      </c>
      <c r="K603" s="46">
        <f>ABS('Raw_Data'!K603)</f>
        <v>58</v>
      </c>
      <c r="L603" s="46">
        <f>K603 + SUMIF(Stock_In!A:A, A603, Stock_In!D:D) - SUMIF(Stock_Out!A:A, A603, Stock_Out!D:D)</f>
        <v>58</v>
      </c>
      <c r="M603" s="46">
        <v>6</v>
      </c>
      <c r="N603" s="46">
        <f t="shared" si="30"/>
        <v>0</v>
      </c>
      <c r="O603" s="46" t="str">
        <f t="shared" si="31"/>
        <v>No</v>
      </c>
      <c r="P603" s="47">
        <v>2.5</v>
      </c>
      <c r="Q603" s="46">
        <v>49</v>
      </c>
      <c r="R603" s="47">
        <f t="shared" si="32"/>
        <v>122.5</v>
      </c>
      <c r="S603" s="46">
        <v>77</v>
      </c>
    </row>
    <row r="604" spans="1:19" x14ac:dyDescent="0.25">
      <c r="A604" s="43" t="str">
        <f>IFERROR(INDEX(Products!A:A, MATCH(B604, Products!B:B, 0)), "Not Found")</f>
        <v>P079</v>
      </c>
      <c r="B604" s="43" t="str">
        <f>PROPER(TRIM('Raw_Data'!A604))</f>
        <v>White Sugar</v>
      </c>
      <c r="C604" s="43" t="s">
        <v>103</v>
      </c>
      <c r="D604" s="43" t="s">
        <v>297</v>
      </c>
      <c r="E604" s="43" t="s">
        <v>761</v>
      </c>
      <c r="F604" s="43" t="s">
        <v>106</v>
      </c>
      <c r="G604" s="43" t="s">
        <v>2591</v>
      </c>
      <c r="H604" s="43" t="s">
        <v>2592</v>
      </c>
      <c r="I604" s="32" t="s">
        <v>864</v>
      </c>
      <c r="J604" s="32">
        <v>45604</v>
      </c>
      <c r="K604" s="43">
        <f>ABS('Raw_Data'!K604)</f>
        <v>39</v>
      </c>
      <c r="L604" s="43">
        <f>K604 + SUMIF(Stock_In!A:A, A604, Stock_In!D:D) - SUMIF(Stock_Out!A:A, A604, Stock_Out!D:D)</f>
        <v>39</v>
      </c>
      <c r="M604" s="43">
        <v>79</v>
      </c>
      <c r="N604" s="43">
        <f t="shared" si="30"/>
        <v>40</v>
      </c>
      <c r="O604" s="43" t="str">
        <f t="shared" si="31"/>
        <v>Yes</v>
      </c>
      <c r="P604" s="45">
        <v>7</v>
      </c>
      <c r="Q604" s="43">
        <v>73</v>
      </c>
      <c r="R604" s="45">
        <f t="shared" si="32"/>
        <v>511</v>
      </c>
      <c r="S604" s="43">
        <v>36</v>
      </c>
    </row>
    <row r="605" spans="1:19" x14ac:dyDescent="0.25">
      <c r="A605" s="46" t="str">
        <f>IFERROR(INDEX(Products!A:A, MATCH(B605, Products!B:B, 0)), "Not Found")</f>
        <v>P015</v>
      </c>
      <c r="B605" s="46" t="str">
        <f>PROPER(TRIM('Raw_Data'!A605))</f>
        <v>Cauliflower</v>
      </c>
      <c r="C605" s="46" t="s">
        <v>56</v>
      </c>
      <c r="D605" s="46" t="s">
        <v>2593</v>
      </c>
      <c r="E605" s="46" t="s">
        <v>162</v>
      </c>
      <c r="F605" s="46" t="s">
        <v>68</v>
      </c>
      <c r="G605" s="46" t="s">
        <v>2595</v>
      </c>
      <c r="H605" s="46" t="s">
        <v>2596</v>
      </c>
      <c r="I605" s="29" t="s">
        <v>864</v>
      </c>
      <c r="J605" s="29">
        <v>45359</v>
      </c>
      <c r="K605" s="46">
        <f>ABS('Raw_Data'!K605)</f>
        <v>95</v>
      </c>
      <c r="L605" s="46">
        <f>K605 + SUMIF(Stock_In!A:A, A605, Stock_In!D:D) - SUMIF(Stock_Out!A:A, A605, Stock_Out!D:D)</f>
        <v>95</v>
      </c>
      <c r="M605" s="46">
        <v>20</v>
      </c>
      <c r="N605" s="46">
        <f t="shared" si="30"/>
        <v>0</v>
      </c>
      <c r="O605" s="46" t="str">
        <f t="shared" si="31"/>
        <v>No</v>
      </c>
      <c r="P605" s="47">
        <v>2</v>
      </c>
      <c r="Q605" s="46">
        <v>30</v>
      </c>
      <c r="R605" s="47">
        <f t="shared" si="32"/>
        <v>60</v>
      </c>
      <c r="S605" s="46">
        <v>57</v>
      </c>
    </row>
    <row r="606" spans="1:19" x14ac:dyDescent="0.25">
      <c r="A606" s="43" t="str">
        <f>IFERROR(INDEX(Products!A:A, MATCH(B606, Products!B:B, 0)), "Not Found")</f>
        <v>P090</v>
      </c>
      <c r="B606" s="43" t="str">
        <f>PROPER(TRIM('Raw_Data'!A606))</f>
        <v>Gouda Cheese</v>
      </c>
      <c r="C606" s="43" t="s">
        <v>74</v>
      </c>
      <c r="D606" s="43" t="s">
        <v>1484</v>
      </c>
      <c r="E606" s="43" t="s">
        <v>905</v>
      </c>
      <c r="F606" s="43" t="s">
        <v>68</v>
      </c>
      <c r="G606" s="43" t="s">
        <v>2598</v>
      </c>
      <c r="H606" s="43" t="s">
        <v>2599</v>
      </c>
      <c r="I606" s="32" t="s">
        <v>864</v>
      </c>
      <c r="J606" s="32">
        <v>45514</v>
      </c>
      <c r="K606" s="43">
        <f>ABS('Raw_Data'!K606)</f>
        <v>67</v>
      </c>
      <c r="L606" s="43">
        <f>K606 + SUMIF(Stock_In!A:A, A606, Stock_In!D:D) - SUMIF(Stock_Out!A:A, A606, Stock_Out!D:D)</f>
        <v>67</v>
      </c>
      <c r="M606" s="43">
        <v>11</v>
      </c>
      <c r="N606" s="43">
        <f t="shared" si="30"/>
        <v>0</v>
      </c>
      <c r="O606" s="43" t="str">
        <f t="shared" si="31"/>
        <v>No</v>
      </c>
      <c r="P606" s="45">
        <v>4.3</v>
      </c>
      <c r="Q606" s="43">
        <v>29</v>
      </c>
      <c r="R606" s="45">
        <f t="shared" si="32"/>
        <v>124.69999999999999</v>
      </c>
      <c r="S606" s="43">
        <v>72</v>
      </c>
    </row>
    <row r="607" spans="1:19" x14ac:dyDescent="0.25">
      <c r="A607" s="46" t="str">
        <f>IFERROR(INDEX(Products!A:A, MATCH(B607, Products!B:B, 0)), "Not Found")</f>
        <v>P049</v>
      </c>
      <c r="B607" s="46" t="str">
        <f>PROPER(TRIM('Raw_Data'!A607))</f>
        <v>Onion</v>
      </c>
      <c r="C607" s="46" t="s">
        <v>56</v>
      </c>
      <c r="D607" s="46" t="s">
        <v>448</v>
      </c>
      <c r="E607" s="46" t="s">
        <v>417</v>
      </c>
      <c r="F607" s="46" t="s">
        <v>68</v>
      </c>
      <c r="G607" s="46" t="s">
        <v>2601</v>
      </c>
      <c r="H607" s="46" t="s">
        <v>2602</v>
      </c>
      <c r="I607" s="29" t="s">
        <v>864</v>
      </c>
      <c r="J607" s="29">
        <v>45658</v>
      </c>
      <c r="K607" s="46">
        <f>ABS('Raw_Data'!K607)</f>
        <v>50</v>
      </c>
      <c r="L607" s="46">
        <f>K607 + SUMIF(Stock_In!A:A, A607, Stock_In!D:D) - SUMIF(Stock_Out!A:A, A607, Stock_Out!D:D)</f>
        <v>50</v>
      </c>
      <c r="M607" s="46">
        <v>73</v>
      </c>
      <c r="N607" s="46">
        <f t="shared" si="30"/>
        <v>23</v>
      </c>
      <c r="O607" s="46" t="str">
        <f t="shared" si="31"/>
        <v>Yes</v>
      </c>
      <c r="P607" s="47">
        <v>2.75</v>
      </c>
      <c r="Q607" s="46">
        <v>32</v>
      </c>
      <c r="R607" s="47">
        <f t="shared" si="32"/>
        <v>88</v>
      </c>
      <c r="S607" s="46">
        <v>56</v>
      </c>
    </row>
    <row r="608" spans="1:19" x14ac:dyDescent="0.25">
      <c r="A608" s="43" t="str">
        <f>IFERROR(INDEX(Products!A:A, MATCH(B608, Products!B:B, 0)), "Not Found")</f>
        <v>P053</v>
      </c>
      <c r="B608" s="43" t="str">
        <f>PROPER(TRIM('Raw_Data'!A608))</f>
        <v>Sushi Rice</v>
      </c>
      <c r="C608" s="43" t="s">
        <v>103</v>
      </c>
      <c r="D608" s="43" t="s">
        <v>2603</v>
      </c>
      <c r="E608" s="43" t="s">
        <v>453</v>
      </c>
      <c r="F608" s="43" t="s">
        <v>106</v>
      </c>
      <c r="G608" s="43" t="s">
        <v>2605</v>
      </c>
      <c r="H608" s="43" t="s">
        <v>2606</v>
      </c>
      <c r="I608" s="32" t="s">
        <v>797</v>
      </c>
      <c r="J608" s="32" t="s">
        <v>271</v>
      </c>
      <c r="K608" s="43">
        <f>ABS('Raw_Data'!K608)</f>
        <v>10</v>
      </c>
      <c r="L608" s="43">
        <f>K608 + SUMIF(Stock_In!A:A, A608, Stock_In!D:D) - SUMIF(Stock_Out!A:A, A608, Stock_Out!D:D)</f>
        <v>10</v>
      </c>
      <c r="M608" s="43">
        <v>38</v>
      </c>
      <c r="N608" s="43">
        <f t="shared" si="30"/>
        <v>28</v>
      </c>
      <c r="O608" s="43" t="str">
        <f t="shared" si="31"/>
        <v>Yes</v>
      </c>
      <c r="P608" s="45">
        <v>9</v>
      </c>
      <c r="Q608" s="43">
        <v>100</v>
      </c>
      <c r="R608" s="45">
        <f t="shared" si="32"/>
        <v>900</v>
      </c>
      <c r="S608" s="43">
        <v>63</v>
      </c>
    </row>
    <row r="609" spans="1:19" x14ac:dyDescent="0.25">
      <c r="A609" s="46" t="str">
        <f>IFERROR(INDEX(Products!A:A, MATCH(B609, Products!B:B, 0)), "Not Found")</f>
        <v>P020</v>
      </c>
      <c r="B609" s="46" t="str">
        <f>PROPER(TRIM('Raw_Data'!A609))</f>
        <v>Whole Wheat Flour</v>
      </c>
      <c r="C609" s="46" t="s">
        <v>103</v>
      </c>
      <c r="D609" s="46" t="s">
        <v>846</v>
      </c>
      <c r="E609" s="46" t="s">
        <v>194</v>
      </c>
      <c r="F609" s="46" t="s">
        <v>106</v>
      </c>
      <c r="G609" s="46" t="s">
        <v>2608</v>
      </c>
      <c r="H609" s="46" t="s">
        <v>2609</v>
      </c>
      <c r="I609" s="29" t="s">
        <v>797</v>
      </c>
      <c r="J609" s="29">
        <v>45385</v>
      </c>
      <c r="K609" s="46">
        <f>ABS('Raw_Data'!K609)</f>
        <v>59</v>
      </c>
      <c r="L609" s="46">
        <f>K609 + SUMIF(Stock_In!A:A, A609, Stock_In!D:D) - SUMIF(Stock_Out!A:A, A609, Stock_Out!D:D)</f>
        <v>59</v>
      </c>
      <c r="M609" s="46">
        <v>37</v>
      </c>
      <c r="N609" s="46">
        <f t="shared" si="30"/>
        <v>0</v>
      </c>
      <c r="O609" s="46" t="str">
        <f t="shared" si="31"/>
        <v>No</v>
      </c>
      <c r="P609" s="47">
        <v>1.5</v>
      </c>
      <c r="Q609" s="46">
        <v>91</v>
      </c>
      <c r="R609" s="47">
        <f t="shared" si="32"/>
        <v>136.5</v>
      </c>
      <c r="S609" s="46">
        <v>18</v>
      </c>
    </row>
    <row r="610" spans="1:19" x14ac:dyDescent="0.25">
      <c r="A610" s="43" t="str">
        <f>IFERROR(INDEX(Products!A:A, MATCH(B610, Products!B:B, 0)), "Not Found")</f>
        <v>P088</v>
      </c>
      <c r="B610" s="43" t="str">
        <f>PROPER(TRIM('Raw_Data'!A610))</f>
        <v>Haddock</v>
      </c>
      <c r="C610" s="43" t="s">
        <v>113</v>
      </c>
      <c r="D610" s="43" t="s">
        <v>2216</v>
      </c>
      <c r="E610" s="43" t="s">
        <v>885</v>
      </c>
      <c r="F610" s="43" t="s">
        <v>68</v>
      </c>
      <c r="G610" s="43" t="s">
        <v>2611</v>
      </c>
      <c r="H610" s="43" t="s">
        <v>2612</v>
      </c>
      <c r="I610" s="32" t="s">
        <v>797</v>
      </c>
      <c r="J610" s="32">
        <v>45604</v>
      </c>
      <c r="K610" s="43">
        <f>ABS('Raw_Data'!K610)</f>
        <v>17</v>
      </c>
      <c r="L610" s="43">
        <f>K610 + SUMIF(Stock_In!A:A, A610, Stock_In!D:D) - SUMIF(Stock_Out!A:A, A610, Stock_Out!D:D)</f>
        <v>17</v>
      </c>
      <c r="M610" s="43">
        <v>96</v>
      </c>
      <c r="N610" s="43">
        <f t="shared" si="30"/>
        <v>79</v>
      </c>
      <c r="O610" s="43" t="str">
        <f t="shared" si="31"/>
        <v>Yes</v>
      </c>
      <c r="P610" s="45">
        <v>7.5</v>
      </c>
      <c r="Q610" s="43">
        <v>90</v>
      </c>
      <c r="R610" s="45">
        <f t="shared" si="32"/>
        <v>675</v>
      </c>
      <c r="S610" s="43">
        <v>75</v>
      </c>
    </row>
    <row r="611" spans="1:19" x14ac:dyDescent="0.25">
      <c r="A611" s="46" t="str">
        <f>IFERROR(INDEX(Products!A:A, MATCH(B611, Products!B:B, 0)), "Not Found")</f>
        <v>P004</v>
      </c>
      <c r="B611" s="46" t="str">
        <f>PROPER(TRIM('Raw_Data'!A611))</f>
        <v>Carrot</v>
      </c>
      <c r="C611" s="46" t="s">
        <v>56</v>
      </c>
      <c r="D611" s="46" t="s">
        <v>2613</v>
      </c>
      <c r="E611" s="46" t="s">
        <v>83</v>
      </c>
      <c r="F611" s="46" t="s">
        <v>59</v>
      </c>
      <c r="G611" s="46" t="s">
        <v>2615</v>
      </c>
      <c r="H611" s="46" t="s">
        <v>2616</v>
      </c>
      <c r="I611" s="29" t="s">
        <v>797</v>
      </c>
      <c r="J611" s="29">
        <v>45778</v>
      </c>
      <c r="K611" s="46">
        <f>ABS('Raw_Data'!K611)</f>
        <v>74</v>
      </c>
      <c r="L611" s="46">
        <f>K611 + SUMIF(Stock_In!A:A, A611, Stock_In!D:D) - SUMIF(Stock_Out!A:A, A611, Stock_Out!D:D)</f>
        <v>74</v>
      </c>
      <c r="M611" s="46">
        <v>67</v>
      </c>
      <c r="N611" s="46">
        <f t="shared" si="30"/>
        <v>0</v>
      </c>
      <c r="O611" s="46" t="str">
        <f t="shared" si="31"/>
        <v>No</v>
      </c>
      <c r="P611" s="47">
        <v>12</v>
      </c>
      <c r="Q611" s="46">
        <v>96</v>
      </c>
      <c r="R611" s="47">
        <f t="shared" si="32"/>
        <v>1152</v>
      </c>
      <c r="S611" s="46">
        <v>42</v>
      </c>
    </row>
    <row r="612" spans="1:19" x14ac:dyDescent="0.25">
      <c r="A612" s="43" t="str">
        <f>IFERROR(INDEX(Products!A:A, MATCH(B612, Products!B:B, 0)), "Not Found")</f>
        <v>P121</v>
      </c>
      <c r="B612" s="43" t="str">
        <f>PROPER(TRIM('Raw_Data'!A612))</f>
        <v>Mackerel</v>
      </c>
      <c r="C612" s="43" t="s">
        <v>113</v>
      </c>
      <c r="D612" s="43" t="s">
        <v>1434</v>
      </c>
      <c r="E612" s="43" t="s">
        <v>1946</v>
      </c>
      <c r="F612" s="43" t="s">
        <v>106</v>
      </c>
      <c r="G612" s="43" t="s">
        <v>2618</v>
      </c>
      <c r="H612" s="43" t="s">
        <v>2619</v>
      </c>
      <c r="I612" s="32" t="s">
        <v>345</v>
      </c>
      <c r="J612" s="32" t="s">
        <v>1028</v>
      </c>
      <c r="K612" s="43">
        <f>ABS('Raw_Data'!K612)</f>
        <v>91</v>
      </c>
      <c r="L612" s="43">
        <f>K612 + SUMIF(Stock_In!A:A, A612, Stock_In!D:D) - SUMIF(Stock_Out!A:A, A612, Stock_Out!D:D)</f>
        <v>91</v>
      </c>
      <c r="M612" s="43">
        <v>58</v>
      </c>
      <c r="N612" s="43">
        <f t="shared" si="30"/>
        <v>0</v>
      </c>
      <c r="O612" s="43" t="str">
        <f t="shared" si="31"/>
        <v>No</v>
      </c>
      <c r="P612" s="45">
        <v>2.4</v>
      </c>
      <c r="Q612" s="43">
        <v>36</v>
      </c>
      <c r="R612" s="45">
        <f t="shared" si="32"/>
        <v>86.399999999999991</v>
      </c>
      <c r="S612" s="43">
        <v>14</v>
      </c>
    </row>
    <row r="613" spans="1:19" x14ac:dyDescent="0.25">
      <c r="A613" s="46" t="str">
        <f>IFERROR(INDEX(Products!A:A, MATCH(B613, Products!B:B, 0)), "Not Found")</f>
        <v>P048</v>
      </c>
      <c r="B613" s="46" t="str">
        <f>PROPER(TRIM('Raw_Data'!A613))</f>
        <v>Trout</v>
      </c>
      <c r="C613" s="46" t="s">
        <v>113</v>
      </c>
      <c r="D613" s="46" t="s">
        <v>2620</v>
      </c>
      <c r="E613" s="46" t="s">
        <v>412</v>
      </c>
      <c r="F613" s="46" t="s">
        <v>68</v>
      </c>
      <c r="G613" s="46" t="s">
        <v>2622</v>
      </c>
      <c r="H613" s="46" t="s">
        <v>2623</v>
      </c>
      <c r="I613" s="29" t="s">
        <v>692</v>
      </c>
      <c r="J613" s="29" t="s">
        <v>351</v>
      </c>
      <c r="K613" s="46">
        <f>ABS('Raw_Data'!K613)</f>
        <v>89</v>
      </c>
      <c r="L613" s="46">
        <f>K613 + SUMIF(Stock_In!A:A, A613, Stock_In!D:D) - SUMIF(Stock_Out!A:A, A613, Stock_Out!D:D)</f>
        <v>89</v>
      </c>
      <c r="M613" s="46">
        <v>60</v>
      </c>
      <c r="N613" s="46">
        <f t="shared" si="30"/>
        <v>0</v>
      </c>
      <c r="O613" s="46" t="str">
        <f t="shared" si="31"/>
        <v>No</v>
      </c>
      <c r="P613" s="47">
        <v>1.5</v>
      </c>
      <c r="Q613" s="46">
        <v>31</v>
      </c>
      <c r="R613" s="47">
        <f t="shared" si="32"/>
        <v>46.5</v>
      </c>
      <c r="S613" s="46">
        <v>41</v>
      </c>
    </row>
    <row r="614" spans="1:19" x14ac:dyDescent="0.25">
      <c r="A614" s="43" t="str">
        <f>IFERROR(INDEX(Products!A:A, MATCH(B614, Products!B:B, 0)), "Not Found")</f>
        <v>P076</v>
      </c>
      <c r="B614" s="43" t="str">
        <f>PROPER(TRIM('Raw_Data'!A614))</f>
        <v>Egg (Goose)</v>
      </c>
      <c r="C614" s="43" t="s">
        <v>74</v>
      </c>
      <c r="D614" s="43" t="s">
        <v>1318</v>
      </c>
      <c r="E614" s="43" t="s">
        <v>733</v>
      </c>
      <c r="F614" s="43" t="s">
        <v>68</v>
      </c>
      <c r="G614" s="43" t="s">
        <v>2625</v>
      </c>
      <c r="H614" s="43" t="s">
        <v>2626</v>
      </c>
      <c r="I614" s="32" t="s">
        <v>1071</v>
      </c>
      <c r="J614" s="32" t="s">
        <v>1495</v>
      </c>
      <c r="K614" s="43">
        <f>ABS('Raw_Data'!K614)</f>
        <v>72</v>
      </c>
      <c r="L614" s="43">
        <f>K614 + SUMIF(Stock_In!A:A, A614, Stock_In!D:D) - SUMIF(Stock_Out!A:A, A614, Stock_Out!D:D)</f>
        <v>72</v>
      </c>
      <c r="M614" s="43">
        <v>81</v>
      </c>
      <c r="N614" s="43">
        <f t="shared" si="30"/>
        <v>9</v>
      </c>
      <c r="O614" s="43" t="str">
        <f t="shared" si="31"/>
        <v>Yes</v>
      </c>
      <c r="P614" s="45">
        <v>20</v>
      </c>
      <c r="Q614" s="43">
        <v>39</v>
      </c>
      <c r="R614" s="45">
        <f t="shared" si="32"/>
        <v>780</v>
      </c>
      <c r="S614" s="43">
        <v>65</v>
      </c>
    </row>
    <row r="615" spans="1:19" x14ac:dyDescent="0.25">
      <c r="A615" s="46" t="str">
        <f>IFERROR(INDEX(Products!A:A, MATCH(B615, Products!B:B, 0)), "Not Found")</f>
        <v>P030</v>
      </c>
      <c r="B615" s="46" t="str">
        <f>PROPER(TRIM('Raw_Data'!A615))</f>
        <v>Bread Flour</v>
      </c>
      <c r="C615" s="46" t="s">
        <v>103</v>
      </c>
      <c r="D615" s="46" t="s">
        <v>2023</v>
      </c>
      <c r="E615" s="46" t="s">
        <v>262</v>
      </c>
      <c r="F615" s="46" t="s">
        <v>106</v>
      </c>
      <c r="G615" s="46" t="s">
        <v>2628</v>
      </c>
      <c r="H615" s="46" t="s">
        <v>2629</v>
      </c>
      <c r="I615" s="29" t="s">
        <v>1071</v>
      </c>
      <c r="J615" s="29" t="s">
        <v>1504</v>
      </c>
      <c r="K615" s="46">
        <f>ABS('Raw_Data'!K615)</f>
        <v>25</v>
      </c>
      <c r="L615" s="46">
        <f>K615 + SUMIF(Stock_In!A:A, A615, Stock_In!D:D) - SUMIF(Stock_Out!A:A, A615, Stock_Out!D:D)</f>
        <v>25</v>
      </c>
      <c r="M615" s="46">
        <v>18</v>
      </c>
      <c r="N615" s="46">
        <f t="shared" si="30"/>
        <v>0</v>
      </c>
      <c r="O615" s="46" t="str">
        <f t="shared" si="31"/>
        <v>No</v>
      </c>
      <c r="P615" s="47">
        <v>2</v>
      </c>
      <c r="Q615" s="46">
        <v>32</v>
      </c>
      <c r="R615" s="47">
        <f t="shared" si="32"/>
        <v>64</v>
      </c>
      <c r="S615" s="46">
        <v>92</v>
      </c>
    </row>
    <row r="616" spans="1:19" x14ac:dyDescent="0.25">
      <c r="A616" s="43" t="str">
        <f>IFERROR(INDEX(Products!A:A, MATCH(B616, Products!B:B, 0)), "Not Found")</f>
        <v>P101</v>
      </c>
      <c r="B616" s="43" t="str">
        <f>PROPER(TRIM('Raw_Data'!A616))</f>
        <v>Halibut</v>
      </c>
      <c r="C616" s="43" t="s">
        <v>113</v>
      </c>
      <c r="D616" s="43" t="s">
        <v>322</v>
      </c>
      <c r="E616" s="43" t="s">
        <v>1235</v>
      </c>
      <c r="F616" s="43" t="s">
        <v>59</v>
      </c>
      <c r="G616" s="43" t="s">
        <v>2631</v>
      </c>
      <c r="H616" s="43" t="s">
        <v>2632</v>
      </c>
      <c r="I616" s="32" t="s">
        <v>1361</v>
      </c>
      <c r="J616" s="32" t="s">
        <v>86</v>
      </c>
      <c r="K616" s="43">
        <f>ABS('Raw_Data'!K616)</f>
        <v>40</v>
      </c>
      <c r="L616" s="43">
        <f>K616 + SUMIF(Stock_In!A:A, A616, Stock_In!D:D) - SUMIF(Stock_Out!A:A, A616, Stock_Out!D:D)</f>
        <v>40</v>
      </c>
      <c r="M616" s="43">
        <v>57</v>
      </c>
      <c r="N616" s="43">
        <f t="shared" si="30"/>
        <v>17</v>
      </c>
      <c r="O616" s="43" t="str">
        <f t="shared" si="31"/>
        <v>Yes</v>
      </c>
      <c r="P616" s="45">
        <v>3.5</v>
      </c>
      <c r="Q616" s="43">
        <v>30</v>
      </c>
      <c r="R616" s="45">
        <f t="shared" si="32"/>
        <v>105</v>
      </c>
      <c r="S616" s="43">
        <v>42</v>
      </c>
    </row>
    <row r="617" spans="1:19" x14ac:dyDescent="0.25">
      <c r="A617" s="46" t="str">
        <f>IFERROR(INDEX(Products!A:A, MATCH(B617, Products!B:B, 0)), "Not Found")</f>
        <v>P033</v>
      </c>
      <c r="B617" s="46" t="str">
        <f>PROPER(TRIM('Raw_Data'!A617))</f>
        <v>Lime</v>
      </c>
      <c r="C617" s="46" t="s">
        <v>56</v>
      </c>
      <c r="D617" s="46" t="s">
        <v>1281</v>
      </c>
      <c r="E617" s="46" t="s">
        <v>287</v>
      </c>
      <c r="F617" s="46" t="s">
        <v>68</v>
      </c>
      <c r="G617" s="46" t="s">
        <v>2634</v>
      </c>
      <c r="H617" s="46" t="s">
        <v>2635</v>
      </c>
      <c r="I617" s="29" t="s">
        <v>1361</v>
      </c>
      <c r="J617" s="29" t="s">
        <v>1389</v>
      </c>
      <c r="K617" s="46">
        <f>ABS('Raw_Data'!K617)</f>
        <v>75</v>
      </c>
      <c r="L617" s="46">
        <f>K617 + SUMIF(Stock_In!A:A, A617, Stock_In!D:D) - SUMIF(Stock_Out!A:A, A617, Stock_Out!D:D)</f>
        <v>75</v>
      </c>
      <c r="M617" s="46">
        <v>66</v>
      </c>
      <c r="N617" s="46">
        <f t="shared" si="30"/>
        <v>0</v>
      </c>
      <c r="O617" s="46" t="str">
        <f t="shared" si="31"/>
        <v>No</v>
      </c>
      <c r="P617" s="47">
        <v>2</v>
      </c>
      <c r="Q617" s="46">
        <v>55</v>
      </c>
      <c r="R617" s="47">
        <f t="shared" si="32"/>
        <v>110</v>
      </c>
      <c r="S617" s="46">
        <v>74</v>
      </c>
    </row>
    <row r="618" spans="1:19" x14ac:dyDescent="0.25">
      <c r="A618" s="43" t="str">
        <f>IFERROR(INDEX(Products!A:A, MATCH(B618, Products!B:B, 0)), "Not Found")</f>
        <v>P099</v>
      </c>
      <c r="B618" s="43" t="str">
        <f>PROPER(TRIM('Raw_Data'!A618))</f>
        <v>Multigrain Bread</v>
      </c>
      <c r="C618" s="43" t="s">
        <v>152</v>
      </c>
      <c r="D618" s="43" t="s">
        <v>245</v>
      </c>
      <c r="E618" s="43" t="s">
        <v>1073</v>
      </c>
      <c r="F618" s="43" t="s">
        <v>59</v>
      </c>
      <c r="G618" s="43" t="s">
        <v>2637</v>
      </c>
      <c r="H618" s="43" t="s">
        <v>2638</v>
      </c>
      <c r="I618" s="32" t="s">
        <v>504</v>
      </c>
      <c r="J618" s="32" t="s">
        <v>1770</v>
      </c>
      <c r="K618" s="43">
        <f>ABS('Raw_Data'!K618)</f>
        <v>85</v>
      </c>
      <c r="L618" s="43">
        <f>K618 + SUMIF(Stock_In!A:A, A618, Stock_In!D:D) - SUMIF(Stock_Out!A:A, A618, Stock_Out!D:D)</f>
        <v>85</v>
      </c>
      <c r="M618" s="43">
        <v>99</v>
      </c>
      <c r="N618" s="43">
        <f t="shared" si="30"/>
        <v>14</v>
      </c>
      <c r="O618" s="43" t="str">
        <f t="shared" si="31"/>
        <v>Yes</v>
      </c>
      <c r="P618" s="45">
        <v>4</v>
      </c>
      <c r="Q618" s="43">
        <v>43</v>
      </c>
      <c r="R618" s="45">
        <f t="shared" si="32"/>
        <v>172</v>
      </c>
      <c r="S618" s="43">
        <v>90</v>
      </c>
    </row>
    <row r="619" spans="1:19" x14ac:dyDescent="0.25">
      <c r="A619" s="46" t="str">
        <f>IFERROR(INDEX(Products!A:A, MATCH(B619, Products!B:B, 0)), "Not Found")</f>
        <v>P002</v>
      </c>
      <c r="B619" s="46" t="str">
        <f>PROPER(TRIM('Raw_Data'!A619))</f>
        <v>Vegetable Oil</v>
      </c>
      <c r="C619" s="46" t="s">
        <v>65</v>
      </c>
      <c r="D619" s="46" t="s">
        <v>2142</v>
      </c>
      <c r="E619" s="46" t="s">
        <v>67</v>
      </c>
      <c r="F619" s="46" t="s">
        <v>59</v>
      </c>
      <c r="G619" s="46" t="s">
        <v>2640</v>
      </c>
      <c r="H619" s="46" t="s">
        <v>2641</v>
      </c>
      <c r="I619" s="29" t="s">
        <v>504</v>
      </c>
      <c r="J619" s="29" t="s">
        <v>86</v>
      </c>
      <c r="K619" s="46">
        <f>ABS('Raw_Data'!K619)</f>
        <v>41</v>
      </c>
      <c r="L619" s="46">
        <f>K619 + SUMIF(Stock_In!A:A, A619, Stock_In!D:D) - SUMIF(Stock_Out!A:A, A619, Stock_Out!D:D)</f>
        <v>41</v>
      </c>
      <c r="M619" s="46">
        <v>55</v>
      </c>
      <c r="N619" s="46">
        <f t="shared" si="30"/>
        <v>14</v>
      </c>
      <c r="O619" s="46" t="str">
        <f t="shared" si="31"/>
        <v>Yes</v>
      </c>
      <c r="P619" s="47">
        <v>5</v>
      </c>
      <c r="Q619" s="46">
        <v>21</v>
      </c>
      <c r="R619" s="47">
        <f t="shared" si="32"/>
        <v>105</v>
      </c>
      <c r="S619" s="46">
        <v>13</v>
      </c>
    </row>
    <row r="620" spans="1:19" x14ac:dyDescent="0.25">
      <c r="A620" s="43" t="str">
        <f>IFERROR(INDEX(Products!A:A, MATCH(B620, Products!B:B, 0)), "Not Found")</f>
        <v>P059</v>
      </c>
      <c r="B620" s="43" t="str">
        <f>PROPER(TRIM('Raw_Data'!A620))</f>
        <v>Whipped Cream</v>
      </c>
      <c r="C620" s="43" t="s">
        <v>74</v>
      </c>
      <c r="D620" s="43" t="s">
        <v>216</v>
      </c>
      <c r="E620" s="43" t="s">
        <v>521</v>
      </c>
      <c r="F620" s="43" t="s">
        <v>106</v>
      </c>
      <c r="G620" s="43" t="s">
        <v>2643</v>
      </c>
      <c r="H620" s="43" t="s">
        <v>2644</v>
      </c>
      <c r="I620" s="32" t="s">
        <v>504</v>
      </c>
      <c r="J620" s="32">
        <v>45963</v>
      </c>
      <c r="K620" s="43">
        <f>ABS('Raw_Data'!K620)</f>
        <v>92</v>
      </c>
      <c r="L620" s="43">
        <f>K620 + SUMIF(Stock_In!A:A, A620, Stock_In!D:D) - SUMIF(Stock_Out!A:A, A620, Stock_Out!D:D)</f>
        <v>92</v>
      </c>
      <c r="M620" s="43">
        <v>40</v>
      </c>
      <c r="N620" s="43">
        <f t="shared" si="30"/>
        <v>0</v>
      </c>
      <c r="O620" s="43" t="str">
        <f t="shared" si="31"/>
        <v>No</v>
      </c>
      <c r="P620" s="45">
        <v>1.5</v>
      </c>
      <c r="Q620" s="43">
        <v>30</v>
      </c>
      <c r="R620" s="45">
        <f t="shared" si="32"/>
        <v>45</v>
      </c>
      <c r="S620" s="43">
        <v>53</v>
      </c>
    </row>
    <row r="621" spans="1:19" x14ac:dyDescent="0.25">
      <c r="A621" s="46" t="str">
        <f>IFERROR(INDEX(Products!A:A, MATCH(B621, Products!B:B, 0)), "Not Found")</f>
        <v>P007</v>
      </c>
      <c r="B621" s="46" t="str">
        <f>PROPER(TRIM('Raw_Data'!A621))</f>
        <v>Coconut Sugar</v>
      </c>
      <c r="C621" s="46" t="s">
        <v>103</v>
      </c>
      <c r="D621" s="46" t="s">
        <v>1171</v>
      </c>
      <c r="E621" s="46" t="s">
        <v>105</v>
      </c>
      <c r="F621" s="46" t="s">
        <v>59</v>
      </c>
      <c r="G621" s="46" t="s">
        <v>2646</v>
      </c>
      <c r="H621" s="46" t="s">
        <v>2647</v>
      </c>
      <c r="I621" s="29" t="s">
        <v>504</v>
      </c>
      <c r="J621" s="29" t="s">
        <v>1121</v>
      </c>
      <c r="K621" s="46">
        <f>ABS('Raw_Data'!K621)</f>
        <v>51</v>
      </c>
      <c r="L621" s="46">
        <f>K621 + SUMIF(Stock_In!A:A, A621, Stock_In!D:D) - SUMIF(Stock_Out!A:A, A621, Stock_Out!D:D)</f>
        <v>51</v>
      </c>
      <c r="M621" s="46">
        <v>99</v>
      </c>
      <c r="N621" s="46">
        <f t="shared" si="30"/>
        <v>48</v>
      </c>
      <c r="O621" s="46" t="str">
        <f t="shared" si="31"/>
        <v>Yes</v>
      </c>
      <c r="P621" s="47">
        <v>10</v>
      </c>
      <c r="Q621" s="46">
        <v>54</v>
      </c>
      <c r="R621" s="47">
        <f t="shared" si="32"/>
        <v>540</v>
      </c>
      <c r="S621" s="46">
        <v>92</v>
      </c>
    </row>
    <row r="622" spans="1:19" x14ac:dyDescent="0.25">
      <c r="A622" s="43" t="str">
        <f>IFERROR(INDEX(Products!A:A, MATCH(B622, Products!B:B, 0)), "Not Found")</f>
        <v>P074</v>
      </c>
      <c r="B622" s="43" t="str">
        <f>PROPER(TRIM('Raw_Data'!A622))</f>
        <v>Long Grain Rice</v>
      </c>
      <c r="C622" s="43" t="s">
        <v>103</v>
      </c>
      <c r="D622" s="43" t="s">
        <v>1403</v>
      </c>
      <c r="E622" s="43" t="s">
        <v>714</v>
      </c>
      <c r="F622" s="43" t="s">
        <v>68</v>
      </c>
      <c r="G622" s="43" t="s">
        <v>2649</v>
      </c>
      <c r="H622" s="43" t="s">
        <v>2650</v>
      </c>
      <c r="I622" s="32" t="s">
        <v>504</v>
      </c>
      <c r="J622" s="32" t="s">
        <v>582</v>
      </c>
      <c r="K622" s="43">
        <f>ABS('Raw_Data'!K622)</f>
        <v>98</v>
      </c>
      <c r="L622" s="43">
        <f>K622 + SUMIF(Stock_In!A:A, A622, Stock_In!D:D) - SUMIF(Stock_Out!A:A, A622, Stock_Out!D:D)</f>
        <v>98</v>
      </c>
      <c r="M622" s="43">
        <v>21</v>
      </c>
      <c r="N622" s="43">
        <f t="shared" si="30"/>
        <v>0</v>
      </c>
      <c r="O622" s="43" t="str">
        <f t="shared" si="31"/>
        <v>No</v>
      </c>
      <c r="P622" s="45">
        <v>2.5</v>
      </c>
      <c r="Q622" s="43">
        <v>22</v>
      </c>
      <c r="R622" s="45">
        <f t="shared" si="32"/>
        <v>55</v>
      </c>
      <c r="S622" s="43">
        <v>25</v>
      </c>
    </row>
    <row r="623" spans="1:19" x14ac:dyDescent="0.25">
      <c r="A623" s="46" t="str">
        <f>IFERROR(INDEX(Products!A:A, MATCH(B623, Products!B:B, 0)), "Not Found")</f>
        <v>P008</v>
      </c>
      <c r="B623" s="46" t="str">
        <f>PROPER(TRIM('Raw_Data'!A623))</f>
        <v>Anchovies</v>
      </c>
      <c r="C623" s="46" t="s">
        <v>113</v>
      </c>
      <c r="D623" s="46" t="s">
        <v>2352</v>
      </c>
      <c r="E623" s="46" t="s">
        <v>115</v>
      </c>
      <c r="F623" s="46" t="s">
        <v>106</v>
      </c>
      <c r="G623" s="46" t="s">
        <v>2652</v>
      </c>
      <c r="H623" s="46" t="s">
        <v>2653</v>
      </c>
      <c r="I623" s="29" t="s">
        <v>1221</v>
      </c>
      <c r="J623" s="29">
        <v>45516</v>
      </c>
      <c r="K623" s="46">
        <f>ABS('Raw_Data'!K623)</f>
        <v>100</v>
      </c>
      <c r="L623" s="46">
        <f>K623 + SUMIF(Stock_In!A:A, A623, Stock_In!D:D) - SUMIF(Stock_Out!A:A, A623, Stock_Out!D:D)</f>
        <v>100</v>
      </c>
      <c r="M623" s="46">
        <v>54</v>
      </c>
      <c r="N623" s="46">
        <f t="shared" si="30"/>
        <v>0</v>
      </c>
      <c r="O623" s="46" t="str">
        <f t="shared" si="31"/>
        <v>No</v>
      </c>
      <c r="P623" s="47">
        <v>4</v>
      </c>
      <c r="Q623" s="46">
        <v>69</v>
      </c>
      <c r="R623" s="47">
        <f t="shared" si="32"/>
        <v>276</v>
      </c>
      <c r="S623" s="46">
        <v>77</v>
      </c>
    </row>
    <row r="624" spans="1:19" x14ac:dyDescent="0.25">
      <c r="A624" s="43" t="str">
        <f>IFERROR(INDEX(Products!A:A, MATCH(B624, Products!B:B, 0)), "Not Found")</f>
        <v>P109</v>
      </c>
      <c r="B624" s="43" t="str">
        <f>PROPER(TRIM('Raw_Data'!A624))</f>
        <v>Zucchini</v>
      </c>
      <c r="C624" s="43" t="s">
        <v>56</v>
      </c>
      <c r="D624" s="43" t="s">
        <v>140</v>
      </c>
      <c r="E624" s="43" t="s">
        <v>1386</v>
      </c>
      <c r="F624" s="43" t="s">
        <v>68</v>
      </c>
      <c r="G624" s="43" t="s">
        <v>2655</v>
      </c>
      <c r="H624" s="43" t="s">
        <v>2656</v>
      </c>
      <c r="I624" s="32" t="s">
        <v>1221</v>
      </c>
      <c r="J624" s="32">
        <v>45455</v>
      </c>
      <c r="K624" s="43">
        <f>ABS('Raw_Data'!K624)</f>
        <v>43</v>
      </c>
      <c r="L624" s="43">
        <f>K624 + SUMIF(Stock_In!A:A, A624, Stock_In!D:D) - SUMIF(Stock_Out!A:A, A624, Stock_Out!D:D)</f>
        <v>43</v>
      </c>
      <c r="M624" s="43">
        <v>93</v>
      </c>
      <c r="N624" s="43">
        <f t="shared" si="30"/>
        <v>50</v>
      </c>
      <c r="O624" s="43" t="str">
        <f t="shared" si="31"/>
        <v>Yes</v>
      </c>
      <c r="P624" s="45">
        <v>1.75</v>
      </c>
      <c r="Q624" s="43">
        <v>45</v>
      </c>
      <c r="R624" s="45">
        <f t="shared" si="32"/>
        <v>78.75</v>
      </c>
      <c r="S624" s="43">
        <v>12</v>
      </c>
    </row>
    <row r="625" spans="1:19" x14ac:dyDescent="0.25">
      <c r="A625" s="46" t="str">
        <f>IFERROR(INDEX(Products!A:A, MATCH(B625, Products!B:B, 0)), "Not Found")</f>
        <v>P103</v>
      </c>
      <c r="B625" s="46" t="str">
        <f>PROPER(TRIM('Raw_Data'!A625))</f>
        <v>Broccoli</v>
      </c>
      <c r="C625" s="46" t="s">
        <v>56</v>
      </c>
      <c r="D625" s="46" t="s">
        <v>583</v>
      </c>
      <c r="E625" s="46" t="s">
        <v>1246</v>
      </c>
      <c r="F625" s="46" t="s">
        <v>68</v>
      </c>
      <c r="G625" s="46" t="s">
        <v>2658</v>
      </c>
      <c r="H625" s="46" t="s">
        <v>2659</v>
      </c>
      <c r="I625" s="29" t="s">
        <v>821</v>
      </c>
      <c r="J625" s="29">
        <v>45446</v>
      </c>
      <c r="K625" s="46">
        <f>ABS('Raw_Data'!K625)</f>
        <v>31</v>
      </c>
      <c r="L625" s="46">
        <f>K625 + SUMIF(Stock_In!A:A, A625, Stock_In!D:D) - SUMIF(Stock_Out!A:A, A625, Stock_Out!D:D)</f>
        <v>31</v>
      </c>
      <c r="M625" s="46">
        <v>53</v>
      </c>
      <c r="N625" s="46">
        <f t="shared" si="30"/>
        <v>22</v>
      </c>
      <c r="O625" s="46" t="str">
        <f t="shared" si="31"/>
        <v>Yes</v>
      </c>
      <c r="P625" s="47">
        <v>4</v>
      </c>
      <c r="Q625" s="46">
        <v>70</v>
      </c>
      <c r="R625" s="47">
        <f t="shared" si="32"/>
        <v>280</v>
      </c>
      <c r="S625" s="46">
        <v>20</v>
      </c>
    </row>
    <row r="626" spans="1:19" x14ac:dyDescent="0.25">
      <c r="A626" s="43" t="str">
        <f>IFERROR(INDEX(Products!A:A, MATCH(B626, Products!B:B, 0)), "Not Found")</f>
        <v>P031</v>
      </c>
      <c r="B626" s="43" t="str">
        <f>PROPER(TRIM('Raw_Data'!A626))</f>
        <v>Cucumber</v>
      </c>
      <c r="C626" s="43" t="s">
        <v>56</v>
      </c>
      <c r="D626" s="43" t="s">
        <v>97</v>
      </c>
      <c r="E626" s="43" t="s">
        <v>268</v>
      </c>
      <c r="F626" s="43" t="s">
        <v>68</v>
      </c>
      <c r="G626" s="43" t="s">
        <v>2662</v>
      </c>
      <c r="H626" s="43" t="s">
        <v>2663</v>
      </c>
      <c r="I626" s="32" t="s">
        <v>821</v>
      </c>
      <c r="J626" s="32" t="s">
        <v>581</v>
      </c>
      <c r="K626" s="43">
        <f>ABS('Raw_Data'!K626)</f>
        <v>12</v>
      </c>
      <c r="L626" s="43">
        <f>K626 + SUMIF(Stock_In!A:A, A626, Stock_In!D:D) - SUMIF(Stock_Out!A:A, A626, Stock_Out!D:D)</f>
        <v>12</v>
      </c>
      <c r="M626" s="43">
        <v>62</v>
      </c>
      <c r="N626" s="43">
        <f t="shared" si="30"/>
        <v>50</v>
      </c>
      <c r="O626" s="43" t="str">
        <f t="shared" si="31"/>
        <v>Yes</v>
      </c>
      <c r="P626" s="45">
        <v>4</v>
      </c>
      <c r="Q626" s="43">
        <v>23</v>
      </c>
      <c r="R626" s="45">
        <f t="shared" si="32"/>
        <v>92</v>
      </c>
      <c r="S626" s="43">
        <v>4</v>
      </c>
    </row>
    <row r="627" spans="1:19" x14ac:dyDescent="0.25">
      <c r="A627" s="46" t="str">
        <f>IFERROR(INDEX(Products!A:A, MATCH(B627, Products!B:B, 0)), "Not Found")</f>
        <v>P068</v>
      </c>
      <c r="B627" s="46" t="str">
        <f>PROPER(TRIM('Raw_Data'!A627))</f>
        <v>Peach</v>
      </c>
      <c r="C627" s="46" t="s">
        <v>56</v>
      </c>
      <c r="D627" s="46" t="s">
        <v>2664</v>
      </c>
      <c r="E627" s="46" t="s">
        <v>636</v>
      </c>
      <c r="F627" s="46" t="s">
        <v>59</v>
      </c>
      <c r="G627" s="46" t="s">
        <v>2666</v>
      </c>
      <c r="H627" s="46" t="s">
        <v>2667</v>
      </c>
      <c r="I627" s="29" t="s">
        <v>1134</v>
      </c>
      <c r="J627" s="29" t="s">
        <v>561</v>
      </c>
      <c r="K627" s="46">
        <f>ABS('Raw_Data'!K627)</f>
        <v>40</v>
      </c>
      <c r="L627" s="46">
        <f>K627 + SUMIF(Stock_In!A:A, A627, Stock_In!D:D) - SUMIF(Stock_Out!A:A, A627, Stock_Out!D:D)</f>
        <v>40</v>
      </c>
      <c r="M627" s="46">
        <v>15</v>
      </c>
      <c r="N627" s="46">
        <f t="shared" si="30"/>
        <v>0</v>
      </c>
      <c r="O627" s="46" t="str">
        <f t="shared" si="31"/>
        <v>No</v>
      </c>
      <c r="P627" s="47">
        <v>4.75</v>
      </c>
      <c r="Q627" s="46">
        <v>35</v>
      </c>
      <c r="R627" s="47">
        <f t="shared" si="32"/>
        <v>166.25</v>
      </c>
      <c r="S627" s="46">
        <v>4</v>
      </c>
    </row>
    <row r="628" spans="1:19" x14ac:dyDescent="0.25">
      <c r="A628" s="43" t="str">
        <f>IFERROR(INDEX(Products!A:A, MATCH(B628, Products!B:B, 0)), "Not Found")</f>
        <v>P117</v>
      </c>
      <c r="B628" s="43" t="str">
        <f>PROPER(TRIM('Raw_Data'!A628))</f>
        <v>Heavy Cream</v>
      </c>
      <c r="C628" s="43" t="s">
        <v>74</v>
      </c>
      <c r="D628" s="43" t="s">
        <v>2208</v>
      </c>
      <c r="E628" s="43" t="s">
        <v>1669</v>
      </c>
      <c r="F628" s="43" t="s">
        <v>68</v>
      </c>
      <c r="G628" s="43" t="s">
        <v>2669</v>
      </c>
      <c r="H628" s="43" t="s">
        <v>2670</v>
      </c>
      <c r="I628" s="32" t="s">
        <v>118</v>
      </c>
      <c r="J628" s="32" t="s">
        <v>109</v>
      </c>
      <c r="K628" s="43">
        <f>ABS('Raw_Data'!K628)</f>
        <v>57</v>
      </c>
      <c r="L628" s="43">
        <f>K628 + SUMIF(Stock_In!A:A, A628, Stock_In!D:D) - SUMIF(Stock_Out!A:A, A628, Stock_Out!D:D)</f>
        <v>57</v>
      </c>
      <c r="M628" s="43">
        <v>61</v>
      </c>
      <c r="N628" s="43">
        <f t="shared" si="30"/>
        <v>4</v>
      </c>
      <c r="O628" s="43" t="str">
        <f t="shared" si="31"/>
        <v>Yes</v>
      </c>
      <c r="P628" s="45">
        <v>2</v>
      </c>
      <c r="Q628" s="43">
        <v>79</v>
      </c>
      <c r="R628" s="45">
        <f t="shared" si="32"/>
        <v>158</v>
      </c>
      <c r="S628" s="43">
        <v>69</v>
      </c>
    </row>
    <row r="629" spans="1:19" x14ac:dyDescent="0.25">
      <c r="A629" s="46" t="str">
        <f>IFERROR(INDEX(Products!A:A, MATCH(B629, Products!B:B, 0)), "Not Found")</f>
        <v>P025</v>
      </c>
      <c r="B629" s="46" t="str">
        <f>PROPER(TRIM('Raw_Data'!A629))</f>
        <v>Jasmine Rice</v>
      </c>
      <c r="C629" s="46" t="s">
        <v>103</v>
      </c>
      <c r="D629" s="46" t="s">
        <v>292</v>
      </c>
      <c r="E629" s="46" t="s">
        <v>228</v>
      </c>
      <c r="F629" s="46" t="s">
        <v>106</v>
      </c>
      <c r="G629" s="46" t="s">
        <v>2672</v>
      </c>
      <c r="H629" s="46" t="s">
        <v>2673</v>
      </c>
      <c r="I629" s="29" t="s">
        <v>118</v>
      </c>
      <c r="J629" s="29">
        <v>45538</v>
      </c>
      <c r="K629" s="46">
        <f>ABS('Raw_Data'!K629)</f>
        <v>24</v>
      </c>
      <c r="L629" s="46">
        <f>K629 + SUMIF(Stock_In!A:A, A629, Stock_In!D:D) - SUMIF(Stock_Out!A:A, A629, Stock_Out!D:D)</f>
        <v>24</v>
      </c>
      <c r="M629" s="46">
        <v>69</v>
      </c>
      <c r="N629" s="46">
        <f t="shared" si="30"/>
        <v>45</v>
      </c>
      <c r="O629" s="46" t="str">
        <f t="shared" si="31"/>
        <v>Yes</v>
      </c>
      <c r="P629" s="47">
        <v>2.75</v>
      </c>
      <c r="Q629" s="46">
        <v>51</v>
      </c>
      <c r="R629" s="47">
        <f t="shared" si="32"/>
        <v>140.25</v>
      </c>
      <c r="S629" s="46">
        <v>6</v>
      </c>
    </row>
    <row r="630" spans="1:19" x14ac:dyDescent="0.25">
      <c r="A630" s="43" t="str">
        <f>IFERROR(INDEX(Products!A:A, MATCH(B630, Products!B:B, 0)), "Not Found")</f>
        <v>P002</v>
      </c>
      <c r="B630" s="43" t="str">
        <f>PROPER(TRIM('Raw_Data'!A630))</f>
        <v>Vegetable Oil</v>
      </c>
      <c r="C630" s="43" t="s">
        <v>65</v>
      </c>
      <c r="D630" s="43" t="s">
        <v>1550</v>
      </c>
      <c r="E630" s="43" t="s">
        <v>67</v>
      </c>
      <c r="F630" s="43" t="s">
        <v>59</v>
      </c>
      <c r="G630" s="43" t="s">
        <v>2675</v>
      </c>
      <c r="H630" s="43" t="s">
        <v>2676</v>
      </c>
      <c r="I630" s="32" t="s">
        <v>711</v>
      </c>
      <c r="J630" s="32">
        <v>45629</v>
      </c>
      <c r="K630" s="43">
        <f>ABS('Raw_Data'!K630)</f>
        <v>75</v>
      </c>
      <c r="L630" s="43">
        <f>K630 + SUMIF(Stock_In!A:A, A630, Stock_In!D:D) - SUMIF(Stock_Out!A:A, A630, Stock_Out!D:D)</f>
        <v>75</v>
      </c>
      <c r="M630" s="43">
        <v>50</v>
      </c>
      <c r="N630" s="43">
        <f t="shared" si="30"/>
        <v>0</v>
      </c>
      <c r="O630" s="43" t="str">
        <f t="shared" si="31"/>
        <v>No</v>
      </c>
      <c r="P630" s="45">
        <v>8</v>
      </c>
      <c r="Q630" s="43">
        <v>99</v>
      </c>
      <c r="R630" s="45">
        <f t="shared" si="32"/>
        <v>792</v>
      </c>
      <c r="S630" s="43">
        <v>5</v>
      </c>
    </row>
    <row r="631" spans="1:19" x14ac:dyDescent="0.25">
      <c r="A631" s="46" t="str">
        <f>IFERROR(INDEX(Products!A:A, MATCH(B631, Products!B:B, 0)), "Not Found")</f>
        <v>P020</v>
      </c>
      <c r="B631" s="46" t="str">
        <f>PROPER(TRIM('Raw_Data'!A631))</f>
        <v>Whole Wheat Flour</v>
      </c>
      <c r="C631" s="46" t="s">
        <v>103</v>
      </c>
      <c r="D631" s="46" t="s">
        <v>2208</v>
      </c>
      <c r="E631" s="46" t="s">
        <v>194</v>
      </c>
      <c r="F631" s="46" t="s">
        <v>59</v>
      </c>
      <c r="G631" s="46" t="s">
        <v>2678</v>
      </c>
      <c r="H631" s="46" t="s">
        <v>2679</v>
      </c>
      <c r="I631" s="29" t="s">
        <v>711</v>
      </c>
      <c r="J631" s="29" t="s">
        <v>528</v>
      </c>
      <c r="K631" s="46">
        <f>ABS('Raw_Data'!K631)</f>
        <v>60</v>
      </c>
      <c r="L631" s="46">
        <f>K631 + SUMIF(Stock_In!A:A, A631, Stock_In!D:D) - SUMIF(Stock_Out!A:A, A631, Stock_Out!D:D)</f>
        <v>60</v>
      </c>
      <c r="M631" s="46">
        <v>40</v>
      </c>
      <c r="N631" s="46">
        <f t="shared" si="30"/>
        <v>0</v>
      </c>
      <c r="O631" s="46" t="str">
        <f t="shared" si="31"/>
        <v>No</v>
      </c>
      <c r="P631" s="47">
        <v>15</v>
      </c>
      <c r="Q631" s="46">
        <v>96</v>
      </c>
      <c r="R631" s="47">
        <f t="shared" si="32"/>
        <v>1440</v>
      </c>
      <c r="S631" s="46">
        <v>87</v>
      </c>
    </row>
    <row r="632" spans="1:19" x14ac:dyDescent="0.25">
      <c r="A632" s="43" t="str">
        <f>IFERROR(INDEX(Products!A:A, MATCH(B632, Products!B:B, 0)), "Not Found")</f>
        <v>P086</v>
      </c>
      <c r="B632" s="43" t="str">
        <f>PROPER(TRIM('Raw_Data'!A632))</f>
        <v>Cod</v>
      </c>
      <c r="C632" s="43" t="s">
        <v>113</v>
      </c>
      <c r="D632" s="43" t="s">
        <v>322</v>
      </c>
      <c r="E632" s="43" t="s">
        <v>837</v>
      </c>
      <c r="F632" s="43" t="s">
        <v>68</v>
      </c>
      <c r="G632" s="43" t="s">
        <v>2681</v>
      </c>
      <c r="H632" s="43" t="s">
        <v>2682</v>
      </c>
      <c r="I632" s="32" t="s">
        <v>711</v>
      </c>
      <c r="J632" s="32">
        <v>45389</v>
      </c>
      <c r="K632" s="43">
        <f>ABS('Raw_Data'!K632)</f>
        <v>56</v>
      </c>
      <c r="L632" s="43">
        <f>K632 + SUMIF(Stock_In!A:A, A632, Stock_In!D:D) - SUMIF(Stock_Out!A:A, A632, Stock_Out!D:D)</f>
        <v>56</v>
      </c>
      <c r="M632" s="43">
        <v>98</v>
      </c>
      <c r="N632" s="43">
        <f t="shared" si="30"/>
        <v>42</v>
      </c>
      <c r="O632" s="43" t="str">
        <f t="shared" si="31"/>
        <v>Yes</v>
      </c>
      <c r="P632" s="45">
        <v>5</v>
      </c>
      <c r="Q632" s="43">
        <v>41</v>
      </c>
      <c r="R632" s="45">
        <f t="shared" si="32"/>
        <v>205</v>
      </c>
      <c r="S632" s="43">
        <v>84</v>
      </c>
    </row>
    <row r="633" spans="1:19" x14ac:dyDescent="0.25">
      <c r="A633" s="46" t="str">
        <f>IFERROR(INDEX(Products!A:A, MATCH(B633, Products!B:B, 0)), "Not Found")</f>
        <v>P102</v>
      </c>
      <c r="B633" s="46" t="str">
        <f>PROPER(TRIM('Raw_Data'!A633))</f>
        <v>Salmon</v>
      </c>
      <c r="C633" s="46" t="s">
        <v>113</v>
      </c>
      <c r="D633" s="46" t="s">
        <v>1155</v>
      </c>
      <c r="E633" s="46" t="s">
        <v>1240</v>
      </c>
      <c r="F633" s="46" t="s">
        <v>59</v>
      </c>
      <c r="G633" s="46" t="s">
        <v>2684</v>
      </c>
      <c r="H633" s="46" t="s">
        <v>2685</v>
      </c>
      <c r="I633" s="29" t="s">
        <v>344</v>
      </c>
      <c r="J633" s="29" t="s">
        <v>2347</v>
      </c>
      <c r="K633" s="46">
        <f>ABS('Raw_Data'!K633)</f>
        <v>88</v>
      </c>
      <c r="L633" s="46">
        <f>K633 + SUMIF(Stock_In!A:A, A633, Stock_In!D:D) - SUMIF(Stock_Out!A:A, A633, Stock_Out!D:D)</f>
        <v>88</v>
      </c>
      <c r="M633" s="46">
        <v>89</v>
      </c>
      <c r="N633" s="46">
        <f t="shared" si="30"/>
        <v>1</v>
      </c>
      <c r="O633" s="46" t="str">
        <f t="shared" si="31"/>
        <v>Yes</v>
      </c>
      <c r="P633" s="47">
        <v>21</v>
      </c>
      <c r="Q633" s="46">
        <v>30</v>
      </c>
      <c r="R633" s="47">
        <f t="shared" si="32"/>
        <v>630</v>
      </c>
      <c r="S633" s="46">
        <v>62</v>
      </c>
    </row>
    <row r="634" spans="1:19" x14ac:dyDescent="0.25">
      <c r="A634" s="43" t="str">
        <f>IFERROR(INDEX(Products!A:A, MATCH(B634, Products!B:B, 0)), "Not Found")</f>
        <v>P023</v>
      </c>
      <c r="B634" s="43" t="str">
        <f>PROPER(TRIM('Raw_Data'!A634))</f>
        <v>Mango</v>
      </c>
      <c r="C634" s="43" t="s">
        <v>56</v>
      </c>
      <c r="D634" s="43" t="s">
        <v>1245</v>
      </c>
      <c r="E634" s="43" t="s">
        <v>217</v>
      </c>
      <c r="F634" s="43" t="s">
        <v>59</v>
      </c>
      <c r="G634" s="43" t="s">
        <v>2687</v>
      </c>
      <c r="H634" s="43" t="s">
        <v>2688</v>
      </c>
      <c r="I634" s="32" t="s">
        <v>1138</v>
      </c>
      <c r="J634" s="32" t="s">
        <v>834</v>
      </c>
      <c r="K634" s="43">
        <f>ABS('Raw_Data'!K634)</f>
        <v>53</v>
      </c>
      <c r="L634" s="43">
        <f>K634 + SUMIF(Stock_In!A:A, A634, Stock_In!D:D) - SUMIF(Stock_Out!A:A, A634, Stock_Out!D:D)</f>
        <v>53</v>
      </c>
      <c r="M634" s="43">
        <v>29</v>
      </c>
      <c r="N634" s="43">
        <f t="shared" si="30"/>
        <v>0</v>
      </c>
      <c r="O634" s="43" t="str">
        <f t="shared" si="31"/>
        <v>No</v>
      </c>
      <c r="P634" s="45">
        <v>2.4</v>
      </c>
      <c r="Q634" s="43">
        <v>59</v>
      </c>
      <c r="R634" s="45">
        <f t="shared" si="32"/>
        <v>141.6</v>
      </c>
      <c r="S634" s="43">
        <v>4</v>
      </c>
    </row>
    <row r="635" spans="1:19" x14ac:dyDescent="0.25">
      <c r="A635" s="46" t="str">
        <f>IFERROR(INDEX(Products!A:A, MATCH(B635, Products!B:B, 0)), "Not Found")</f>
        <v>P021</v>
      </c>
      <c r="B635" s="46" t="str">
        <f>PROPER(TRIM('Raw_Data'!A635))</f>
        <v>Arabica Coffee</v>
      </c>
      <c r="C635" s="46" t="s">
        <v>201</v>
      </c>
      <c r="D635" s="46" t="s">
        <v>2689</v>
      </c>
      <c r="E635" s="46" t="s">
        <v>203</v>
      </c>
      <c r="F635" s="46" t="s">
        <v>106</v>
      </c>
      <c r="G635" s="46" t="s">
        <v>2691</v>
      </c>
      <c r="H635" s="46" t="s">
        <v>2692</v>
      </c>
      <c r="I635" s="29" t="s">
        <v>1138</v>
      </c>
      <c r="J635" s="29">
        <v>45360</v>
      </c>
      <c r="K635" s="46">
        <f>ABS('Raw_Data'!K635)</f>
        <v>22</v>
      </c>
      <c r="L635" s="46">
        <f>K635 + SUMIF(Stock_In!A:A, A635, Stock_In!D:D) - SUMIF(Stock_Out!A:A, A635, Stock_Out!D:D)</f>
        <v>22</v>
      </c>
      <c r="M635" s="46">
        <v>96</v>
      </c>
      <c r="N635" s="46">
        <f t="shared" si="30"/>
        <v>74</v>
      </c>
      <c r="O635" s="46" t="str">
        <f t="shared" si="31"/>
        <v>Yes</v>
      </c>
      <c r="P635" s="47">
        <v>2.5</v>
      </c>
      <c r="Q635" s="46">
        <v>34</v>
      </c>
      <c r="R635" s="47">
        <f t="shared" si="32"/>
        <v>85</v>
      </c>
      <c r="S635" s="46">
        <v>3</v>
      </c>
    </row>
    <row r="636" spans="1:19" x14ac:dyDescent="0.25">
      <c r="A636" s="43" t="str">
        <f>IFERROR(INDEX(Products!A:A, MATCH(B636, Products!B:B, 0)), "Not Found")</f>
        <v>P091</v>
      </c>
      <c r="B636" s="43" t="str">
        <f>PROPER(TRIM('Raw_Data'!A636))</f>
        <v>Spinach</v>
      </c>
      <c r="C636" s="43" t="s">
        <v>56</v>
      </c>
      <c r="D636" s="43" t="s">
        <v>2693</v>
      </c>
      <c r="E636" s="43" t="s">
        <v>915</v>
      </c>
      <c r="F636" s="43" t="s">
        <v>68</v>
      </c>
      <c r="G636" s="43" t="s">
        <v>2695</v>
      </c>
      <c r="H636" s="43" t="s">
        <v>2696</v>
      </c>
      <c r="I636" s="32" t="s">
        <v>1138</v>
      </c>
      <c r="J636" s="32" t="s">
        <v>2136</v>
      </c>
      <c r="K636" s="43">
        <f>ABS('Raw_Data'!K636)</f>
        <v>41</v>
      </c>
      <c r="L636" s="43">
        <f>K636 + SUMIF(Stock_In!A:A, A636, Stock_In!D:D) - SUMIF(Stock_Out!A:A, A636, Stock_Out!D:D)</f>
        <v>41</v>
      </c>
      <c r="M636" s="43">
        <v>90</v>
      </c>
      <c r="N636" s="43">
        <f t="shared" si="30"/>
        <v>49</v>
      </c>
      <c r="O636" s="43" t="str">
        <f t="shared" si="31"/>
        <v>Yes</v>
      </c>
      <c r="P636" s="45">
        <v>4</v>
      </c>
      <c r="Q636" s="43">
        <v>75</v>
      </c>
      <c r="R636" s="45">
        <f t="shared" si="32"/>
        <v>300</v>
      </c>
      <c r="S636" s="43">
        <v>19</v>
      </c>
    </row>
    <row r="637" spans="1:19" x14ac:dyDescent="0.25">
      <c r="A637" s="46" t="str">
        <f>IFERROR(INDEX(Products!A:A, MATCH(B637, Products!B:B, 0)), "Not Found")</f>
        <v>P104</v>
      </c>
      <c r="B637" s="46" t="str">
        <f>PROPER(TRIM('Raw_Data'!A637))</f>
        <v>Corn Oil</v>
      </c>
      <c r="C637" s="46" t="s">
        <v>65</v>
      </c>
      <c r="D637" s="46" t="s">
        <v>589</v>
      </c>
      <c r="E637" s="46" t="s">
        <v>1278</v>
      </c>
      <c r="F637" s="46" t="s">
        <v>68</v>
      </c>
      <c r="G637" s="46" t="s">
        <v>2698</v>
      </c>
      <c r="H637" s="46" t="s">
        <v>2699</v>
      </c>
      <c r="I637" s="29" t="s">
        <v>816</v>
      </c>
      <c r="J637" s="29">
        <v>45326</v>
      </c>
      <c r="K637" s="46">
        <f>ABS('Raw_Data'!K637)</f>
        <v>70</v>
      </c>
      <c r="L637" s="46">
        <f>K637 + SUMIF(Stock_In!A:A, A637, Stock_In!D:D) - SUMIF(Stock_Out!A:A, A637, Stock_Out!D:D)</f>
        <v>70</v>
      </c>
      <c r="M637" s="46">
        <v>13</v>
      </c>
      <c r="N637" s="46">
        <f t="shared" si="30"/>
        <v>0</v>
      </c>
      <c r="O637" s="46" t="str">
        <f t="shared" si="31"/>
        <v>No</v>
      </c>
      <c r="P637" s="47">
        <v>7</v>
      </c>
      <c r="Q637" s="46">
        <v>20</v>
      </c>
      <c r="R637" s="47">
        <f t="shared" si="32"/>
        <v>140</v>
      </c>
      <c r="S637" s="46">
        <v>24</v>
      </c>
    </row>
    <row r="638" spans="1:19" x14ac:dyDescent="0.25">
      <c r="A638" s="43" t="str">
        <f>IFERROR(INDEX(Products!A:A, MATCH(B638, Products!B:B, 0)), "Not Found")</f>
        <v>P068</v>
      </c>
      <c r="B638" s="43" t="str">
        <f>PROPER(TRIM('Raw_Data'!A638))</f>
        <v>Peach</v>
      </c>
      <c r="C638" s="43" t="s">
        <v>56</v>
      </c>
      <c r="D638" s="43" t="s">
        <v>1046</v>
      </c>
      <c r="E638" s="43" t="s">
        <v>636</v>
      </c>
      <c r="F638" s="43" t="s">
        <v>106</v>
      </c>
      <c r="G638" s="43" t="s">
        <v>2701</v>
      </c>
      <c r="H638" s="43" t="s">
        <v>2702</v>
      </c>
      <c r="I638" s="32" t="s">
        <v>816</v>
      </c>
      <c r="J638" s="32">
        <v>45332</v>
      </c>
      <c r="K638" s="43">
        <f>ABS('Raw_Data'!K638)</f>
        <v>73</v>
      </c>
      <c r="L638" s="43">
        <f>K638 + SUMIF(Stock_In!A:A, A638, Stock_In!D:D) - SUMIF(Stock_Out!A:A, A638, Stock_Out!D:D)</f>
        <v>73</v>
      </c>
      <c r="M638" s="43">
        <v>60</v>
      </c>
      <c r="N638" s="43">
        <f t="shared" si="30"/>
        <v>0</v>
      </c>
      <c r="O638" s="43" t="str">
        <f t="shared" si="31"/>
        <v>No</v>
      </c>
      <c r="P638" s="45">
        <v>8.9</v>
      </c>
      <c r="Q638" s="43">
        <v>79</v>
      </c>
      <c r="R638" s="45">
        <f t="shared" si="32"/>
        <v>703.1</v>
      </c>
      <c r="S638" s="43">
        <v>46</v>
      </c>
    </row>
    <row r="639" spans="1:19" x14ac:dyDescent="0.25">
      <c r="A639" s="46" t="str">
        <f>IFERROR(INDEX(Products!A:A, MATCH(B639, Products!B:B, 0)), "Not Found")</f>
        <v>P042</v>
      </c>
      <c r="B639" s="46" t="str">
        <f>PROPER(TRIM('Raw_Data'!A639))</f>
        <v>Feta Cheese</v>
      </c>
      <c r="C639" s="46" t="s">
        <v>74</v>
      </c>
      <c r="D639" s="46" t="s">
        <v>1540</v>
      </c>
      <c r="E639" s="46" t="s">
        <v>361</v>
      </c>
      <c r="F639" s="46" t="s">
        <v>106</v>
      </c>
      <c r="G639" s="46" t="s">
        <v>2704</v>
      </c>
      <c r="H639" s="46" t="s">
        <v>2705</v>
      </c>
      <c r="I639" s="29" t="s">
        <v>2003</v>
      </c>
      <c r="J639" s="29" t="s">
        <v>1024</v>
      </c>
      <c r="K639" s="46">
        <f>ABS('Raw_Data'!K639)</f>
        <v>94</v>
      </c>
      <c r="L639" s="46">
        <f>K639 + SUMIF(Stock_In!A:A, A639, Stock_In!D:D) - SUMIF(Stock_Out!A:A, A639, Stock_Out!D:D)</f>
        <v>94</v>
      </c>
      <c r="M639" s="46">
        <v>40</v>
      </c>
      <c r="N639" s="46">
        <f t="shared" si="30"/>
        <v>0</v>
      </c>
      <c r="O639" s="46" t="str">
        <f t="shared" si="31"/>
        <v>No</v>
      </c>
      <c r="P639" s="47">
        <v>10</v>
      </c>
      <c r="Q639" s="46">
        <v>24</v>
      </c>
      <c r="R639" s="47">
        <f t="shared" si="32"/>
        <v>240</v>
      </c>
      <c r="S639" s="46">
        <v>61</v>
      </c>
    </row>
    <row r="640" spans="1:19" x14ac:dyDescent="0.25">
      <c r="A640" s="43" t="str">
        <f>IFERROR(INDEX(Products!A:A, MATCH(B640, Products!B:B, 0)), "Not Found")</f>
        <v>P011</v>
      </c>
      <c r="B640" s="43" t="str">
        <f>PROPER(TRIM('Raw_Data'!A640))</f>
        <v>Cheddar Cheese</v>
      </c>
      <c r="C640" s="43" t="s">
        <v>74</v>
      </c>
      <c r="D640" s="43" t="s">
        <v>202</v>
      </c>
      <c r="E640" s="43" t="s">
        <v>136</v>
      </c>
      <c r="F640" s="43" t="s">
        <v>68</v>
      </c>
      <c r="G640" s="43" t="s">
        <v>2707</v>
      </c>
      <c r="H640" s="43" t="s">
        <v>2708</v>
      </c>
      <c r="I640" s="32" t="s">
        <v>2003</v>
      </c>
      <c r="J640" s="32" t="s">
        <v>570</v>
      </c>
      <c r="K640" s="43">
        <f>ABS('Raw_Data'!K640)</f>
        <v>68</v>
      </c>
      <c r="L640" s="43">
        <f>K640 + SUMIF(Stock_In!A:A, A640, Stock_In!D:D) - SUMIF(Stock_Out!A:A, A640, Stock_Out!D:D)</f>
        <v>68</v>
      </c>
      <c r="M640" s="43">
        <v>8</v>
      </c>
      <c r="N640" s="43">
        <f t="shared" si="30"/>
        <v>0</v>
      </c>
      <c r="O640" s="43" t="str">
        <f t="shared" si="31"/>
        <v>No</v>
      </c>
      <c r="P640" s="45">
        <v>8</v>
      </c>
      <c r="Q640" s="43">
        <v>93</v>
      </c>
      <c r="R640" s="45">
        <f t="shared" si="32"/>
        <v>744</v>
      </c>
      <c r="S640" s="43">
        <v>85</v>
      </c>
    </row>
    <row r="641" spans="1:19" x14ac:dyDescent="0.25">
      <c r="A641" s="46" t="str">
        <f>IFERROR(INDEX(Products!A:A, MATCH(B641, Products!B:B, 0)), "Not Found")</f>
        <v>P118</v>
      </c>
      <c r="B641" s="46" t="str">
        <f>PROPER(TRIM('Raw_Data'!A641))</f>
        <v>Blueberries</v>
      </c>
      <c r="C641" s="46" t="s">
        <v>56</v>
      </c>
      <c r="D641" s="46" t="s">
        <v>1885</v>
      </c>
      <c r="E641" s="46" t="s">
        <v>1749</v>
      </c>
      <c r="F641" s="46" t="s">
        <v>68</v>
      </c>
      <c r="G641" s="46" t="s">
        <v>2710</v>
      </c>
      <c r="H641" s="46" t="s">
        <v>2711</v>
      </c>
      <c r="I641" s="29" t="s">
        <v>2003</v>
      </c>
      <c r="J641" s="29" t="s">
        <v>393</v>
      </c>
      <c r="K641" s="46">
        <f>ABS('Raw_Data'!K641)</f>
        <v>66</v>
      </c>
      <c r="L641" s="46">
        <f>K641 + SUMIF(Stock_In!A:A, A641, Stock_In!D:D) - SUMIF(Stock_Out!A:A, A641, Stock_Out!D:D)</f>
        <v>66</v>
      </c>
      <c r="M641" s="46">
        <v>97</v>
      </c>
      <c r="N641" s="46">
        <f t="shared" si="30"/>
        <v>31</v>
      </c>
      <c r="O641" s="46" t="str">
        <f t="shared" si="31"/>
        <v>Yes</v>
      </c>
      <c r="P641" s="47">
        <v>2.5</v>
      </c>
      <c r="Q641" s="46">
        <v>82</v>
      </c>
      <c r="R641" s="47">
        <f t="shared" si="32"/>
        <v>205</v>
      </c>
      <c r="S641" s="46">
        <v>100</v>
      </c>
    </row>
    <row r="642" spans="1:19" x14ac:dyDescent="0.25">
      <c r="A642" s="43" t="str">
        <f>IFERROR(INDEX(Products!A:A, MATCH(B642, Products!B:B, 0)), "Not Found")</f>
        <v>P107</v>
      </c>
      <c r="B642" s="43" t="str">
        <f>PROPER(TRIM('Raw_Data'!A642))</f>
        <v>Swiss Cheese</v>
      </c>
      <c r="C642" s="43" t="s">
        <v>74</v>
      </c>
      <c r="D642" s="43" t="s">
        <v>1051</v>
      </c>
      <c r="E642" s="43" t="s">
        <v>1355</v>
      </c>
      <c r="F642" s="43" t="s">
        <v>106</v>
      </c>
      <c r="G642" s="43" t="s">
        <v>2713</v>
      </c>
      <c r="H642" s="43" t="s">
        <v>2714</v>
      </c>
      <c r="I642" s="32" t="s">
        <v>2003</v>
      </c>
      <c r="J642" s="32" t="s">
        <v>705</v>
      </c>
      <c r="K642" s="43">
        <f>ABS('Raw_Data'!K642)</f>
        <v>93</v>
      </c>
      <c r="L642" s="43">
        <f>K642 + SUMIF(Stock_In!A:A, A642, Stock_In!D:D) - SUMIF(Stock_Out!A:A, A642, Stock_Out!D:D)</f>
        <v>93</v>
      </c>
      <c r="M642" s="43">
        <v>12</v>
      </c>
      <c r="N642" s="43">
        <f t="shared" si="30"/>
        <v>0</v>
      </c>
      <c r="O642" s="43" t="str">
        <f t="shared" si="31"/>
        <v>No</v>
      </c>
      <c r="P642" s="45">
        <v>4.0999999999999996</v>
      </c>
      <c r="Q642" s="43">
        <v>69</v>
      </c>
      <c r="R642" s="45">
        <f t="shared" si="32"/>
        <v>282.89999999999998</v>
      </c>
      <c r="S642" s="43">
        <v>93</v>
      </c>
    </row>
    <row r="643" spans="1:19" x14ac:dyDescent="0.25">
      <c r="A643" s="46" t="str">
        <f>IFERROR(INDEX(Products!A:A, MATCH(B643, Products!B:B, 0)), "Not Found")</f>
        <v>P017</v>
      </c>
      <c r="B643" s="46" t="str">
        <f>PROPER(TRIM('Raw_Data'!A643))</f>
        <v>Egg (Turkey)</v>
      </c>
      <c r="C643" s="46" t="s">
        <v>74</v>
      </c>
      <c r="D643" s="46" t="s">
        <v>2565</v>
      </c>
      <c r="E643" s="46" t="s">
        <v>175</v>
      </c>
      <c r="F643" s="46" t="s">
        <v>106</v>
      </c>
      <c r="G643" s="46" t="s">
        <v>2716</v>
      </c>
      <c r="H643" s="46" t="s">
        <v>2717</v>
      </c>
      <c r="I643" s="29" t="s">
        <v>2003</v>
      </c>
      <c r="J643" s="29">
        <v>45542</v>
      </c>
      <c r="K643" s="46">
        <f>ABS('Raw_Data'!K643)</f>
        <v>56</v>
      </c>
      <c r="L643" s="46">
        <f>K643 + SUMIF(Stock_In!A:A, A643, Stock_In!D:D) - SUMIF(Stock_Out!A:A, A643, Stock_Out!D:D)</f>
        <v>56</v>
      </c>
      <c r="M643" s="46">
        <v>58</v>
      </c>
      <c r="N643" s="46">
        <f t="shared" si="30"/>
        <v>2</v>
      </c>
      <c r="O643" s="46" t="str">
        <f t="shared" si="31"/>
        <v>Yes</v>
      </c>
      <c r="P643" s="47">
        <v>4</v>
      </c>
      <c r="Q643" s="46">
        <v>99</v>
      </c>
      <c r="R643" s="47">
        <f t="shared" si="32"/>
        <v>396</v>
      </c>
      <c r="S643" s="46">
        <v>94</v>
      </c>
    </row>
    <row r="644" spans="1:19" x14ac:dyDescent="0.25">
      <c r="A644" s="43" t="str">
        <f>IFERROR(INDEX(Products!A:A, MATCH(B644, Products!B:B, 0)), "Not Found")</f>
        <v>P117</v>
      </c>
      <c r="B644" s="43" t="str">
        <f>PROPER(TRIM('Raw_Data'!A644))</f>
        <v>Heavy Cream</v>
      </c>
      <c r="C644" s="43" t="s">
        <v>74</v>
      </c>
      <c r="D644" s="43" t="s">
        <v>1230</v>
      </c>
      <c r="E644" s="43" t="s">
        <v>1669</v>
      </c>
      <c r="F644" s="43" t="s">
        <v>106</v>
      </c>
      <c r="G644" s="43" t="s">
        <v>2719</v>
      </c>
      <c r="H644" s="43" t="s">
        <v>2720</v>
      </c>
      <c r="I644" s="32" t="s">
        <v>833</v>
      </c>
      <c r="J644" s="32">
        <v>45388</v>
      </c>
      <c r="K644" s="43">
        <f>ABS('Raw_Data'!K644)</f>
        <v>82</v>
      </c>
      <c r="L644" s="43">
        <f>K644 + SUMIF(Stock_In!A:A, A644, Stock_In!D:D) - SUMIF(Stock_Out!A:A, A644, Stock_Out!D:D)</f>
        <v>82</v>
      </c>
      <c r="M644" s="43">
        <v>32</v>
      </c>
      <c r="N644" s="43">
        <f t="shared" si="30"/>
        <v>0</v>
      </c>
      <c r="O644" s="43" t="str">
        <f t="shared" si="31"/>
        <v>No</v>
      </c>
      <c r="P644" s="45">
        <v>2</v>
      </c>
      <c r="Q644" s="43">
        <v>38</v>
      </c>
      <c r="R644" s="45">
        <f t="shared" si="32"/>
        <v>76</v>
      </c>
      <c r="S644" s="43">
        <v>23</v>
      </c>
    </row>
    <row r="645" spans="1:19" x14ac:dyDescent="0.25">
      <c r="A645" s="46" t="str">
        <f>IFERROR(INDEX(Products!A:A, MATCH(B645, Products!B:B, 0)), "Not Found")</f>
        <v>P052</v>
      </c>
      <c r="B645" s="46" t="str">
        <f>PROPER(TRIM('Raw_Data'!A645))</f>
        <v>Plum</v>
      </c>
      <c r="C645" s="46" t="s">
        <v>56</v>
      </c>
      <c r="D645" s="46" t="s">
        <v>2072</v>
      </c>
      <c r="E645" s="46" t="s">
        <v>449</v>
      </c>
      <c r="F645" s="46" t="s">
        <v>68</v>
      </c>
      <c r="G645" s="46" t="s">
        <v>2722</v>
      </c>
      <c r="H645" s="46" t="s">
        <v>2723</v>
      </c>
      <c r="I645" s="29" t="s">
        <v>833</v>
      </c>
      <c r="J645" s="29">
        <v>45810</v>
      </c>
      <c r="K645" s="46">
        <f>ABS('Raw_Data'!K645)</f>
        <v>11</v>
      </c>
      <c r="L645" s="46">
        <f>K645 + SUMIF(Stock_In!A:A, A645, Stock_In!D:D) - SUMIF(Stock_Out!A:A, A645, Stock_Out!D:D)</f>
        <v>11</v>
      </c>
      <c r="M645" s="46">
        <v>20</v>
      </c>
      <c r="N645" s="46">
        <f t="shared" si="30"/>
        <v>9</v>
      </c>
      <c r="O645" s="46" t="str">
        <f t="shared" si="31"/>
        <v>Yes</v>
      </c>
      <c r="P645" s="47">
        <v>3</v>
      </c>
      <c r="Q645" s="46">
        <v>29</v>
      </c>
      <c r="R645" s="47">
        <f t="shared" si="32"/>
        <v>87</v>
      </c>
      <c r="S645" s="46">
        <v>59</v>
      </c>
    </row>
    <row r="646" spans="1:19" x14ac:dyDescent="0.25">
      <c r="A646" s="43" t="str">
        <f>IFERROR(INDEX(Products!A:A, MATCH(B646, Products!B:B, 0)), "Not Found")</f>
        <v>P034</v>
      </c>
      <c r="B646" s="43" t="str">
        <f>PROPER(TRIM('Raw_Data'!A646))</f>
        <v>Rice Flour</v>
      </c>
      <c r="C646" s="43" t="s">
        <v>103</v>
      </c>
      <c r="D646" s="43" t="s">
        <v>2724</v>
      </c>
      <c r="E646" s="43" t="s">
        <v>293</v>
      </c>
      <c r="F646" s="43" t="s">
        <v>106</v>
      </c>
      <c r="G646" s="43" t="s">
        <v>2726</v>
      </c>
      <c r="H646" s="43" t="s">
        <v>2727</v>
      </c>
      <c r="I646" s="32" t="s">
        <v>833</v>
      </c>
      <c r="J646" s="32">
        <v>45718</v>
      </c>
      <c r="K646" s="43">
        <f>ABS('Raw_Data'!K646)</f>
        <v>31</v>
      </c>
      <c r="L646" s="43">
        <f>K646 + SUMIF(Stock_In!A:A, A646, Stock_In!D:D) - SUMIF(Stock_Out!A:A, A646, Stock_Out!D:D)</f>
        <v>31</v>
      </c>
      <c r="M646" s="43">
        <v>2</v>
      </c>
      <c r="N646" s="43">
        <f t="shared" si="30"/>
        <v>0</v>
      </c>
      <c r="O646" s="43" t="str">
        <f t="shared" si="31"/>
        <v>No</v>
      </c>
      <c r="P646" s="45">
        <v>10</v>
      </c>
      <c r="Q646" s="43">
        <v>37</v>
      </c>
      <c r="R646" s="45">
        <f t="shared" si="32"/>
        <v>370</v>
      </c>
      <c r="S646" s="43">
        <v>99</v>
      </c>
    </row>
    <row r="647" spans="1:19" x14ac:dyDescent="0.25">
      <c r="A647" s="46" t="str">
        <f>IFERROR(INDEX(Products!A:A, MATCH(B647, Products!B:B, 0)), "Not Found")</f>
        <v>P019</v>
      </c>
      <c r="B647" s="46" t="str">
        <f>PROPER(TRIM('Raw_Data'!A647))</f>
        <v>Eggplant</v>
      </c>
      <c r="C647" s="46" t="s">
        <v>56</v>
      </c>
      <c r="D647" s="46" t="s">
        <v>303</v>
      </c>
      <c r="E647" s="46" t="s">
        <v>188</v>
      </c>
      <c r="F647" s="46" t="s">
        <v>106</v>
      </c>
      <c r="G647" s="46" t="s">
        <v>2729</v>
      </c>
      <c r="H647" s="46" t="s">
        <v>2730</v>
      </c>
      <c r="I647" s="29" t="s">
        <v>1692</v>
      </c>
      <c r="J647" s="29">
        <v>45568</v>
      </c>
      <c r="K647" s="46">
        <f>ABS('Raw_Data'!K647)</f>
        <v>97</v>
      </c>
      <c r="L647" s="46">
        <f>K647 + SUMIF(Stock_In!A:A, A647, Stock_In!D:D) - SUMIF(Stock_Out!A:A, A647, Stock_Out!D:D)</f>
        <v>97</v>
      </c>
      <c r="M647" s="46">
        <v>67</v>
      </c>
      <c r="N647" s="46">
        <f t="shared" si="30"/>
        <v>0</v>
      </c>
      <c r="O647" s="46" t="str">
        <f t="shared" si="31"/>
        <v>No</v>
      </c>
      <c r="P647" s="47">
        <v>2.5</v>
      </c>
      <c r="Q647" s="46">
        <v>82</v>
      </c>
      <c r="R647" s="47">
        <f t="shared" si="32"/>
        <v>205</v>
      </c>
      <c r="S647" s="46">
        <v>51</v>
      </c>
    </row>
    <row r="648" spans="1:19" x14ac:dyDescent="0.25">
      <c r="A648" s="43" t="str">
        <f>IFERROR(INDEX(Products!A:A, MATCH(B648, Products!B:B, 0)), "Not Found")</f>
        <v>P037</v>
      </c>
      <c r="B648" s="43" t="str">
        <f>PROPER(TRIM('Raw_Data'!A648))</f>
        <v>Robusta Coffee</v>
      </c>
      <c r="C648" s="43" t="s">
        <v>201</v>
      </c>
      <c r="D648" s="43" t="s">
        <v>1341</v>
      </c>
      <c r="E648" s="43" t="s">
        <v>323</v>
      </c>
      <c r="F648" s="43" t="s">
        <v>106</v>
      </c>
      <c r="G648" s="43" t="s">
        <v>2732</v>
      </c>
      <c r="H648" s="43" t="s">
        <v>2733</v>
      </c>
      <c r="I648" s="32" t="s">
        <v>1692</v>
      </c>
      <c r="J648" s="32">
        <v>45992</v>
      </c>
      <c r="K648" s="43">
        <f>ABS('Raw_Data'!K648)</f>
        <v>74</v>
      </c>
      <c r="L648" s="43">
        <f>K648 + SUMIF(Stock_In!A:A, A648, Stock_In!D:D) - SUMIF(Stock_Out!A:A, A648, Stock_Out!D:D)</f>
        <v>74</v>
      </c>
      <c r="M648" s="43">
        <v>4</v>
      </c>
      <c r="N648" s="43">
        <f t="shared" si="30"/>
        <v>0</v>
      </c>
      <c r="O648" s="43" t="str">
        <f t="shared" si="31"/>
        <v>No</v>
      </c>
      <c r="P648" s="45">
        <v>7</v>
      </c>
      <c r="Q648" s="43">
        <v>46</v>
      </c>
      <c r="R648" s="45">
        <f t="shared" si="32"/>
        <v>322</v>
      </c>
      <c r="S648" s="43">
        <v>92</v>
      </c>
    </row>
    <row r="649" spans="1:19" x14ac:dyDescent="0.25">
      <c r="A649" s="46" t="str">
        <f>IFERROR(INDEX(Products!A:A, MATCH(B649, Products!B:B, 0)), "Not Found")</f>
        <v>P089</v>
      </c>
      <c r="B649" s="46" t="str">
        <f>PROPER(TRIM('Raw_Data'!A649))</f>
        <v>Tomato</v>
      </c>
      <c r="C649" s="46" t="s">
        <v>56</v>
      </c>
      <c r="D649" s="46" t="s">
        <v>279</v>
      </c>
      <c r="E649" s="46" t="s">
        <v>900</v>
      </c>
      <c r="F649" s="46" t="s">
        <v>68</v>
      </c>
      <c r="G649" s="46" t="s">
        <v>2735</v>
      </c>
      <c r="H649" s="46" t="s">
        <v>2736</v>
      </c>
      <c r="I649" s="29" t="s">
        <v>1949</v>
      </c>
      <c r="J649" s="29" t="s">
        <v>854</v>
      </c>
      <c r="K649" s="46">
        <f>ABS('Raw_Data'!K649)</f>
        <v>44</v>
      </c>
      <c r="L649" s="46">
        <f>K649 + SUMIF(Stock_In!A:A, A649, Stock_In!D:D) - SUMIF(Stock_Out!A:A, A649, Stock_Out!D:D)</f>
        <v>44</v>
      </c>
      <c r="M649" s="46">
        <v>71</v>
      </c>
      <c r="N649" s="46">
        <f t="shared" si="30"/>
        <v>27</v>
      </c>
      <c r="O649" s="46" t="str">
        <f t="shared" si="31"/>
        <v>Yes</v>
      </c>
      <c r="P649" s="47">
        <v>18</v>
      </c>
      <c r="Q649" s="46">
        <v>28</v>
      </c>
      <c r="R649" s="47">
        <f t="shared" si="32"/>
        <v>504</v>
      </c>
      <c r="S649" s="46">
        <v>14</v>
      </c>
    </row>
    <row r="650" spans="1:19" x14ac:dyDescent="0.25">
      <c r="A650" s="43" t="str">
        <f>IFERROR(INDEX(Products!A:A, MATCH(B650, Products!B:B, 0)), "Not Found")</f>
        <v>P005</v>
      </c>
      <c r="B650" s="43" t="str">
        <f>PROPER(TRIM('Raw_Data'!A650))</f>
        <v>Garlic</v>
      </c>
      <c r="C650" s="43" t="s">
        <v>56</v>
      </c>
      <c r="D650" s="43" t="s">
        <v>583</v>
      </c>
      <c r="E650" s="43" t="s">
        <v>90</v>
      </c>
      <c r="F650" s="43" t="s">
        <v>59</v>
      </c>
      <c r="G650" s="43" t="s">
        <v>2738</v>
      </c>
      <c r="H650" s="43" t="s">
        <v>2739</v>
      </c>
      <c r="I650" s="32" t="s">
        <v>1949</v>
      </c>
      <c r="J650" s="32" t="s">
        <v>2090</v>
      </c>
      <c r="K650" s="43">
        <f>ABS('Raw_Data'!K650)</f>
        <v>33</v>
      </c>
      <c r="L650" s="43">
        <f>K650 + SUMIF(Stock_In!A:A, A650, Stock_In!D:D) - SUMIF(Stock_Out!A:A, A650, Stock_Out!D:D)</f>
        <v>33</v>
      </c>
      <c r="M650" s="43">
        <v>67</v>
      </c>
      <c r="N650" s="43">
        <f t="shared" si="30"/>
        <v>34</v>
      </c>
      <c r="O650" s="43" t="str">
        <f t="shared" si="31"/>
        <v>Yes</v>
      </c>
      <c r="P650" s="45">
        <v>20</v>
      </c>
      <c r="Q650" s="43">
        <v>71</v>
      </c>
      <c r="R650" s="45">
        <f t="shared" si="32"/>
        <v>1420</v>
      </c>
      <c r="S650" s="43">
        <v>94</v>
      </c>
    </row>
    <row r="651" spans="1:19" x14ac:dyDescent="0.25">
      <c r="A651" s="46" t="str">
        <f>IFERROR(INDEX(Products!A:A, MATCH(B651, Products!B:B, 0)), "Not Found")</f>
        <v>P063</v>
      </c>
      <c r="B651" s="46" t="str">
        <f>PROPER(TRIM('Raw_Data'!A651))</f>
        <v>Tuna</v>
      </c>
      <c r="C651" s="46" t="s">
        <v>113</v>
      </c>
      <c r="D651" s="46" t="s">
        <v>1260</v>
      </c>
      <c r="E651" s="46" t="s">
        <v>573</v>
      </c>
      <c r="F651" s="46" t="s">
        <v>68</v>
      </c>
      <c r="G651" s="46" t="s">
        <v>2741</v>
      </c>
      <c r="H651" s="46" t="s">
        <v>2742</v>
      </c>
      <c r="I651" s="29" t="s">
        <v>2076</v>
      </c>
      <c r="J651" s="29" t="s">
        <v>1361</v>
      </c>
      <c r="K651" s="46">
        <f>ABS('Raw_Data'!K651)</f>
        <v>88</v>
      </c>
      <c r="L651" s="46">
        <f>K651 + SUMIF(Stock_In!A:A, A651, Stock_In!D:D) - SUMIF(Stock_Out!A:A, A651, Stock_Out!D:D)</f>
        <v>88</v>
      </c>
      <c r="M651" s="46">
        <v>64</v>
      </c>
      <c r="N651" s="46">
        <f t="shared" si="30"/>
        <v>0</v>
      </c>
      <c r="O651" s="46" t="str">
        <f t="shared" si="31"/>
        <v>No</v>
      </c>
      <c r="P651" s="47">
        <v>20</v>
      </c>
      <c r="Q651" s="46">
        <v>91</v>
      </c>
      <c r="R651" s="47">
        <f t="shared" si="32"/>
        <v>1820</v>
      </c>
      <c r="S651" s="46">
        <v>35</v>
      </c>
    </row>
    <row r="652" spans="1:19" x14ac:dyDescent="0.25">
      <c r="A652" s="43" t="str">
        <f>IFERROR(INDEX(Products!A:A, MATCH(B652, Products!B:B, 0)), "Not Found")</f>
        <v>P101</v>
      </c>
      <c r="B652" s="43" t="str">
        <f>PROPER(TRIM('Raw_Data'!A652))</f>
        <v>Halibut</v>
      </c>
      <c r="C652" s="43" t="s">
        <v>113</v>
      </c>
      <c r="D652" s="43" t="s">
        <v>140</v>
      </c>
      <c r="E652" s="43" t="s">
        <v>1235</v>
      </c>
      <c r="F652" s="43" t="s">
        <v>106</v>
      </c>
      <c r="G652" s="43" t="s">
        <v>2744</v>
      </c>
      <c r="H652" s="43" t="s">
        <v>2745</v>
      </c>
      <c r="I652" s="32" t="s">
        <v>2076</v>
      </c>
      <c r="J652" s="32">
        <v>45389</v>
      </c>
      <c r="K652" s="43">
        <f>ABS('Raw_Data'!K652)</f>
        <v>14</v>
      </c>
      <c r="L652" s="43">
        <f>K652 + SUMIF(Stock_In!A:A, A652, Stock_In!D:D) - SUMIF(Stock_Out!A:A, A652, Stock_Out!D:D)</f>
        <v>14</v>
      </c>
      <c r="M652" s="43">
        <v>4</v>
      </c>
      <c r="N652" s="43">
        <f t="shared" si="30"/>
        <v>0</v>
      </c>
      <c r="O652" s="43" t="str">
        <f t="shared" si="31"/>
        <v>No</v>
      </c>
      <c r="P652" s="45">
        <v>4.5</v>
      </c>
      <c r="Q652" s="43">
        <v>61</v>
      </c>
      <c r="R652" s="45">
        <f t="shared" si="32"/>
        <v>274.5</v>
      </c>
      <c r="S652" s="43">
        <v>73</v>
      </c>
    </row>
    <row r="653" spans="1:19" x14ac:dyDescent="0.25">
      <c r="A653" s="46" t="str">
        <f>IFERROR(INDEX(Products!A:A, MATCH(B653, Products!B:B, 0)), "Not Found")</f>
        <v>P021</v>
      </c>
      <c r="B653" s="46" t="str">
        <f>PROPER(TRIM('Raw_Data'!A653))</f>
        <v>Arabica Coffee</v>
      </c>
      <c r="C653" s="46" t="s">
        <v>201</v>
      </c>
      <c r="D653" s="46" t="s">
        <v>2039</v>
      </c>
      <c r="E653" s="46" t="s">
        <v>203</v>
      </c>
      <c r="F653" s="46" t="s">
        <v>59</v>
      </c>
      <c r="G653" s="46" t="s">
        <v>2747</v>
      </c>
      <c r="H653" s="46" t="s">
        <v>2748</v>
      </c>
      <c r="I653" s="29" t="s">
        <v>2076</v>
      </c>
      <c r="J653" s="29" t="s">
        <v>1535</v>
      </c>
      <c r="K653" s="46">
        <f>ABS('Raw_Data'!K653)</f>
        <v>36</v>
      </c>
      <c r="L653" s="46">
        <f>K653 + SUMIF(Stock_In!A:A, A653, Stock_In!D:D) - SUMIF(Stock_Out!A:A, A653, Stock_Out!D:D)</f>
        <v>36</v>
      </c>
      <c r="M653" s="46">
        <v>26</v>
      </c>
      <c r="N653" s="46">
        <f t="shared" si="30"/>
        <v>0</v>
      </c>
      <c r="O653" s="46" t="str">
        <f t="shared" si="31"/>
        <v>No</v>
      </c>
      <c r="P653" s="47">
        <v>4.75</v>
      </c>
      <c r="Q653" s="46">
        <v>63</v>
      </c>
      <c r="R653" s="47">
        <f t="shared" si="32"/>
        <v>299.25</v>
      </c>
      <c r="S653" s="46">
        <v>59</v>
      </c>
    </row>
    <row r="654" spans="1:19" x14ac:dyDescent="0.25">
      <c r="A654" s="43" t="str">
        <f>IFERROR(INDEX(Products!A:A, MATCH(B654, Products!B:B, 0)), "Not Found")</f>
        <v>P029</v>
      </c>
      <c r="B654" s="43" t="str">
        <f>PROPER(TRIM('Raw_Data'!A654))</f>
        <v>Arborio Rice</v>
      </c>
      <c r="C654" s="43" t="s">
        <v>103</v>
      </c>
      <c r="D654" s="43" t="s">
        <v>732</v>
      </c>
      <c r="E654" s="43" t="s">
        <v>257</v>
      </c>
      <c r="F654" s="43" t="s">
        <v>59</v>
      </c>
      <c r="G654" s="43" t="s">
        <v>2750</v>
      </c>
      <c r="H654" s="43" t="s">
        <v>2751</v>
      </c>
      <c r="I654" s="32" t="s">
        <v>2076</v>
      </c>
      <c r="J654" s="32">
        <v>45421</v>
      </c>
      <c r="K654" s="43">
        <f>ABS('Raw_Data'!K654)</f>
        <v>56</v>
      </c>
      <c r="L654" s="43">
        <f>K654 + SUMIF(Stock_In!A:A, A654, Stock_In!D:D) - SUMIF(Stock_Out!A:A, A654, Stock_Out!D:D)</f>
        <v>56</v>
      </c>
      <c r="M654" s="43">
        <v>44</v>
      </c>
      <c r="N654" s="43">
        <f t="shared" si="30"/>
        <v>0</v>
      </c>
      <c r="O654" s="43" t="str">
        <f t="shared" si="31"/>
        <v>No</v>
      </c>
      <c r="P654" s="45">
        <v>4.75</v>
      </c>
      <c r="Q654" s="43">
        <v>93</v>
      </c>
      <c r="R654" s="45">
        <f t="shared" si="32"/>
        <v>441.75</v>
      </c>
      <c r="S654" s="43">
        <v>19</v>
      </c>
    </row>
    <row r="655" spans="1:19" x14ac:dyDescent="0.25">
      <c r="A655" s="46" t="str">
        <f>IFERROR(INDEX(Products!A:A, MATCH(B655, Products!B:B, 0)), "Not Found")</f>
        <v>P025</v>
      </c>
      <c r="B655" s="46" t="str">
        <f>PROPER(TRIM('Raw_Data'!A655))</f>
        <v>Jasmine Rice</v>
      </c>
      <c r="C655" s="46" t="s">
        <v>103</v>
      </c>
      <c r="D655" s="46" t="s">
        <v>1256</v>
      </c>
      <c r="E655" s="46" t="s">
        <v>228</v>
      </c>
      <c r="F655" s="46" t="s">
        <v>59</v>
      </c>
      <c r="G655" s="46" t="s">
        <v>2753</v>
      </c>
      <c r="H655" s="46" t="s">
        <v>2754</v>
      </c>
      <c r="I655" s="29" t="s">
        <v>1470</v>
      </c>
      <c r="J655" s="29" t="s">
        <v>1864</v>
      </c>
      <c r="K655" s="46">
        <f>ABS('Raw_Data'!K655)</f>
        <v>44</v>
      </c>
      <c r="L655" s="46">
        <f>K655 + SUMIF(Stock_In!A:A, A655, Stock_In!D:D) - SUMIF(Stock_Out!A:A, A655, Stock_Out!D:D)</f>
        <v>44</v>
      </c>
      <c r="M655" s="46">
        <v>41</v>
      </c>
      <c r="N655" s="46">
        <f t="shared" si="30"/>
        <v>0</v>
      </c>
      <c r="O655" s="46" t="str">
        <f t="shared" si="31"/>
        <v>No</v>
      </c>
      <c r="P655" s="47">
        <v>3</v>
      </c>
      <c r="Q655" s="46">
        <v>24</v>
      </c>
      <c r="R655" s="47">
        <f t="shared" si="32"/>
        <v>72</v>
      </c>
      <c r="S655" s="46">
        <v>77</v>
      </c>
    </row>
    <row r="656" spans="1:19" x14ac:dyDescent="0.25">
      <c r="A656" s="43" t="str">
        <f>IFERROR(INDEX(Products!A:A, MATCH(B656, Products!B:B, 0)), "Not Found")</f>
        <v>P025</v>
      </c>
      <c r="B656" s="43" t="str">
        <f>PROPER(TRIM('Raw_Data'!A656))</f>
        <v>Jasmine Rice</v>
      </c>
      <c r="C656" s="43" t="s">
        <v>103</v>
      </c>
      <c r="D656" s="43" t="s">
        <v>1624</v>
      </c>
      <c r="E656" s="43" t="s">
        <v>228</v>
      </c>
      <c r="F656" s="43" t="s">
        <v>59</v>
      </c>
      <c r="G656" s="43" t="s">
        <v>2756</v>
      </c>
      <c r="H656" s="43" t="s">
        <v>2757</v>
      </c>
      <c r="I656" s="32" t="s">
        <v>1470</v>
      </c>
      <c r="J656" s="32">
        <v>45387</v>
      </c>
      <c r="K656" s="43">
        <f>ABS('Raw_Data'!K656)</f>
        <v>33</v>
      </c>
      <c r="L656" s="43">
        <f>K656 + SUMIF(Stock_In!A:A, A656, Stock_In!D:D) - SUMIF(Stock_Out!A:A, A656, Stock_Out!D:D)</f>
        <v>33</v>
      </c>
      <c r="M656" s="43">
        <v>51</v>
      </c>
      <c r="N656" s="43">
        <f t="shared" si="30"/>
        <v>18</v>
      </c>
      <c r="O656" s="43" t="str">
        <f t="shared" si="31"/>
        <v>Yes</v>
      </c>
      <c r="P656" s="45">
        <v>2.2999999999999998</v>
      </c>
      <c r="Q656" s="43">
        <v>61</v>
      </c>
      <c r="R656" s="45">
        <f t="shared" si="32"/>
        <v>140.29999999999998</v>
      </c>
      <c r="S656" s="43">
        <v>4</v>
      </c>
    </row>
    <row r="657" spans="1:19" x14ac:dyDescent="0.25">
      <c r="A657" s="46" t="str">
        <f>IFERROR(INDEX(Products!A:A, MATCH(B657, Products!B:B, 0)), "Not Found")</f>
        <v>P113</v>
      </c>
      <c r="B657" s="46" t="str">
        <f>PROPER(TRIM('Raw_Data'!A657))</f>
        <v>Watermelon</v>
      </c>
      <c r="C657" s="46" t="s">
        <v>56</v>
      </c>
      <c r="D657" s="46" t="s">
        <v>1663</v>
      </c>
      <c r="E657" s="46" t="s">
        <v>1485</v>
      </c>
      <c r="F657" s="46" t="s">
        <v>59</v>
      </c>
      <c r="G657" s="46" t="s">
        <v>2759</v>
      </c>
      <c r="H657" s="46" t="s">
        <v>2760</v>
      </c>
      <c r="I657" s="29" t="s">
        <v>157</v>
      </c>
      <c r="J657" s="29" t="s">
        <v>296</v>
      </c>
      <c r="K657" s="46">
        <f>ABS('Raw_Data'!K657)</f>
        <v>53</v>
      </c>
      <c r="L657" s="46">
        <f>K657 + SUMIF(Stock_In!A:A, A657, Stock_In!D:D) - SUMIF(Stock_Out!A:A, A657, Stock_Out!D:D)</f>
        <v>53</v>
      </c>
      <c r="M657" s="46">
        <v>48</v>
      </c>
      <c r="N657" s="46">
        <f t="shared" si="30"/>
        <v>0</v>
      </c>
      <c r="O657" s="46" t="str">
        <f t="shared" si="31"/>
        <v>No</v>
      </c>
      <c r="P657" s="47">
        <v>3.45</v>
      </c>
      <c r="Q657" s="46">
        <v>51</v>
      </c>
      <c r="R657" s="47">
        <f t="shared" si="32"/>
        <v>175.95000000000002</v>
      </c>
      <c r="S657" s="46">
        <v>50</v>
      </c>
    </row>
    <row r="658" spans="1:19" x14ac:dyDescent="0.25">
      <c r="A658" s="43" t="str">
        <f>IFERROR(INDEX(Products!A:A, MATCH(B658, Products!B:B, 0)), "Not Found")</f>
        <v>P092</v>
      </c>
      <c r="B658" s="43" t="str">
        <f>PROPER(TRIM('Raw_Data'!A658))</f>
        <v>Canola Oil</v>
      </c>
      <c r="C658" s="43" t="s">
        <v>65</v>
      </c>
      <c r="D658" s="43" t="s">
        <v>1459</v>
      </c>
      <c r="E658" s="43" t="s">
        <v>923</v>
      </c>
      <c r="F658" s="43" t="s">
        <v>106</v>
      </c>
      <c r="G658" s="43" t="s">
        <v>2763</v>
      </c>
      <c r="H658" s="43" t="s">
        <v>2764</v>
      </c>
      <c r="I658" s="32" t="s">
        <v>1115</v>
      </c>
      <c r="J658" s="32">
        <v>45478</v>
      </c>
      <c r="K658" s="43">
        <f>ABS('Raw_Data'!K658)</f>
        <v>96</v>
      </c>
      <c r="L658" s="43">
        <f>K658 + SUMIF(Stock_In!A:A, A658, Stock_In!D:D) - SUMIF(Stock_Out!A:A, A658, Stock_Out!D:D)</f>
        <v>96</v>
      </c>
      <c r="M658" s="43">
        <v>52</v>
      </c>
      <c r="N658" s="43">
        <f t="shared" si="30"/>
        <v>0</v>
      </c>
      <c r="O658" s="43" t="str">
        <f t="shared" si="31"/>
        <v>No</v>
      </c>
      <c r="P658" s="45">
        <v>2.5</v>
      </c>
      <c r="Q658" s="43">
        <v>67</v>
      </c>
      <c r="R658" s="45">
        <f t="shared" si="32"/>
        <v>167.5</v>
      </c>
      <c r="S658" s="43">
        <v>13</v>
      </c>
    </row>
    <row r="659" spans="1:19" x14ac:dyDescent="0.25">
      <c r="A659" s="46" t="str">
        <f>IFERROR(INDEX(Products!A:A, MATCH(B659, Products!B:B, 0)), "Not Found")</f>
        <v>P047</v>
      </c>
      <c r="B659" s="46" t="str">
        <f>PROPER(TRIM('Raw_Data'!A659))</f>
        <v>Pineapple</v>
      </c>
      <c r="C659" s="46" t="s">
        <v>56</v>
      </c>
      <c r="D659" s="46" t="s">
        <v>2765</v>
      </c>
      <c r="E659" s="46" t="s">
        <v>397</v>
      </c>
      <c r="F659" s="46" t="s">
        <v>106</v>
      </c>
      <c r="G659" s="46" t="s">
        <v>2767</v>
      </c>
      <c r="H659" s="46" t="s">
        <v>2768</v>
      </c>
      <c r="I659" s="29" t="s">
        <v>1115</v>
      </c>
      <c r="J659" s="29">
        <v>45420</v>
      </c>
      <c r="K659" s="46">
        <f>ABS('Raw_Data'!K659)</f>
        <v>48</v>
      </c>
      <c r="L659" s="46">
        <f>K659 + SUMIF(Stock_In!A:A, A659, Stock_In!D:D) - SUMIF(Stock_Out!A:A, A659, Stock_Out!D:D)</f>
        <v>48</v>
      </c>
      <c r="M659" s="46">
        <v>58</v>
      </c>
      <c r="N659" s="46">
        <f t="shared" si="30"/>
        <v>10</v>
      </c>
      <c r="O659" s="46" t="str">
        <f t="shared" si="31"/>
        <v>Yes</v>
      </c>
      <c r="P659" s="47">
        <v>4.7</v>
      </c>
      <c r="Q659" s="46">
        <v>85</v>
      </c>
      <c r="R659" s="47">
        <f t="shared" si="32"/>
        <v>399.5</v>
      </c>
      <c r="S659" s="46">
        <v>63</v>
      </c>
    </row>
    <row r="660" spans="1:19" x14ac:dyDescent="0.25">
      <c r="A660" s="43" t="str">
        <f>IFERROR(INDEX(Products!A:A, MATCH(B660, Products!B:B, 0)), "Not Found")</f>
        <v>P104</v>
      </c>
      <c r="B660" s="43" t="str">
        <f>PROPER(TRIM('Raw_Data'!A660))</f>
        <v>Corn Oil</v>
      </c>
      <c r="C660" s="43" t="s">
        <v>65</v>
      </c>
      <c r="D660" s="43" t="s">
        <v>82</v>
      </c>
      <c r="E660" s="43" t="s">
        <v>1278</v>
      </c>
      <c r="F660" s="43" t="s">
        <v>59</v>
      </c>
      <c r="G660" s="43" t="s">
        <v>2770</v>
      </c>
      <c r="H660" s="43" t="s">
        <v>2771</v>
      </c>
      <c r="I660" s="32" t="s">
        <v>1115</v>
      </c>
      <c r="J660" s="32" t="s">
        <v>691</v>
      </c>
      <c r="K660" s="43">
        <f>ABS('Raw_Data'!K660)</f>
        <v>96</v>
      </c>
      <c r="L660" s="43">
        <f>K660 + SUMIF(Stock_In!A:A, A660, Stock_In!D:D) - SUMIF(Stock_Out!A:A, A660, Stock_Out!D:D)</f>
        <v>96</v>
      </c>
      <c r="M660" s="43">
        <v>28</v>
      </c>
      <c r="N660" s="43">
        <f t="shared" si="30"/>
        <v>0</v>
      </c>
      <c r="O660" s="43" t="str">
        <f t="shared" si="31"/>
        <v>No</v>
      </c>
      <c r="P660" s="45">
        <v>4.5</v>
      </c>
      <c r="Q660" s="43">
        <v>35</v>
      </c>
      <c r="R660" s="45">
        <f t="shared" si="32"/>
        <v>157.5</v>
      </c>
      <c r="S660" s="43">
        <v>16</v>
      </c>
    </row>
    <row r="661" spans="1:19" x14ac:dyDescent="0.25">
      <c r="A661" s="46" t="str">
        <f>IFERROR(INDEX(Products!A:A, MATCH(B661, Products!B:B, 0)), "Not Found")</f>
        <v>P023</v>
      </c>
      <c r="B661" s="46" t="str">
        <f>PROPER(TRIM('Raw_Data'!A661))</f>
        <v>Mango</v>
      </c>
      <c r="C661" s="46" t="s">
        <v>56</v>
      </c>
      <c r="D661" s="46" t="s">
        <v>1607</v>
      </c>
      <c r="E661" s="46" t="s">
        <v>217</v>
      </c>
      <c r="F661" s="46" t="s">
        <v>59</v>
      </c>
      <c r="G661" s="46" t="s">
        <v>2773</v>
      </c>
      <c r="H661" s="46" t="s">
        <v>2774</v>
      </c>
      <c r="I661" s="29" t="s">
        <v>1115</v>
      </c>
      <c r="J661" s="29">
        <v>45571</v>
      </c>
      <c r="K661" s="46">
        <f>ABS('Raw_Data'!K661)</f>
        <v>58</v>
      </c>
      <c r="L661" s="46">
        <f>K661 + SUMIF(Stock_In!A:A, A661, Stock_In!D:D) - SUMIF(Stock_Out!A:A, A661, Stock_Out!D:D)</f>
        <v>58</v>
      </c>
      <c r="M661" s="46">
        <v>77</v>
      </c>
      <c r="N661" s="46">
        <f t="shared" si="30"/>
        <v>19</v>
      </c>
      <c r="O661" s="46" t="str">
        <f t="shared" si="31"/>
        <v>Yes</v>
      </c>
      <c r="P661" s="47">
        <v>15.5</v>
      </c>
      <c r="Q661" s="46">
        <v>80</v>
      </c>
      <c r="R661" s="47">
        <f t="shared" si="32"/>
        <v>1240</v>
      </c>
      <c r="S661" s="46">
        <v>42</v>
      </c>
    </row>
    <row r="662" spans="1:19" x14ac:dyDescent="0.25">
      <c r="A662" s="43" t="str">
        <f>IFERROR(INDEX(Products!A:A, MATCH(B662, Products!B:B, 0)), "Not Found")</f>
        <v>P115</v>
      </c>
      <c r="B662" s="43" t="str">
        <f>PROPER(TRIM('Raw_Data'!A662))</f>
        <v>Papaya</v>
      </c>
      <c r="C662" s="43" t="s">
        <v>56</v>
      </c>
      <c r="D662" s="43" t="s">
        <v>2776</v>
      </c>
      <c r="E662" s="43" t="s">
        <v>1571</v>
      </c>
      <c r="F662" s="43" t="s">
        <v>68</v>
      </c>
      <c r="G662" s="43" t="s">
        <v>2778</v>
      </c>
      <c r="H662" s="43" t="s">
        <v>2779</v>
      </c>
      <c r="I662" s="32" t="s">
        <v>1115</v>
      </c>
      <c r="J662" s="32" t="s">
        <v>307</v>
      </c>
      <c r="K662" s="43">
        <f>ABS('Raw_Data'!K662)</f>
        <v>45</v>
      </c>
      <c r="L662" s="43">
        <f>K662 + SUMIF(Stock_In!A:A, A662, Stock_In!D:D) - SUMIF(Stock_Out!A:A, A662, Stock_Out!D:D)</f>
        <v>45</v>
      </c>
      <c r="M662" s="43">
        <v>34</v>
      </c>
      <c r="N662" s="43">
        <f t="shared" ref="N662:N725" si="33">IF(M662&gt;L662,M662-L662,0)</f>
        <v>0</v>
      </c>
      <c r="O662" s="43" t="str">
        <f t="shared" ref="O662:O725" si="34">IF(K662 &lt;= M662, "Yes", "No")</f>
        <v>No</v>
      </c>
      <c r="P662" s="45">
        <v>5.5</v>
      </c>
      <c r="Q662" s="43">
        <v>74</v>
      </c>
      <c r="R662" s="45">
        <f t="shared" ref="R662:R725" si="35">P662*Q662</f>
        <v>407</v>
      </c>
      <c r="S662" s="43">
        <v>70</v>
      </c>
    </row>
    <row r="663" spans="1:19" x14ac:dyDescent="0.25">
      <c r="A663" s="46" t="str">
        <f>IFERROR(INDEX(Products!A:A, MATCH(B663, Products!B:B, 0)), "Not Found")</f>
        <v>P078</v>
      </c>
      <c r="B663" s="46" t="str">
        <f>PROPER(TRIM('Raw_Data'!A663))</f>
        <v>Black Coffee</v>
      </c>
      <c r="C663" s="46" t="s">
        <v>201</v>
      </c>
      <c r="D663" s="46" t="s">
        <v>1001</v>
      </c>
      <c r="E663" s="46" t="s">
        <v>751</v>
      </c>
      <c r="F663" s="46" t="s">
        <v>59</v>
      </c>
      <c r="G663" s="46" t="s">
        <v>2781</v>
      </c>
      <c r="H663" s="46" t="s">
        <v>2782</v>
      </c>
      <c r="I663" s="29" t="s">
        <v>1115</v>
      </c>
      <c r="J663" s="29" t="s">
        <v>1081</v>
      </c>
      <c r="K663" s="46">
        <f>ABS('Raw_Data'!K663)</f>
        <v>24</v>
      </c>
      <c r="L663" s="46">
        <f>K663 + SUMIF(Stock_In!A:A, A663, Stock_In!D:D) - SUMIF(Stock_Out!A:A, A663, Stock_Out!D:D)</f>
        <v>24</v>
      </c>
      <c r="M663" s="46">
        <v>80</v>
      </c>
      <c r="N663" s="46">
        <f t="shared" si="33"/>
        <v>56</v>
      </c>
      <c r="O663" s="46" t="str">
        <f t="shared" si="34"/>
        <v>Yes</v>
      </c>
      <c r="P663" s="47">
        <v>4.5</v>
      </c>
      <c r="Q663" s="46">
        <v>22</v>
      </c>
      <c r="R663" s="47">
        <f t="shared" si="35"/>
        <v>99</v>
      </c>
      <c r="S663" s="46">
        <v>67</v>
      </c>
    </row>
    <row r="664" spans="1:19" x14ac:dyDescent="0.25">
      <c r="A664" s="43" t="str">
        <f>IFERROR(INDEX(Products!A:A, MATCH(B664, Products!B:B, 0)), "Not Found")</f>
        <v>P114</v>
      </c>
      <c r="B664" s="43" t="str">
        <f>PROPER(TRIM('Raw_Data'!A664))</f>
        <v>Vanilla Biscuit</v>
      </c>
      <c r="C664" s="43" t="s">
        <v>152</v>
      </c>
      <c r="D664" s="43" t="s">
        <v>670</v>
      </c>
      <c r="E664" s="43" t="s">
        <v>1546</v>
      </c>
      <c r="F664" s="43" t="s">
        <v>68</v>
      </c>
      <c r="G664" s="43" t="s">
        <v>2784</v>
      </c>
      <c r="H664" s="43" t="s">
        <v>2785</v>
      </c>
      <c r="I664" s="32" t="s">
        <v>301</v>
      </c>
      <c r="J664" s="32" t="s">
        <v>93</v>
      </c>
      <c r="K664" s="43">
        <f>ABS('Raw_Data'!K664)</f>
        <v>94</v>
      </c>
      <c r="L664" s="43">
        <f>K664 + SUMIF(Stock_In!A:A, A664, Stock_In!D:D) - SUMIF(Stock_Out!A:A, A664, Stock_Out!D:D)</f>
        <v>94</v>
      </c>
      <c r="M664" s="43">
        <v>51</v>
      </c>
      <c r="N664" s="43">
        <f t="shared" si="33"/>
        <v>0</v>
      </c>
      <c r="O664" s="43" t="str">
        <f t="shared" si="34"/>
        <v>No</v>
      </c>
      <c r="P664" s="45">
        <v>5</v>
      </c>
      <c r="Q664" s="43">
        <v>71</v>
      </c>
      <c r="R664" s="45">
        <f t="shared" si="35"/>
        <v>355</v>
      </c>
      <c r="S664" s="43">
        <v>26</v>
      </c>
    </row>
    <row r="665" spans="1:19" x14ac:dyDescent="0.25">
      <c r="A665" s="46" t="str">
        <f>IFERROR(INDEX(Products!A:A, MATCH(B665, Products!B:B, 0)), "Not Found")</f>
        <v>P029</v>
      </c>
      <c r="B665" s="46" t="str">
        <f>PROPER(TRIM('Raw_Data'!A665))</f>
        <v>Arborio Rice</v>
      </c>
      <c r="C665" s="46" t="s">
        <v>103</v>
      </c>
      <c r="D665" s="46" t="s">
        <v>153</v>
      </c>
      <c r="E665" s="46" t="s">
        <v>257</v>
      </c>
      <c r="F665" s="46" t="s">
        <v>59</v>
      </c>
      <c r="G665" s="46" t="s">
        <v>2787</v>
      </c>
      <c r="H665" s="46" t="s">
        <v>2788</v>
      </c>
      <c r="I665" s="29" t="s">
        <v>307</v>
      </c>
      <c r="J665" s="29" t="s">
        <v>854</v>
      </c>
      <c r="K665" s="46">
        <f>ABS('Raw_Data'!K665)</f>
        <v>86</v>
      </c>
      <c r="L665" s="46">
        <f>K665 + SUMIF(Stock_In!A:A, A665, Stock_In!D:D) - SUMIF(Stock_Out!A:A, A665, Stock_Out!D:D)</f>
        <v>86</v>
      </c>
      <c r="M665" s="46">
        <v>45</v>
      </c>
      <c r="N665" s="46">
        <f t="shared" si="33"/>
        <v>0</v>
      </c>
      <c r="O665" s="46" t="str">
        <f t="shared" si="34"/>
        <v>No</v>
      </c>
      <c r="P665" s="47">
        <v>3</v>
      </c>
      <c r="Q665" s="46">
        <v>95</v>
      </c>
      <c r="R665" s="47">
        <f t="shared" si="35"/>
        <v>285</v>
      </c>
      <c r="S665" s="46">
        <v>72</v>
      </c>
    </row>
    <row r="666" spans="1:19" x14ac:dyDescent="0.25">
      <c r="A666" s="43" t="str">
        <f>IFERROR(INDEX(Products!A:A, MATCH(B666, Products!B:B, 0)), "Not Found")</f>
        <v>P007</v>
      </c>
      <c r="B666" s="43" t="str">
        <f>PROPER(TRIM('Raw_Data'!A666))</f>
        <v>Coconut Sugar</v>
      </c>
      <c r="C666" s="43" t="s">
        <v>103</v>
      </c>
      <c r="D666" s="43" t="s">
        <v>1475</v>
      </c>
      <c r="E666" s="43" t="s">
        <v>105</v>
      </c>
      <c r="F666" s="43" t="s">
        <v>59</v>
      </c>
      <c r="G666" s="43" t="s">
        <v>2790</v>
      </c>
      <c r="H666" s="43" t="s">
        <v>2791</v>
      </c>
      <c r="I666" s="32" t="s">
        <v>307</v>
      </c>
      <c r="J666" s="32" t="s">
        <v>921</v>
      </c>
      <c r="K666" s="43">
        <f>ABS('Raw_Data'!K666)</f>
        <v>20</v>
      </c>
      <c r="L666" s="43">
        <f>K666 + SUMIF(Stock_In!A:A, A666, Stock_In!D:D) - SUMIF(Stock_Out!A:A, A666, Stock_Out!D:D)</f>
        <v>20</v>
      </c>
      <c r="M666" s="43">
        <v>59</v>
      </c>
      <c r="N666" s="43">
        <f t="shared" si="33"/>
        <v>39</v>
      </c>
      <c r="O666" s="43" t="str">
        <f t="shared" si="34"/>
        <v>Yes</v>
      </c>
      <c r="P666" s="45">
        <v>4</v>
      </c>
      <c r="Q666" s="43">
        <v>61</v>
      </c>
      <c r="R666" s="45">
        <f t="shared" si="35"/>
        <v>244</v>
      </c>
      <c r="S666" s="43">
        <v>3</v>
      </c>
    </row>
    <row r="667" spans="1:19" x14ac:dyDescent="0.25">
      <c r="A667" s="46" t="str">
        <f>IFERROR(INDEX(Products!A:A, MATCH(B667, Products!B:B, 0)), "Not Found")</f>
        <v>P013</v>
      </c>
      <c r="B667" s="46" t="str">
        <f>PROPER(TRIM('Raw_Data'!A667))</f>
        <v>Orange</v>
      </c>
      <c r="C667" s="46" t="s">
        <v>56</v>
      </c>
      <c r="D667" s="46" t="s">
        <v>1873</v>
      </c>
      <c r="E667" s="46" t="s">
        <v>146</v>
      </c>
      <c r="F667" s="46" t="s">
        <v>68</v>
      </c>
      <c r="G667" s="46" t="s">
        <v>2793</v>
      </c>
      <c r="H667" s="46" t="s">
        <v>2794</v>
      </c>
      <c r="I667" s="29" t="s">
        <v>307</v>
      </c>
      <c r="J667" s="29" t="s">
        <v>149</v>
      </c>
      <c r="K667" s="46">
        <f>ABS('Raw_Data'!K667)</f>
        <v>85</v>
      </c>
      <c r="L667" s="46">
        <f>K667 + SUMIF(Stock_In!A:A, A667, Stock_In!D:D) - SUMIF(Stock_Out!A:A, A667, Stock_Out!D:D)</f>
        <v>85</v>
      </c>
      <c r="M667" s="46">
        <v>6</v>
      </c>
      <c r="N667" s="46">
        <f t="shared" si="33"/>
        <v>0</v>
      </c>
      <c r="O667" s="46" t="str">
        <f t="shared" si="34"/>
        <v>No</v>
      </c>
      <c r="P667" s="47">
        <v>2.5</v>
      </c>
      <c r="Q667" s="46">
        <v>95</v>
      </c>
      <c r="R667" s="47">
        <f t="shared" si="35"/>
        <v>237.5</v>
      </c>
      <c r="S667" s="46">
        <v>24</v>
      </c>
    </row>
    <row r="668" spans="1:19" x14ac:dyDescent="0.25">
      <c r="A668" s="43" t="str">
        <f>IFERROR(INDEX(Products!A:A, MATCH(B668, Products!B:B, 0)), "Not Found")</f>
        <v>P103</v>
      </c>
      <c r="B668" s="43" t="str">
        <f>PROPER(TRIM('Raw_Data'!A668))</f>
        <v>Broccoli</v>
      </c>
      <c r="C668" s="43" t="s">
        <v>56</v>
      </c>
      <c r="D668" s="43" t="s">
        <v>2693</v>
      </c>
      <c r="E668" s="43" t="s">
        <v>1246</v>
      </c>
      <c r="F668" s="43" t="s">
        <v>68</v>
      </c>
      <c r="G668" s="43" t="s">
        <v>2796</v>
      </c>
      <c r="H668" s="43" t="s">
        <v>2797</v>
      </c>
      <c r="I668" s="32" t="s">
        <v>332</v>
      </c>
      <c r="J668" s="32" t="s">
        <v>940</v>
      </c>
      <c r="K668" s="43">
        <f>ABS('Raw_Data'!K668)</f>
        <v>30</v>
      </c>
      <c r="L668" s="43">
        <f>K668 + SUMIF(Stock_In!A:A, A668, Stock_In!D:D) - SUMIF(Stock_Out!A:A, A668, Stock_Out!D:D)</f>
        <v>30</v>
      </c>
      <c r="M668" s="43">
        <v>3</v>
      </c>
      <c r="N668" s="43">
        <f t="shared" si="33"/>
        <v>0</v>
      </c>
      <c r="O668" s="43" t="str">
        <f t="shared" si="34"/>
        <v>No</v>
      </c>
      <c r="P668" s="45">
        <v>3</v>
      </c>
      <c r="Q668" s="43">
        <v>49</v>
      </c>
      <c r="R668" s="45">
        <f t="shared" si="35"/>
        <v>147</v>
      </c>
      <c r="S668" s="43">
        <v>17</v>
      </c>
    </row>
    <row r="669" spans="1:19" x14ac:dyDescent="0.25">
      <c r="A669" s="46" t="str">
        <f>IFERROR(INDEX(Products!A:A, MATCH(B669, Products!B:B, 0)), "Not Found")</f>
        <v>P091</v>
      </c>
      <c r="B669" s="46" t="str">
        <f>PROPER(TRIM('Raw_Data'!A669))</f>
        <v>Spinach</v>
      </c>
      <c r="C669" s="46" t="s">
        <v>56</v>
      </c>
      <c r="D669" s="46" t="s">
        <v>216</v>
      </c>
      <c r="E669" s="46" t="s">
        <v>915</v>
      </c>
      <c r="F669" s="46" t="s">
        <v>68</v>
      </c>
      <c r="G669" s="46" t="s">
        <v>2800</v>
      </c>
      <c r="H669" s="46" t="s">
        <v>2801</v>
      </c>
      <c r="I669" s="29" t="s">
        <v>332</v>
      </c>
      <c r="J669" s="29" t="s">
        <v>833</v>
      </c>
      <c r="K669" s="46">
        <f>ABS('Raw_Data'!K669)</f>
        <v>23</v>
      </c>
      <c r="L669" s="46">
        <f>K669 + SUMIF(Stock_In!A:A, A669, Stock_In!D:D) - SUMIF(Stock_Out!A:A, A669, Stock_Out!D:D)</f>
        <v>23</v>
      </c>
      <c r="M669" s="46">
        <v>77</v>
      </c>
      <c r="N669" s="46">
        <f t="shared" si="33"/>
        <v>54</v>
      </c>
      <c r="O669" s="46" t="str">
        <f t="shared" si="34"/>
        <v>Yes</v>
      </c>
      <c r="P669" s="47">
        <v>2.5</v>
      </c>
      <c r="Q669" s="46">
        <v>51</v>
      </c>
      <c r="R669" s="47">
        <f t="shared" si="35"/>
        <v>127.5</v>
      </c>
      <c r="S669" s="46">
        <v>48</v>
      </c>
    </row>
    <row r="670" spans="1:19" x14ac:dyDescent="0.25">
      <c r="A670" s="43" t="str">
        <f>IFERROR(INDEX(Products!A:A, MATCH(B670, Products!B:B, 0)), "Not Found")</f>
        <v>P019</v>
      </c>
      <c r="B670" s="43" t="str">
        <f>PROPER(TRIM('Raw_Data'!A670))</f>
        <v>Eggplant</v>
      </c>
      <c r="C670" s="43" t="s">
        <v>56</v>
      </c>
      <c r="D670" s="43" t="s">
        <v>114</v>
      </c>
      <c r="E670" s="43" t="s">
        <v>188</v>
      </c>
      <c r="F670" s="43" t="s">
        <v>68</v>
      </c>
      <c r="G670" s="43" t="s">
        <v>2803</v>
      </c>
      <c r="H670" s="43" t="s">
        <v>2804</v>
      </c>
      <c r="I670" s="32" t="s">
        <v>332</v>
      </c>
      <c r="J670" s="32" t="s">
        <v>290</v>
      </c>
      <c r="K670" s="43">
        <f>ABS('Raw_Data'!K670)</f>
        <v>17</v>
      </c>
      <c r="L670" s="43">
        <f>K670 + SUMIF(Stock_In!A:A, A670, Stock_In!D:D) - SUMIF(Stock_Out!A:A, A670, Stock_Out!D:D)</f>
        <v>17</v>
      </c>
      <c r="M670" s="43">
        <v>2</v>
      </c>
      <c r="N670" s="43">
        <f t="shared" si="33"/>
        <v>0</v>
      </c>
      <c r="O670" s="43" t="str">
        <f t="shared" si="34"/>
        <v>No</v>
      </c>
      <c r="P670" s="45">
        <v>4</v>
      </c>
      <c r="Q670" s="43">
        <v>80</v>
      </c>
      <c r="R670" s="45">
        <f t="shared" si="35"/>
        <v>320</v>
      </c>
      <c r="S670" s="43">
        <v>85</v>
      </c>
    </row>
    <row r="671" spans="1:19" x14ac:dyDescent="0.25">
      <c r="A671" s="46" t="str">
        <f>IFERROR(INDEX(Products!A:A, MATCH(B671, Products!B:B, 0)), "Not Found")</f>
        <v>P112</v>
      </c>
      <c r="B671" s="46" t="str">
        <f>PROPER(TRIM('Raw_Data'!A671))</f>
        <v>White Bread</v>
      </c>
      <c r="C671" s="46" t="s">
        <v>152</v>
      </c>
      <c r="D671" s="46" t="s">
        <v>1403</v>
      </c>
      <c r="E671" s="46" t="s">
        <v>1460</v>
      </c>
      <c r="F671" s="46" t="s">
        <v>68</v>
      </c>
      <c r="G671" s="46" t="s">
        <v>2806</v>
      </c>
      <c r="H671" s="46" t="s">
        <v>2807</v>
      </c>
      <c r="I671" s="29" t="s">
        <v>1009</v>
      </c>
      <c r="J671" s="29" t="s">
        <v>1557</v>
      </c>
      <c r="K671" s="46">
        <f>ABS('Raw_Data'!K671)</f>
        <v>61</v>
      </c>
      <c r="L671" s="46">
        <f>K671 + SUMIF(Stock_In!A:A, A671, Stock_In!D:D) - SUMIF(Stock_Out!A:A, A671, Stock_Out!D:D)</f>
        <v>61</v>
      </c>
      <c r="M671" s="46">
        <v>22</v>
      </c>
      <c r="N671" s="46">
        <f t="shared" si="33"/>
        <v>0</v>
      </c>
      <c r="O671" s="46" t="str">
        <f t="shared" si="34"/>
        <v>No</v>
      </c>
      <c r="P671" s="47">
        <v>2.4500000000000002</v>
      </c>
      <c r="Q671" s="46">
        <v>76</v>
      </c>
      <c r="R671" s="47">
        <f t="shared" si="35"/>
        <v>186.20000000000002</v>
      </c>
      <c r="S671" s="46">
        <v>70</v>
      </c>
    </row>
    <row r="672" spans="1:19" x14ac:dyDescent="0.25">
      <c r="A672" s="43" t="str">
        <f>IFERROR(INDEX(Products!A:A, MATCH(B672, Products!B:B, 0)), "Not Found")</f>
        <v>P014</v>
      </c>
      <c r="B672" s="43" t="str">
        <f>PROPER(TRIM('Raw_Data'!A672))</f>
        <v>Digestive Biscuit</v>
      </c>
      <c r="C672" s="43" t="s">
        <v>152</v>
      </c>
      <c r="D672" s="43" t="s">
        <v>2808</v>
      </c>
      <c r="E672" s="43" t="s">
        <v>154</v>
      </c>
      <c r="F672" s="43" t="s">
        <v>59</v>
      </c>
      <c r="G672" s="43" t="s">
        <v>2810</v>
      </c>
      <c r="H672" s="43" t="s">
        <v>2811</v>
      </c>
      <c r="I672" s="32" t="s">
        <v>1009</v>
      </c>
      <c r="J672" s="32" t="s">
        <v>582</v>
      </c>
      <c r="K672" s="43">
        <f>ABS('Raw_Data'!K672)</f>
        <v>29</v>
      </c>
      <c r="L672" s="43">
        <f>K672 + SUMIF(Stock_In!A:A, A672, Stock_In!D:D) - SUMIF(Stock_Out!A:A, A672, Stock_Out!D:D)</f>
        <v>29</v>
      </c>
      <c r="M672" s="43">
        <v>42</v>
      </c>
      <c r="N672" s="43">
        <f t="shared" si="33"/>
        <v>13</v>
      </c>
      <c r="O672" s="43" t="str">
        <f t="shared" si="34"/>
        <v>Yes</v>
      </c>
      <c r="P672" s="45">
        <v>10</v>
      </c>
      <c r="Q672" s="43">
        <v>72</v>
      </c>
      <c r="R672" s="45">
        <f t="shared" si="35"/>
        <v>720</v>
      </c>
      <c r="S672" s="43">
        <v>28</v>
      </c>
    </row>
    <row r="673" spans="1:19" x14ac:dyDescent="0.25">
      <c r="A673" s="46" t="str">
        <f>IFERROR(INDEX(Products!A:A, MATCH(B673, Products!B:B, 0)), "Not Found")</f>
        <v>P076</v>
      </c>
      <c r="B673" s="46" t="str">
        <f>PROPER(TRIM('Raw_Data'!A673))</f>
        <v>Egg (Goose)</v>
      </c>
      <c r="C673" s="46" t="s">
        <v>74</v>
      </c>
      <c r="D673" s="46" t="s">
        <v>2812</v>
      </c>
      <c r="E673" s="46" t="s">
        <v>733</v>
      </c>
      <c r="F673" s="46" t="s">
        <v>106</v>
      </c>
      <c r="G673" s="46" t="s">
        <v>2814</v>
      </c>
      <c r="H673" s="46" t="s">
        <v>2815</v>
      </c>
      <c r="I673" s="29" t="s">
        <v>2250</v>
      </c>
      <c r="J673" s="29" t="s">
        <v>1122</v>
      </c>
      <c r="K673" s="46">
        <f>ABS('Raw_Data'!K673)</f>
        <v>40</v>
      </c>
      <c r="L673" s="46">
        <f>K673 + SUMIF(Stock_In!A:A, A673, Stock_In!D:D) - SUMIF(Stock_Out!A:A, A673, Stock_Out!D:D)</f>
        <v>40</v>
      </c>
      <c r="M673" s="46">
        <v>72</v>
      </c>
      <c r="N673" s="46">
        <f t="shared" si="33"/>
        <v>32</v>
      </c>
      <c r="O673" s="46" t="str">
        <f t="shared" si="34"/>
        <v>Yes</v>
      </c>
      <c r="P673" s="47">
        <v>3</v>
      </c>
      <c r="Q673" s="46">
        <v>23</v>
      </c>
      <c r="R673" s="47">
        <f t="shared" si="35"/>
        <v>69</v>
      </c>
      <c r="S673" s="46">
        <v>17</v>
      </c>
    </row>
    <row r="674" spans="1:19" x14ac:dyDescent="0.25">
      <c r="A674" s="43" t="str">
        <f>IFERROR(INDEX(Products!A:A, MATCH(B674, Products!B:B, 0)), "Not Found")</f>
        <v>P037</v>
      </c>
      <c r="B674" s="43" t="str">
        <f>PROPER(TRIM('Raw_Data'!A674))</f>
        <v>Robusta Coffee</v>
      </c>
      <c r="C674" s="43" t="s">
        <v>201</v>
      </c>
      <c r="D674" s="43" t="s">
        <v>2776</v>
      </c>
      <c r="E674" s="43" t="s">
        <v>323</v>
      </c>
      <c r="F674" s="43" t="s">
        <v>106</v>
      </c>
      <c r="G674" s="43" t="s">
        <v>2817</v>
      </c>
      <c r="H674" s="43" t="s">
        <v>2818</v>
      </c>
      <c r="I674" s="32" t="s">
        <v>749</v>
      </c>
      <c r="J674" s="32">
        <v>45511</v>
      </c>
      <c r="K674" s="43">
        <f>ABS('Raw_Data'!K674)</f>
        <v>20</v>
      </c>
      <c r="L674" s="43">
        <f>K674 + SUMIF(Stock_In!A:A, A674, Stock_In!D:D) - SUMIF(Stock_Out!A:A, A674, Stock_Out!D:D)</f>
        <v>20</v>
      </c>
      <c r="M674" s="43">
        <v>91</v>
      </c>
      <c r="N674" s="43">
        <f t="shared" si="33"/>
        <v>71</v>
      </c>
      <c r="O674" s="43" t="str">
        <f t="shared" si="34"/>
        <v>Yes</v>
      </c>
      <c r="P674" s="45">
        <v>1.5</v>
      </c>
      <c r="Q674" s="43">
        <v>81</v>
      </c>
      <c r="R674" s="45">
        <f t="shared" si="35"/>
        <v>121.5</v>
      </c>
      <c r="S674" s="43">
        <v>74</v>
      </c>
    </row>
    <row r="675" spans="1:19" x14ac:dyDescent="0.25">
      <c r="A675" s="46" t="str">
        <f>IFERROR(INDEX(Products!A:A, MATCH(B675, Products!B:B, 0)), "Not Found")</f>
        <v>P113</v>
      </c>
      <c r="B675" s="46" t="str">
        <f>PROPER(TRIM('Raw_Data'!A675))</f>
        <v>Watermelon</v>
      </c>
      <c r="C675" s="46" t="s">
        <v>56</v>
      </c>
      <c r="D675" s="46" t="s">
        <v>2819</v>
      </c>
      <c r="E675" s="46" t="s">
        <v>1485</v>
      </c>
      <c r="F675" s="46" t="s">
        <v>59</v>
      </c>
      <c r="G675" s="46" t="s">
        <v>2821</v>
      </c>
      <c r="H675" s="46" t="s">
        <v>2822</v>
      </c>
      <c r="I675" s="29" t="s">
        <v>749</v>
      </c>
      <c r="J675" s="29" t="s">
        <v>132</v>
      </c>
      <c r="K675" s="46">
        <f>ABS('Raw_Data'!K675)</f>
        <v>51</v>
      </c>
      <c r="L675" s="46">
        <f>K675 + SUMIF(Stock_In!A:A, A675, Stock_In!D:D) - SUMIF(Stock_Out!A:A, A675, Stock_Out!D:D)</f>
        <v>51</v>
      </c>
      <c r="M675" s="46">
        <v>12</v>
      </c>
      <c r="N675" s="46">
        <f t="shared" si="33"/>
        <v>0</v>
      </c>
      <c r="O675" s="46" t="str">
        <f t="shared" si="34"/>
        <v>No</v>
      </c>
      <c r="P675" s="47">
        <v>9.5</v>
      </c>
      <c r="Q675" s="46">
        <v>26</v>
      </c>
      <c r="R675" s="47">
        <f t="shared" si="35"/>
        <v>247</v>
      </c>
      <c r="S675" s="46">
        <v>32</v>
      </c>
    </row>
    <row r="676" spans="1:19" x14ac:dyDescent="0.25">
      <c r="A676" s="43" t="str">
        <f>IFERROR(INDEX(Products!A:A, MATCH(B676, Products!B:B, 0)), "Not Found")</f>
        <v>P004</v>
      </c>
      <c r="B676" s="43" t="str">
        <f>PROPER(TRIM('Raw_Data'!A676))</f>
        <v>Carrot</v>
      </c>
      <c r="C676" s="43" t="s">
        <v>56</v>
      </c>
      <c r="D676" s="43" t="s">
        <v>963</v>
      </c>
      <c r="E676" s="43" t="s">
        <v>83</v>
      </c>
      <c r="F676" s="43" t="s">
        <v>59</v>
      </c>
      <c r="G676" s="43" t="s">
        <v>2824</v>
      </c>
      <c r="H676" s="43" t="s">
        <v>2825</v>
      </c>
      <c r="I676" s="32" t="s">
        <v>749</v>
      </c>
      <c r="J676" s="32">
        <v>45422</v>
      </c>
      <c r="K676" s="43">
        <f>ABS('Raw_Data'!K676)</f>
        <v>80</v>
      </c>
      <c r="L676" s="43">
        <f>K676 + SUMIF(Stock_In!A:A, A676, Stock_In!D:D) - SUMIF(Stock_Out!A:A, A676, Stock_Out!D:D)</f>
        <v>80</v>
      </c>
      <c r="M676" s="43">
        <v>14</v>
      </c>
      <c r="N676" s="43">
        <f t="shared" si="33"/>
        <v>0</v>
      </c>
      <c r="O676" s="43" t="str">
        <f t="shared" si="34"/>
        <v>No</v>
      </c>
      <c r="P676" s="45">
        <v>3.5</v>
      </c>
      <c r="Q676" s="43">
        <v>36</v>
      </c>
      <c r="R676" s="45">
        <f t="shared" si="35"/>
        <v>126</v>
      </c>
      <c r="S676" s="43">
        <v>64</v>
      </c>
    </row>
    <row r="677" spans="1:19" x14ac:dyDescent="0.25">
      <c r="A677" s="46" t="str">
        <f>IFERROR(INDEX(Products!A:A, MATCH(B677, Products!B:B, 0)), "Not Found")</f>
        <v>P066</v>
      </c>
      <c r="B677" s="46" t="str">
        <f>PROPER(TRIM('Raw_Data'!A677))</f>
        <v>Almond Flour</v>
      </c>
      <c r="C677" s="46" t="s">
        <v>103</v>
      </c>
      <c r="D677" s="46" t="s">
        <v>2826</v>
      </c>
      <c r="E677" s="46" t="s">
        <v>608</v>
      </c>
      <c r="F677" s="46" t="s">
        <v>106</v>
      </c>
      <c r="G677" s="46" t="s">
        <v>2828</v>
      </c>
      <c r="H677" s="46" t="s">
        <v>2829</v>
      </c>
      <c r="I677" s="29" t="s">
        <v>550</v>
      </c>
      <c r="J677" s="29" t="s">
        <v>974</v>
      </c>
      <c r="K677" s="46">
        <f>ABS('Raw_Data'!K677)</f>
        <v>85</v>
      </c>
      <c r="L677" s="46">
        <f>K677 + SUMIF(Stock_In!A:A, A677, Stock_In!D:D) - SUMIF(Stock_Out!A:A, A677, Stock_Out!D:D)</f>
        <v>85</v>
      </c>
      <c r="M677" s="46">
        <v>100</v>
      </c>
      <c r="N677" s="46">
        <f t="shared" si="33"/>
        <v>15</v>
      </c>
      <c r="O677" s="46" t="str">
        <f t="shared" si="34"/>
        <v>Yes</v>
      </c>
      <c r="P677" s="47">
        <v>6.1</v>
      </c>
      <c r="Q677" s="46">
        <v>80</v>
      </c>
      <c r="R677" s="47">
        <f t="shared" si="35"/>
        <v>488</v>
      </c>
      <c r="S677" s="46">
        <v>94</v>
      </c>
    </row>
    <row r="678" spans="1:19" x14ac:dyDescent="0.25">
      <c r="A678" s="43" t="str">
        <f>IFERROR(INDEX(Products!A:A, MATCH(B678, Products!B:B, 0)), "Not Found")</f>
        <v>P096</v>
      </c>
      <c r="B678" s="43" t="str">
        <f>PROPER(TRIM('Raw_Data'!A678))</f>
        <v>Apple</v>
      </c>
      <c r="C678" s="43" t="s">
        <v>56</v>
      </c>
      <c r="D678" s="43" t="s">
        <v>1147</v>
      </c>
      <c r="E678" s="43" t="s">
        <v>1047</v>
      </c>
      <c r="F678" s="43" t="s">
        <v>68</v>
      </c>
      <c r="G678" s="43" t="s">
        <v>2831</v>
      </c>
      <c r="H678" s="43" t="s">
        <v>2832</v>
      </c>
      <c r="I678" s="32" t="s">
        <v>550</v>
      </c>
      <c r="J678" s="32">
        <v>45480</v>
      </c>
      <c r="K678" s="43">
        <f>ABS('Raw_Data'!K678)</f>
        <v>17</v>
      </c>
      <c r="L678" s="43">
        <f>K678 + SUMIF(Stock_In!A:A, A678, Stock_In!D:D) - SUMIF(Stock_Out!A:A, A678, Stock_Out!D:D)</f>
        <v>17</v>
      </c>
      <c r="M678" s="43">
        <v>67</v>
      </c>
      <c r="N678" s="43">
        <f t="shared" si="33"/>
        <v>50</v>
      </c>
      <c r="O678" s="43" t="str">
        <f t="shared" si="34"/>
        <v>Yes</v>
      </c>
      <c r="P678" s="45">
        <v>2.75</v>
      </c>
      <c r="Q678" s="43">
        <v>26</v>
      </c>
      <c r="R678" s="45">
        <f t="shared" si="35"/>
        <v>71.5</v>
      </c>
      <c r="S678" s="43">
        <v>1</v>
      </c>
    </row>
    <row r="679" spans="1:19" x14ac:dyDescent="0.25">
      <c r="A679" s="46" t="str">
        <f>IFERROR(INDEX(Products!A:A, MATCH(B679, Products!B:B, 0)), "Not Found")</f>
        <v>P054</v>
      </c>
      <c r="B679" s="46" t="str">
        <f>PROPER(TRIM('Raw_Data'!A679))</f>
        <v>Black Rice</v>
      </c>
      <c r="C679" s="46" t="s">
        <v>103</v>
      </c>
      <c r="D679" s="46" t="s">
        <v>2519</v>
      </c>
      <c r="E679" s="46" t="s">
        <v>458</v>
      </c>
      <c r="F679" s="46" t="s">
        <v>59</v>
      </c>
      <c r="G679" s="46" t="s">
        <v>2834</v>
      </c>
      <c r="H679" s="46" t="s">
        <v>2835</v>
      </c>
      <c r="I679" s="29" t="s">
        <v>550</v>
      </c>
      <c r="J679" s="29" t="s">
        <v>307</v>
      </c>
      <c r="K679" s="46">
        <f>ABS('Raw_Data'!K679)</f>
        <v>86</v>
      </c>
      <c r="L679" s="46">
        <f>K679 + SUMIF(Stock_In!A:A, A679, Stock_In!D:D) - SUMIF(Stock_Out!A:A, A679, Stock_Out!D:D)</f>
        <v>86</v>
      </c>
      <c r="M679" s="46">
        <v>68</v>
      </c>
      <c r="N679" s="46">
        <f t="shared" si="33"/>
        <v>0</v>
      </c>
      <c r="O679" s="46" t="str">
        <f t="shared" si="34"/>
        <v>No</v>
      </c>
      <c r="P679" s="47">
        <v>15</v>
      </c>
      <c r="Q679" s="46">
        <v>47</v>
      </c>
      <c r="R679" s="47">
        <f t="shared" si="35"/>
        <v>705</v>
      </c>
      <c r="S679" s="46">
        <v>95</v>
      </c>
    </row>
    <row r="680" spans="1:19" x14ac:dyDescent="0.25">
      <c r="A680" s="43" t="str">
        <f>IFERROR(INDEX(Products!A:A, MATCH(B680, Products!B:B, 0)), "Not Found")</f>
        <v>P020</v>
      </c>
      <c r="B680" s="43" t="str">
        <f>PROPER(TRIM('Raw_Data'!A680))</f>
        <v>Whole Wheat Flour</v>
      </c>
      <c r="C680" s="43" t="s">
        <v>103</v>
      </c>
      <c r="D680" s="43" t="s">
        <v>756</v>
      </c>
      <c r="E680" s="43" t="s">
        <v>194</v>
      </c>
      <c r="F680" s="43" t="s">
        <v>68</v>
      </c>
      <c r="G680" s="43" t="s">
        <v>2837</v>
      </c>
      <c r="H680" s="43" t="s">
        <v>2838</v>
      </c>
      <c r="I680" s="32" t="s">
        <v>1059</v>
      </c>
      <c r="J680" s="32" t="s">
        <v>764</v>
      </c>
      <c r="K680" s="43">
        <f>ABS('Raw_Data'!K680)</f>
        <v>82</v>
      </c>
      <c r="L680" s="43">
        <f>K680 + SUMIF(Stock_In!A:A, A680, Stock_In!D:D) - SUMIF(Stock_Out!A:A, A680, Stock_Out!D:D)</f>
        <v>82</v>
      </c>
      <c r="M680" s="43">
        <v>4</v>
      </c>
      <c r="N680" s="43">
        <f t="shared" si="33"/>
        <v>0</v>
      </c>
      <c r="O680" s="43" t="str">
        <f t="shared" si="34"/>
        <v>No</v>
      </c>
      <c r="P680" s="45">
        <v>1.8</v>
      </c>
      <c r="Q680" s="43">
        <v>31</v>
      </c>
      <c r="R680" s="45">
        <f t="shared" si="35"/>
        <v>55.800000000000004</v>
      </c>
      <c r="S680" s="43">
        <v>34</v>
      </c>
    </row>
    <row r="681" spans="1:19" x14ac:dyDescent="0.25">
      <c r="A681" s="46" t="str">
        <f>IFERROR(INDEX(Products!A:A, MATCH(B681, Products!B:B, 0)), "Not Found")</f>
        <v>P102</v>
      </c>
      <c r="B681" s="46" t="str">
        <f>PROPER(TRIM('Raw_Data'!A681))</f>
        <v>Salmon</v>
      </c>
      <c r="C681" s="46" t="s">
        <v>113</v>
      </c>
      <c r="D681" s="46" t="s">
        <v>765</v>
      </c>
      <c r="E681" s="46" t="s">
        <v>1240</v>
      </c>
      <c r="F681" s="46" t="s">
        <v>59</v>
      </c>
      <c r="G681" s="46" t="s">
        <v>2840</v>
      </c>
      <c r="H681" s="46" t="s">
        <v>2841</v>
      </c>
      <c r="I681" s="29" t="s">
        <v>1059</v>
      </c>
      <c r="J681" s="29" t="s">
        <v>1264</v>
      </c>
      <c r="K681" s="46">
        <f>ABS('Raw_Data'!K681)</f>
        <v>78</v>
      </c>
      <c r="L681" s="46">
        <f>K681 + SUMIF(Stock_In!A:A, A681, Stock_In!D:D) - SUMIF(Stock_Out!A:A, A681, Stock_Out!D:D)</f>
        <v>78</v>
      </c>
      <c r="M681" s="46">
        <v>62</v>
      </c>
      <c r="N681" s="46">
        <f t="shared" si="33"/>
        <v>0</v>
      </c>
      <c r="O681" s="46" t="str">
        <f t="shared" si="34"/>
        <v>No</v>
      </c>
      <c r="P681" s="47">
        <v>3</v>
      </c>
      <c r="Q681" s="46">
        <v>61</v>
      </c>
      <c r="R681" s="47">
        <f t="shared" si="35"/>
        <v>183</v>
      </c>
      <c r="S681" s="46">
        <v>78</v>
      </c>
    </row>
    <row r="682" spans="1:19" x14ac:dyDescent="0.25">
      <c r="A682" s="43" t="str">
        <f>IFERROR(INDEX(Products!A:A, MATCH(B682, Products!B:B, 0)), "Not Found")</f>
        <v>P039</v>
      </c>
      <c r="B682" s="43" t="str">
        <f>PROPER(TRIM('Raw_Data'!A682))</f>
        <v>Palm Oil</v>
      </c>
      <c r="C682" s="43" t="s">
        <v>65</v>
      </c>
      <c r="D682" s="43" t="s">
        <v>812</v>
      </c>
      <c r="E682" s="43" t="s">
        <v>336</v>
      </c>
      <c r="F682" s="43" t="s">
        <v>106</v>
      </c>
      <c r="G682" s="43" t="s">
        <v>2843</v>
      </c>
      <c r="H682" s="43" t="s">
        <v>2844</v>
      </c>
      <c r="I682" s="32" t="s">
        <v>1059</v>
      </c>
      <c r="J682" s="32" t="s">
        <v>198</v>
      </c>
      <c r="K682" s="43">
        <f>ABS('Raw_Data'!K682)</f>
        <v>74</v>
      </c>
      <c r="L682" s="43">
        <f>K682 + SUMIF(Stock_In!A:A, A682, Stock_In!D:D) - SUMIF(Stock_Out!A:A, A682, Stock_Out!D:D)</f>
        <v>74</v>
      </c>
      <c r="M682" s="43">
        <v>74</v>
      </c>
      <c r="N682" s="43">
        <f t="shared" si="33"/>
        <v>0</v>
      </c>
      <c r="O682" s="43" t="str">
        <f t="shared" si="34"/>
        <v>Yes</v>
      </c>
      <c r="P682" s="45">
        <v>4.5</v>
      </c>
      <c r="Q682" s="43">
        <v>63</v>
      </c>
      <c r="R682" s="45">
        <f t="shared" si="35"/>
        <v>283.5</v>
      </c>
      <c r="S682" s="43">
        <v>69</v>
      </c>
    </row>
    <row r="683" spans="1:19" x14ac:dyDescent="0.25">
      <c r="A683" s="46" t="str">
        <f>IFERROR(INDEX(Products!A:A, MATCH(B683, Products!B:B, 0)), "Not Found")</f>
        <v>P062</v>
      </c>
      <c r="B683" s="46" t="str">
        <f>PROPER(TRIM('Raw_Data'!A683))</f>
        <v>Short Grain Rice</v>
      </c>
      <c r="C683" s="46" t="s">
        <v>103</v>
      </c>
      <c r="D683" s="46" t="s">
        <v>1772</v>
      </c>
      <c r="E683" s="46" t="s">
        <v>567</v>
      </c>
      <c r="F683" s="46" t="s">
        <v>59</v>
      </c>
      <c r="G683" s="46" t="s">
        <v>2846</v>
      </c>
      <c r="H683" s="46" t="s">
        <v>2847</v>
      </c>
      <c r="I683" s="29" t="s">
        <v>1059</v>
      </c>
      <c r="J683" s="29" t="s">
        <v>1191</v>
      </c>
      <c r="K683" s="46">
        <f>ABS('Raw_Data'!K683)</f>
        <v>18</v>
      </c>
      <c r="L683" s="46">
        <f>K683 + SUMIF(Stock_In!A:A, A683, Stock_In!D:D) - SUMIF(Stock_Out!A:A, A683, Stock_Out!D:D)</f>
        <v>18</v>
      </c>
      <c r="M683" s="46">
        <v>2</v>
      </c>
      <c r="N683" s="46">
        <f t="shared" si="33"/>
        <v>0</v>
      </c>
      <c r="O683" s="46" t="str">
        <f t="shared" si="34"/>
        <v>No</v>
      </c>
      <c r="P683" s="47">
        <v>2.8</v>
      </c>
      <c r="Q683" s="46">
        <v>27</v>
      </c>
      <c r="R683" s="47">
        <f t="shared" si="35"/>
        <v>75.599999999999994</v>
      </c>
      <c r="S683" s="46">
        <v>1</v>
      </c>
    </row>
    <row r="684" spans="1:19" x14ac:dyDescent="0.25">
      <c r="A684" s="43" t="str">
        <f>IFERROR(INDEX(Products!A:A, MATCH(B684, Products!B:B, 0)), "Not Found")</f>
        <v>P115</v>
      </c>
      <c r="B684" s="43" t="str">
        <f>PROPER(TRIM('Raw_Data'!A684))</f>
        <v>Papaya</v>
      </c>
      <c r="C684" s="43" t="s">
        <v>56</v>
      </c>
      <c r="D684" s="43" t="s">
        <v>2392</v>
      </c>
      <c r="E684" s="43" t="s">
        <v>1571</v>
      </c>
      <c r="F684" s="43" t="s">
        <v>59</v>
      </c>
      <c r="G684" s="43" t="s">
        <v>2850</v>
      </c>
      <c r="H684" s="43" t="s">
        <v>2851</v>
      </c>
      <c r="I684" s="32" t="s">
        <v>518</v>
      </c>
      <c r="J684" s="32" t="s">
        <v>319</v>
      </c>
      <c r="K684" s="43">
        <f>ABS('Raw_Data'!K684)</f>
        <v>59</v>
      </c>
      <c r="L684" s="43">
        <f>K684 + SUMIF(Stock_In!A:A, A684, Stock_In!D:D) - SUMIF(Stock_Out!A:A, A684, Stock_Out!D:D)</f>
        <v>59</v>
      </c>
      <c r="M684" s="43">
        <v>97</v>
      </c>
      <c r="N684" s="43">
        <f t="shared" si="33"/>
        <v>38</v>
      </c>
      <c r="O684" s="43" t="str">
        <f t="shared" si="34"/>
        <v>Yes</v>
      </c>
      <c r="P684" s="45">
        <v>7</v>
      </c>
      <c r="Q684" s="43">
        <v>52</v>
      </c>
      <c r="R684" s="45">
        <f t="shared" si="35"/>
        <v>364</v>
      </c>
      <c r="S684" s="43">
        <v>82</v>
      </c>
    </row>
    <row r="685" spans="1:19" x14ac:dyDescent="0.25">
      <c r="A685" s="46" t="str">
        <f>IFERROR(INDEX(Products!A:A, MATCH(B685, Products!B:B, 0)), "Not Found")</f>
        <v>P075</v>
      </c>
      <c r="B685" s="46" t="str">
        <f>PROPER(TRIM('Raw_Data'!A685))</f>
        <v>Rye Bread</v>
      </c>
      <c r="C685" s="46" t="s">
        <v>152</v>
      </c>
      <c r="D685" s="46" t="s">
        <v>2039</v>
      </c>
      <c r="E685" s="46" t="s">
        <v>728</v>
      </c>
      <c r="F685" s="46" t="s">
        <v>59</v>
      </c>
      <c r="G685" s="46" t="s">
        <v>2853</v>
      </c>
      <c r="H685" s="46" t="s">
        <v>2854</v>
      </c>
      <c r="I685" s="29" t="s">
        <v>518</v>
      </c>
      <c r="J685" s="29" t="s">
        <v>1028</v>
      </c>
      <c r="K685" s="46">
        <f>ABS('Raw_Data'!K685)</f>
        <v>48</v>
      </c>
      <c r="L685" s="46">
        <f>K685 + SUMIF(Stock_In!A:A, A685, Stock_In!D:D) - SUMIF(Stock_Out!A:A, A685, Stock_Out!D:D)</f>
        <v>48</v>
      </c>
      <c r="M685" s="46">
        <v>56</v>
      </c>
      <c r="N685" s="46">
        <f t="shared" si="33"/>
        <v>8</v>
      </c>
      <c r="O685" s="46" t="str">
        <f t="shared" si="34"/>
        <v>Yes</v>
      </c>
      <c r="P685" s="47">
        <v>3</v>
      </c>
      <c r="Q685" s="46">
        <v>70</v>
      </c>
      <c r="R685" s="47">
        <f t="shared" si="35"/>
        <v>210</v>
      </c>
      <c r="S685" s="46">
        <v>100</v>
      </c>
    </row>
    <row r="686" spans="1:19" x14ac:dyDescent="0.25">
      <c r="A686" s="43" t="str">
        <f>IFERROR(INDEX(Products!A:A, MATCH(B686, Products!B:B, 0)), "Not Found")</f>
        <v>P005</v>
      </c>
      <c r="B686" s="43" t="str">
        <f>PROPER(TRIM('Raw_Data'!A686))</f>
        <v>Garlic</v>
      </c>
      <c r="C686" s="43" t="s">
        <v>56</v>
      </c>
      <c r="D686" s="43" t="s">
        <v>841</v>
      </c>
      <c r="E686" s="43" t="s">
        <v>90</v>
      </c>
      <c r="F686" s="43" t="s">
        <v>68</v>
      </c>
      <c r="G686" s="43" t="s">
        <v>2856</v>
      </c>
      <c r="H686" s="43" t="s">
        <v>2857</v>
      </c>
      <c r="I686" s="32" t="s">
        <v>518</v>
      </c>
      <c r="J686" s="32" t="s">
        <v>600</v>
      </c>
      <c r="K686" s="43">
        <f>ABS('Raw_Data'!K686)</f>
        <v>76</v>
      </c>
      <c r="L686" s="43">
        <f>K686 + SUMIF(Stock_In!A:A, A686, Stock_In!D:D) - SUMIF(Stock_Out!A:A, A686, Stock_Out!D:D)</f>
        <v>76</v>
      </c>
      <c r="M686" s="43">
        <v>13</v>
      </c>
      <c r="N686" s="43">
        <f t="shared" si="33"/>
        <v>0</v>
      </c>
      <c r="O686" s="43" t="str">
        <f t="shared" si="34"/>
        <v>No</v>
      </c>
      <c r="P686" s="45">
        <v>20</v>
      </c>
      <c r="Q686" s="43">
        <v>31</v>
      </c>
      <c r="R686" s="45">
        <f t="shared" si="35"/>
        <v>620</v>
      </c>
      <c r="S686" s="43">
        <v>28</v>
      </c>
    </row>
    <row r="687" spans="1:19" x14ac:dyDescent="0.25">
      <c r="A687" s="46" t="str">
        <f>IFERROR(INDEX(Products!A:A, MATCH(B687, Products!B:B, 0)), "Not Found")</f>
        <v>P075</v>
      </c>
      <c r="B687" s="46" t="str">
        <f>PROPER(TRIM('Raw_Data'!A687))</f>
        <v>Rye Bread</v>
      </c>
      <c r="C687" s="46" t="s">
        <v>152</v>
      </c>
      <c r="D687" s="46" t="s">
        <v>2583</v>
      </c>
      <c r="E687" s="46" t="s">
        <v>728</v>
      </c>
      <c r="F687" s="46" t="s">
        <v>106</v>
      </c>
      <c r="G687" s="46" t="s">
        <v>2859</v>
      </c>
      <c r="H687" s="46" t="s">
        <v>2860</v>
      </c>
      <c r="I687" s="29" t="s">
        <v>518</v>
      </c>
      <c r="J687" s="29">
        <v>45540</v>
      </c>
      <c r="K687" s="46">
        <f>ABS('Raw_Data'!K687)</f>
        <v>50</v>
      </c>
      <c r="L687" s="46">
        <f>K687 + SUMIF(Stock_In!A:A, A687, Stock_In!D:D) - SUMIF(Stock_Out!A:A, A687, Stock_Out!D:D)</f>
        <v>50</v>
      </c>
      <c r="M687" s="46">
        <v>16</v>
      </c>
      <c r="N687" s="46">
        <f t="shared" si="33"/>
        <v>0</v>
      </c>
      <c r="O687" s="46" t="str">
        <f t="shared" si="34"/>
        <v>No</v>
      </c>
      <c r="P687" s="47">
        <v>2.5</v>
      </c>
      <c r="Q687" s="46">
        <v>34</v>
      </c>
      <c r="R687" s="47">
        <f t="shared" si="35"/>
        <v>85</v>
      </c>
      <c r="S687" s="46">
        <v>66</v>
      </c>
    </row>
    <row r="688" spans="1:19" x14ac:dyDescent="0.25">
      <c r="A688" s="43" t="str">
        <f>IFERROR(INDEX(Products!A:A, MATCH(B688, Products!B:B, 0)), "Not Found")</f>
        <v>P021</v>
      </c>
      <c r="B688" s="43" t="str">
        <f>PROPER(TRIM('Raw_Data'!A688))</f>
        <v>Arabica Coffee</v>
      </c>
      <c r="C688" s="43" t="s">
        <v>201</v>
      </c>
      <c r="D688" s="43" t="s">
        <v>2861</v>
      </c>
      <c r="E688" s="43" t="s">
        <v>203</v>
      </c>
      <c r="F688" s="43" t="s">
        <v>59</v>
      </c>
      <c r="G688" s="43" t="s">
        <v>2863</v>
      </c>
      <c r="H688" s="43" t="s">
        <v>2864</v>
      </c>
      <c r="I688" s="32" t="s">
        <v>518</v>
      </c>
      <c r="J688" s="32" t="s">
        <v>582</v>
      </c>
      <c r="K688" s="43">
        <f>ABS('Raw_Data'!K688)</f>
        <v>23</v>
      </c>
      <c r="L688" s="43">
        <f>K688 + SUMIF(Stock_In!A:A, A688, Stock_In!D:D) - SUMIF(Stock_Out!A:A, A688, Stock_Out!D:D)</f>
        <v>23</v>
      </c>
      <c r="M688" s="43">
        <v>62</v>
      </c>
      <c r="N688" s="43">
        <f t="shared" si="33"/>
        <v>39</v>
      </c>
      <c r="O688" s="43" t="str">
        <f t="shared" si="34"/>
        <v>Yes</v>
      </c>
      <c r="P688" s="45">
        <v>5</v>
      </c>
      <c r="Q688" s="43">
        <v>28</v>
      </c>
      <c r="R688" s="45">
        <f t="shared" si="35"/>
        <v>140</v>
      </c>
      <c r="S688" s="43">
        <v>30</v>
      </c>
    </row>
    <row r="689" spans="1:19" x14ac:dyDescent="0.25">
      <c r="A689" s="46" t="str">
        <f>IFERROR(INDEX(Products!A:A, MATCH(B689, Products!B:B, 0)), "Not Found")</f>
        <v>P017</v>
      </c>
      <c r="B689" s="46" t="str">
        <f>PROPER(TRIM('Raw_Data'!A689))</f>
        <v>Egg (Turkey)</v>
      </c>
      <c r="C689" s="46" t="s">
        <v>74</v>
      </c>
      <c r="D689" s="46" t="s">
        <v>2865</v>
      </c>
      <c r="E689" s="46" t="s">
        <v>175</v>
      </c>
      <c r="F689" s="46" t="s">
        <v>68</v>
      </c>
      <c r="G689" s="46" t="s">
        <v>2867</v>
      </c>
      <c r="H689" s="46" t="s">
        <v>2868</v>
      </c>
      <c r="I689" s="29" t="s">
        <v>408</v>
      </c>
      <c r="J689" s="29">
        <v>45658</v>
      </c>
      <c r="K689" s="46">
        <f>ABS('Raw_Data'!K689)</f>
        <v>86</v>
      </c>
      <c r="L689" s="46">
        <f>K689 + SUMIF(Stock_In!A:A, A689, Stock_In!D:D) - SUMIF(Stock_Out!A:A, A689, Stock_Out!D:D)</f>
        <v>86</v>
      </c>
      <c r="M689" s="46">
        <v>92</v>
      </c>
      <c r="N689" s="46">
        <f t="shared" si="33"/>
        <v>6</v>
      </c>
      <c r="O689" s="46" t="str">
        <f t="shared" si="34"/>
        <v>Yes</v>
      </c>
      <c r="P689" s="47">
        <v>6.7</v>
      </c>
      <c r="Q689" s="46">
        <v>54</v>
      </c>
      <c r="R689" s="47">
        <f t="shared" si="35"/>
        <v>361.8</v>
      </c>
      <c r="S689" s="46">
        <v>85</v>
      </c>
    </row>
    <row r="690" spans="1:19" x14ac:dyDescent="0.25">
      <c r="A690" s="43" t="str">
        <f>IFERROR(INDEX(Products!A:A, MATCH(B690, Products!B:B, 0)), "Not Found")</f>
        <v>P094</v>
      </c>
      <c r="B690" s="43" t="str">
        <f>PROPER(TRIM('Raw_Data'!A690))</f>
        <v>Oatmeal Biscuit</v>
      </c>
      <c r="C690" s="43" t="s">
        <v>152</v>
      </c>
      <c r="D690" s="43" t="s">
        <v>2870</v>
      </c>
      <c r="E690" s="43" t="s">
        <v>959</v>
      </c>
      <c r="F690" s="43" t="s">
        <v>68</v>
      </c>
      <c r="G690" s="43" t="s">
        <v>2872</v>
      </c>
      <c r="H690" s="43" t="s">
        <v>2873</v>
      </c>
      <c r="I690" s="32" t="s">
        <v>408</v>
      </c>
      <c r="J690" s="32" t="s">
        <v>798</v>
      </c>
      <c r="K690" s="43">
        <f>ABS('Raw_Data'!K690)</f>
        <v>28</v>
      </c>
      <c r="L690" s="43">
        <f>K690 + SUMIF(Stock_In!A:A, A690, Stock_In!D:D) - SUMIF(Stock_Out!A:A, A690, Stock_Out!D:D)</f>
        <v>28</v>
      </c>
      <c r="M690" s="43">
        <v>88</v>
      </c>
      <c r="N690" s="43">
        <f t="shared" si="33"/>
        <v>60</v>
      </c>
      <c r="O690" s="43" t="str">
        <f t="shared" si="34"/>
        <v>Yes</v>
      </c>
      <c r="P690" s="45">
        <v>2.5</v>
      </c>
      <c r="Q690" s="43">
        <v>67</v>
      </c>
      <c r="R690" s="45">
        <f t="shared" si="35"/>
        <v>167.5</v>
      </c>
      <c r="S690" s="43">
        <v>94</v>
      </c>
    </row>
    <row r="691" spans="1:19" x14ac:dyDescent="0.25">
      <c r="A691" s="46" t="str">
        <f>IFERROR(INDEX(Products!A:A, MATCH(B691, Products!B:B, 0)), "Not Found")</f>
        <v>P028</v>
      </c>
      <c r="B691" s="46" t="str">
        <f>PROPER(TRIM('Raw_Data'!A691))</f>
        <v>Tilapia</v>
      </c>
      <c r="C691" s="46" t="s">
        <v>113</v>
      </c>
      <c r="D691" s="46" t="s">
        <v>722</v>
      </c>
      <c r="E691" s="46" t="s">
        <v>252</v>
      </c>
      <c r="F691" s="46" t="s">
        <v>106</v>
      </c>
      <c r="G691" s="46" t="s">
        <v>2875</v>
      </c>
      <c r="H691" s="46" t="s">
        <v>2876</v>
      </c>
      <c r="I691" s="29" t="s">
        <v>249</v>
      </c>
      <c r="J691" s="29" t="s">
        <v>1880</v>
      </c>
      <c r="K691" s="46">
        <f>ABS('Raw_Data'!K691)</f>
        <v>85</v>
      </c>
      <c r="L691" s="46">
        <f>K691 + SUMIF(Stock_In!A:A, A691, Stock_In!D:D) - SUMIF(Stock_Out!A:A, A691, Stock_Out!D:D)</f>
        <v>85</v>
      </c>
      <c r="M691" s="46">
        <v>1</v>
      </c>
      <c r="N691" s="46">
        <f t="shared" si="33"/>
        <v>0</v>
      </c>
      <c r="O691" s="46" t="str">
        <f t="shared" si="34"/>
        <v>No</v>
      </c>
      <c r="P691" s="47">
        <v>7.6</v>
      </c>
      <c r="Q691" s="46">
        <v>96</v>
      </c>
      <c r="R691" s="47">
        <f t="shared" si="35"/>
        <v>729.59999999999991</v>
      </c>
      <c r="S691" s="46">
        <v>26</v>
      </c>
    </row>
    <row r="692" spans="1:19" x14ac:dyDescent="0.25">
      <c r="A692" s="43" t="str">
        <f>IFERROR(INDEX(Products!A:A, MATCH(B692, Products!B:B, 0)), "Not Found")</f>
        <v>P112</v>
      </c>
      <c r="B692" s="43" t="str">
        <f>PROPER(TRIM('Raw_Data'!A692))</f>
        <v>White Bread</v>
      </c>
      <c r="C692" s="43" t="s">
        <v>152</v>
      </c>
      <c r="D692" s="43" t="s">
        <v>2878</v>
      </c>
      <c r="E692" s="43" t="s">
        <v>1460</v>
      </c>
      <c r="F692" s="43" t="s">
        <v>59</v>
      </c>
      <c r="G692" s="43" t="s">
        <v>2880</v>
      </c>
      <c r="H692" s="43" t="s">
        <v>2881</v>
      </c>
      <c r="I692" s="32" t="s">
        <v>249</v>
      </c>
      <c r="J692" s="32">
        <v>45779</v>
      </c>
      <c r="K692" s="43">
        <f>ABS('Raw_Data'!K692)</f>
        <v>42</v>
      </c>
      <c r="L692" s="43">
        <f>K692 + SUMIF(Stock_In!A:A, A692, Stock_In!D:D) - SUMIF(Stock_Out!A:A, A692, Stock_Out!D:D)</f>
        <v>42</v>
      </c>
      <c r="M692" s="43">
        <v>83</v>
      </c>
      <c r="N692" s="43">
        <f t="shared" si="33"/>
        <v>41</v>
      </c>
      <c r="O692" s="43" t="str">
        <f t="shared" si="34"/>
        <v>Yes</v>
      </c>
      <c r="P692" s="45">
        <v>5</v>
      </c>
      <c r="Q692" s="43">
        <v>87</v>
      </c>
      <c r="R692" s="45">
        <f t="shared" si="35"/>
        <v>435</v>
      </c>
      <c r="S692" s="43">
        <v>10</v>
      </c>
    </row>
    <row r="693" spans="1:19" x14ac:dyDescent="0.25">
      <c r="A693" s="46" t="str">
        <f>IFERROR(INDEX(Products!A:A, MATCH(B693, Products!B:B, 0)), "Not Found")</f>
        <v>P106</v>
      </c>
      <c r="B693" s="46" t="str">
        <f>PROPER(TRIM('Raw_Data'!A693))</f>
        <v>Green Tea</v>
      </c>
      <c r="C693" s="46" t="s">
        <v>201</v>
      </c>
      <c r="D693" s="46" t="s">
        <v>2882</v>
      </c>
      <c r="E693" s="46" t="s">
        <v>1351</v>
      </c>
      <c r="F693" s="46" t="s">
        <v>59</v>
      </c>
      <c r="G693" s="46" t="s">
        <v>2884</v>
      </c>
      <c r="H693" s="46" t="s">
        <v>2885</v>
      </c>
      <c r="I693" s="29" t="s">
        <v>249</v>
      </c>
      <c r="J693" s="29">
        <v>45637</v>
      </c>
      <c r="K693" s="46">
        <f>ABS('Raw_Data'!K693)</f>
        <v>51</v>
      </c>
      <c r="L693" s="46">
        <f>K693 + SUMIF(Stock_In!A:A, A693, Stock_In!D:D) - SUMIF(Stock_Out!A:A, A693, Stock_Out!D:D)</f>
        <v>51</v>
      </c>
      <c r="M693" s="46">
        <v>19</v>
      </c>
      <c r="N693" s="46">
        <f t="shared" si="33"/>
        <v>0</v>
      </c>
      <c r="O693" s="46" t="str">
        <f t="shared" si="34"/>
        <v>No</v>
      </c>
      <c r="P693" s="47">
        <v>5</v>
      </c>
      <c r="Q693" s="46">
        <v>82</v>
      </c>
      <c r="R693" s="47">
        <f t="shared" si="35"/>
        <v>410</v>
      </c>
      <c r="S693" s="46">
        <v>56</v>
      </c>
    </row>
    <row r="694" spans="1:19" x14ac:dyDescent="0.25">
      <c r="A694" s="43" t="str">
        <f>IFERROR(INDEX(Products!A:A, MATCH(B694, Products!B:B, 0)), "Not Found")</f>
        <v>P043</v>
      </c>
      <c r="B694" s="43" t="str">
        <f>PROPER(TRIM('Raw_Data'!A694))</f>
        <v>Apricot</v>
      </c>
      <c r="C694" s="43" t="s">
        <v>56</v>
      </c>
      <c r="D694" s="43" t="s">
        <v>995</v>
      </c>
      <c r="E694" s="43" t="s">
        <v>367</v>
      </c>
      <c r="F694" s="43" t="s">
        <v>68</v>
      </c>
      <c r="G694" s="43" t="s">
        <v>2887</v>
      </c>
      <c r="H694" s="43" t="s">
        <v>2888</v>
      </c>
      <c r="I694" s="32" t="s">
        <v>110</v>
      </c>
      <c r="J694" s="32" t="s">
        <v>1470</v>
      </c>
      <c r="K694" s="43">
        <f>ABS('Raw_Data'!K694)</f>
        <v>73</v>
      </c>
      <c r="L694" s="43">
        <f>K694 + SUMIF(Stock_In!A:A, A694, Stock_In!D:D) - SUMIF(Stock_Out!A:A, A694, Stock_Out!D:D)</f>
        <v>73</v>
      </c>
      <c r="M694" s="43">
        <v>25</v>
      </c>
      <c r="N694" s="43">
        <f t="shared" si="33"/>
        <v>0</v>
      </c>
      <c r="O694" s="43" t="str">
        <f t="shared" si="34"/>
        <v>No</v>
      </c>
      <c r="P694" s="45">
        <v>7.5</v>
      </c>
      <c r="Q694" s="43">
        <v>66</v>
      </c>
      <c r="R694" s="45">
        <f t="shared" si="35"/>
        <v>495</v>
      </c>
      <c r="S694" s="43">
        <v>14</v>
      </c>
    </row>
    <row r="695" spans="1:19" x14ac:dyDescent="0.25">
      <c r="A695" s="46" t="str">
        <f>IFERROR(INDEX(Products!A:A, MATCH(B695, Products!B:B, 0)), "Not Found")</f>
        <v>P038</v>
      </c>
      <c r="B695" s="46" t="str">
        <f>PROPER(TRIM('Raw_Data'!A695))</f>
        <v>Chocolate Biscuit</v>
      </c>
      <c r="C695" s="46" t="s">
        <v>152</v>
      </c>
      <c r="D695" s="46" t="s">
        <v>2593</v>
      </c>
      <c r="E695" s="46" t="s">
        <v>329</v>
      </c>
      <c r="F695" s="46" t="s">
        <v>106</v>
      </c>
      <c r="G695" s="46" t="s">
        <v>2890</v>
      </c>
      <c r="H695" s="46" t="s">
        <v>2891</v>
      </c>
      <c r="I695" s="29" t="s">
        <v>110</v>
      </c>
      <c r="J695" s="29" t="s">
        <v>1035</v>
      </c>
      <c r="K695" s="46">
        <f>ABS('Raw_Data'!K695)</f>
        <v>53</v>
      </c>
      <c r="L695" s="46">
        <f>K695 + SUMIF(Stock_In!A:A, A695, Stock_In!D:D) - SUMIF(Stock_Out!A:A, A695, Stock_Out!D:D)</f>
        <v>53</v>
      </c>
      <c r="M695" s="46">
        <v>62</v>
      </c>
      <c r="N695" s="46">
        <f t="shared" si="33"/>
        <v>9</v>
      </c>
      <c r="O695" s="46" t="str">
        <f t="shared" si="34"/>
        <v>Yes</v>
      </c>
      <c r="P695" s="47">
        <v>5.5</v>
      </c>
      <c r="Q695" s="46">
        <v>59</v>
      </c>
      <c r="R695" s="47">
        <f t="shared" si="35"/>
        <v>324.5</v>
      </c>
      <c r="S695" s="46">
        <v>19</v>
      </c>
    </row>
    <row r="696" spans="1:19" x14ac:dyDescent="0.25">
      <c r="A696" s="43" t="str">
        <f>IFERROR(INDEX(Products!A:A, MATCH(B696, Products!B:B, 0)), "Not Found")</f>
        <v>P121</v>
      </c>
      <c r="B696" s="43" t="str">
        <f>PROPER(TRIM('Raw_Data'!A696))</f>
        <v>Mackerel</v>
      </c>
      <c r="C696" s="43" t="s">
        <v>113</v>
      </c>
      <c r="D696" s="43" t="s">
        <v>2892</v>
      </c>
      <c r="E696" s="43" t="s">
        <v>1946</v>
      </c>
      <c r="F696" s="43" t="s">
        <v>106</v>
      </c>
      <c r="G696" s="43" t="s">
        <v>2894</v>
      </c>
      <c r="H696" s="43" t="s">
        <v>2895</v>
      </c>
      <c r="I696" s="32" t="s">
        <v>110</v>
      </c>
      <c r="J696" s="32" t="s">
        <v>432</v>
      </c>
      <c r="K696" s="43">
        <f>ABS('Raw_Data'!K696)</f>
        <v>82</v>
      </c>
      <c r="L696" s="43">
        <f>K696 + SUMIF(Stock_In!A:A, A696, Stock_In!D:D) - SUMIF(Stock_Out!A:A, A696, Stock_Out!D:D)</f>
        <v>82</v>
      </c>
      <c r="M696" s="43">
        <v>19</v>
      </c>
      <c r="N696" s="43">
        <f t="shared" si="33"/>
        <v>0</v>
      </c>
      <c r="O696" s="43" t="str">
        <f t="shared" si="34"/>
        <v>No</v>
      </c>
      <c r="P696" s="45">
        <v>13.99</v>
      </c>
      <c r="Q696" s="43">
        <v>58</v>
      </c>
      <c r="R696" s="45">
        <f t="shared" si="35"/>
        <v>811.42</v>
      </c>
      <c r="S696" s="43">
        <v>90</v>
      </c>
    </row>
    <row r="697" spans="1:19" x14ac:dyDescent="0.25">
      <c r="A697" s="46" t="str">
        <f>IFERROR(INDEX(Products!A:A, MATCH(B697, Products!B:B, 0)), "Not Found")</f>
        <v>P060</v>
      </c>
      <c r="B697" s="46" t="str">
        <f>PROPER(TRIM('Raw_Data'!A697))</f>
        <v>Grapes</v>
      </c>
      <c r="C697" s="46" t="s">
        <v>56</v>
      </c>
      <c r="D697" s="46" t="s">
        <v>122</v>
      </c>
      <c r="E697" s="46" t="s">
        <v>537</v>
      </c>
      <c r="F697" s="46" t="s">
        <v>68</v>
      </c>
      <c r="G697" s="46" t="s">
        <v>2898</v>
      </c>
      <c r="H697" s="46" t="s">
        <v>2899</v>
      </c>
      <c r="I697" s="29" t="s">
        <v>442</v>
      </c>
      <c r="J697" s="29">
        <v>45690</v>
      </c>
      <c r="K697" s="46">
        <f>ABS('Raw_Data'!K697)</f>
        <v>98</v>
      </c>
      <c r="L697" s="46">
        <f>K697 + SUMIF(Stock_In!A:A, A697, Stock_In!D:D) - SUMIF(Stock_Out!A:A, A697, Stock_Out!D:D)</f>
        <v>98</v>
      </c>
      <c r="M697" s="46">
        <v>38</v>
      </c>
      <c r="N697" s="46">
        <f t="shared" si="33"/>
        <v>0</v>
      </c>
      <c r="O697" s="46" t="str">
        <f t="shared" si="34"/>
        <v>No</v>
      </c>
      <c r="P697" s="47">
        <v>12</v>
      </c>
      <c r="Q697" s="46">
        <v>88</v>
      </c>
      <c r="R697" s="47">
        <f t="shared" si="35"/>
        <v>1056</v>
      </c>
      <c r="S697" s="46">
        <v>65</v>
      </c>
    </row>
    <row r="698" spans="1:19" x14ac:dyDescent="0.25">
      <c r="A698" s="43" t="str">
        <f>IFERROR(INDEX(Products!A:A, MATCH(B698, Products!B:B, 0)), "Not Found")</f>
        <v>P064</v>
      </c>
      <c r="B698" s="43" t="str">
        <f>PROPER(TRIM('Raw_Data'!A698))</f>
        <v>Banana</v>
      </c>
      <c r="C698" s="43" t="s">
        <v>56</v>
      </c>
      <c r="D698" s="43" t="s">
        <v>209</v>
      </c>
      <c r="E698" s="43" t="s">
        <v>590</v>
      </c>
      <c r="F698" s="43" t="s">
        <v>68</v>
      </c>
      <c r="G698" s="43" t="s">
        <v>2901</v>
      </c>
      <c r="H698" s="43" t="s">
        <v>2902</v>
      </c>
      <c r="I698" s="32" t="s">
        <v>442</v>
      </c>
      <c r="J698" s="32">
        <v>45360</v>
      </c>
      <c r="K698" s="43">
        <f>ABS('Raw_Data'!K698)</f>
        <v>39</v>
      </c>
      <c r="L698" s="43">
        <f>K698 + SUMIF(Stock_In!A:A, A698, Stock_In!D:D) - SUMIF(Stock_Out!A:A, A698, Stock_Out!D:D)</f>
        <v>39</v>
      </c>
      <c r="M698" s="43">
        <v>17</v>
      </c>
      <c r="N698" s="43">
        <f t="shared" si="33"/>
        <v>0</v>
      </c>
      <c r="O698" s="43" t="str">
        <f t="shared" si="34"/>
        <v>No</v>
      </c>
      <c r="P698" s="45">
        <v>3</v>
      </c>
      <c r="Q698" s="43">
        <v>82</v>
      </c>
      <c r="R698" s="45">
        <f t="shared" si="35"/>
        <v>246</v>
      </c>
      <c r="S698" s="43">
        <v>84</v>
      </c>
    </row>
    <row r="699" spans="1:19" x14ac:dyDescent="0.25">
      <c r="A699" s="46" t="str">
        <f>IFERROR(INDEX(Products!A:A, MATCH(B699, Products!B:B, 0)), "Not Found")</f>
        <v>P027</v>
      </c>
      <c r="B699" s="46" t="str">
        <f>PROPER(TRIM('Raw_Data'!A699))</f>
        <v>Green Coffee</v>
      </c>
      <c r="C699" s="46" t="s">
        <v>201</v>
      </c>
      <c r="D699" s="46" t="s">
        <v>2903</v>
      </c>
      <c r="E699" s="46" t="s">
        <v>240</v>
      </c>
      <c r="F699" s="46" t="s">
        <v>68</v>
      </c>
      <c r="G699" s="46" t="s">
        <v>2905</v>
      </c>
      <c r="H699" s="46" t="s">
        <v>2906</v>
      </c>
      <c r="I699" s="29" t="s">
        <v>442</v>
      </c>
      <c r="J699" s="29" t="s">
        <v>1121</v>
      </c>
      <c r="K699" s="46">
        <f>ABS('Raw_Data'!K699)</f>
        <v>43</v>
      </c>
      <c r="L699" s="46">
        <f>K699 + SUMIF(Stock_In!A:A, A699, Stock_In!D:D) - SUMIF(Stock_Out!A:A, A699, Stock_Out!D:D)</f>
        <v>43</v>
      </c>
      <c r="M699" s="46">
        <v>29</v>
      </c>
      <c r="N699" s="46">
        <f t="shared" si="33"/>
        <v>0</v>
      </c>
      <c r="O699" s="46" t="str">
        <f t="shared" si="34"/>
        <v>No</v>
      </c>
      <c r="P699" s="47">
        <v>0.2</v>
      </c>
      <c r="Q699" s="46">
        <v>62</v>
      </c>
      <c r="R699" s="47">
        <f t="shared" si="35"/>
        <v>12.4</v>
      </c>
      <c r="S699" s="46">
        <v>55</v>
      </c>
    </row>
    <row r="700" spans="1:19" x14ac:dyDescent="0.25">
      <c r="A700" s="43" t="str">
        <f>IFERROR(INDEX(Products!A:A, MATCH(B700, Products!B:B, 0)), "Not Found")</f>
        <v>P113</v>
      </c>
      <c r="B700" s="43" t="str">
        <f>PROPER(TRIM('Raw_Data'!A700))</f>
        <v>Watermelon</v>
      </c>
      <c r="C700" s="43" t="s">
        <v>56</v>
      </c>
      <c r="D700" s="43" t="s">
        <v>888</v>
      </c>
      <c r="E700" s="43" t="s">
        <v>1485</v>
      </c>
      <c r="F700" s="43" t="s">
        <v>106</v>
      </c>
      <c r="G700" s="43" t="s">
        <v>2908</v>
      </c>
      <c r="H700" s="43" t="s">
        <v>2909</v>
      </c>
      <c r="I700" s="32" t="s">
        <v>442</v>
      </c>
      <c r="J700" s="32" t="s">
        <v>79</v>
      </c>
      <c r="K700" s="43">
        <f>ABS('Raw_Data'!K700)</f>
        <v>90</v>
      </c>
      <c r="L700" s="43">
        <f>K700 + SUMIF(Stock_In!A:A, A700, Stock_In!D:D) - SUMIF(Stock_Out!A:A, A700, Stock_Out!D:D)</f>
        <v>90</v>
      </c>
      <c r="M700" s="43">
        <v>39</v>
      </c>
      <c r="N700" s="43">
        <f t="shared" si="33"/>
        <v>0</v>
      </c>
      <c r="O700" s="43" t="str">
        <f t="shared" si="34"/>
        <v>No</v>
      </c>
      <c r="P700" s="45">
        <v>5</v>
      </c>
      <c r="Q700" s="43">
        <v>48</v>
      </c>
      <c r="R700" s="45">
        <f t="shared" si="35"/>
        <v>240</v>
      </c>
      <c r="S700" s="43">
        <v>18</v>
      </c>
    </row>
    <row r="701" spans="1:19" x14ac:dyDescent="0.25">
      <c r="A701" s="46" t="str">
        <f>IFERROR(INDEX(Products!A:A, MATCH(B701, Products!B:B, 0)), "Not Found")</f>
        <v>P111</v>
      </c>
      <c r="B701" s="46" t="str">
        <f>PROPER(TRIM('Raw_Data'!A701))</f>
        <v>Egg (Chicken)</v>
      </c>
      <c r="C701" s="46" t="s">
        <v>74</v>
      </c>
      <c r="D701" s="46" t="s">
        <v>2910</v>
      </c>
      <c r="E701" s="46" t="s">
        <v>1416</v>
      </c>
      <c r="F701" s="46" t="s">
        <v>59</v>
      </c>
      <c r="G701" s="46" t="s">
        <v>2912</v>
      </c>
      <c r="H701" s="46" t="s">
        <v>2913</v>
      </c>
      <c r="I701" s="29" t="s">
        <v>764</v>
      </c>
      <c r="J701" s="29" t="s">
        <v>1913</v>
      </c>
      <c r="K701" s="46">
        <f>ABS('Raw_Data'!K701)</f>
        <v>70</v>
      </c>
      <c r="L701" s="46">
        <f>K701 + SUMIF(Stock_In!A:A, A701, Stock_In!D:D) - SUMIF(Stock_Out!A:A, A701, Stock_Out!D:D)</f>
        <v>70</v>
      </c>
      <c r="M701" s="46">
        <v>75</v>
      </c>
      <c r="N701" s="46">
        <f t="shared" si="33"/>
        <v>5</v>
      </c>
      <c r="O701" s="46" t="str">
        <f t="shared" si="34"/>
        <v>Yes</v>
      </c>
      <c r="P701" s="47">
        <v>2.9</v>
      </c>
      <c r="Q701" s="46">
        <v>26</v>
      </c>
      <c r="R701" s="47">
        <f t="shared" si="35"/>
        <v>75.399999999999991</v>
      </c>
      <c r="S701" s="46">
        <v>41</v>
      </c>
    </row>
    <row r="702" spans="1:19" x14ac:dyDescent="0.25">
      <c r="A702" s="43" t="str">
        <f>IFERROR(INDEX(Products!A:A, MATCH(B702, Products!B:B, 0)), "Not Found")</f>
        <v>P007</v>
      </c>
      <c r="B702" s="43" t="str">
        <f>PROPER(TRIM('Raw_Data'!A702))</f>
        <v>Coconut Sugar</v>
      </c>
      <c r="C702" s="43" t="s">
        <v>103</v>
      </c>
      <c r="D702" s="43" t="s">
        <v>2861</v>
      </c>
      <c r="E702" s="43" t="s">
        <v>105</v>
      </c>
      <c r="F702" s="43" t="s">
        <v>68</v>
      </c>
      <c r="G702" s="43" t="s">
        <v>2915</v>
      </c>
      <c r="H702" s="43" t="s">
        <v>2916</v>
      </c>
      <c r="I702" s="32" t="s">
        <v>1122</v>
      </c>
      <c r="J702" s="32">
        <v>45931</v>
      </c>
      <c r="K702" s="43">
        <f>ABS('Raw_Data'!K702)</f>
        <v>91</v>
      </c>
      <c r="L702" s="43">
        <f>K702 + SUMIF(Stock_In!A:A, A702, Stock_In!D:D) - SUMIF(Stock_Out!A:A, A702, Stock_Out!D:D)</f>
        <v>91</v>
      </c>
      <c r="M702" s="43">
        <v>56</v>
      </c>
      <c r="N702" s="43">
        <f t="shared" si="33"/>
        <v>0</v>
      </c>
      <c r="O702" s="43" t="str">
        <f t="shared" si="34"/>
        <v>No</v>
      </c>
      <c r="P702" s="45">
        <v>3.9</v>
      </c>
      <c r="Q702" s="43">
        <v>40</v>
      </c>
      <c r="R702" s="45">
        <f t="shared" si="35"/>
        <v>156</v>
      </c>
      <c r="S702" s="43">
        <v>5</v>
      </c>
    </row>
    <row r="703" spans="1:19" x14ac:dyDescent="0.25">
      <c r="A703" s="46" t="str">
        <f>IFERROR(INDEX(Products!A:A, MATCH(B703, Products!B:B, 0)), "Not Found")</f>
        <v>P116</v>
      </c>
      <c r="B703" s="46" t="str">
        <f>PROPER(TRIM('Raw_Data'!A703))</f>
        <v>Butter</v>
      </c>
      <c r="C703" s="46" t="s">
        <v>74</v>
      </c>
      <c r="D703" s="46" t="s">
        <v>2613</v>
      </c>
      <c r="E703" s="46" t="s">
        <v>1649</v>
      </c>
      <c r="F703" s="46" t="s">
        <v>68</v>
      </c>
      <c r="G703" s="46" t="s">
        <v>2918</v>
      </c>
      <c r="H703" s="46" t="s">
        <v>2919</v>
      </c>
      <c r="I703" s="29" t="s">
        <v>1122</v>
      </c>
      <c r="J703" s="29" t="s">
        <v>301</v>
      </c>
      <c r="K703" s="46">
        <f>ABS('Raw_Data'!K703)</f>
        <v>36</v>
      </c>
      <c r="L703" s="46">
        <f>K703 + SUMIF(Stock_In!A:A, A703, Stock_In!D:D) - SUMIF(Stock_Out!A:A, A703, Stock_Out!D:D)</f>
        <v>36</v>
      </c>
      <c r="M703" s="46">
        <v>21</v>
      </c>
      <c r="N703" s="46">
        <f t="shared" si="33"/>
        <v>0</v>
      </c>
      <c r="O703" s="46" t="str">
        <f t="shared" si="34"/>
        <v>No</v>
      </c>
      <c r="P703" s="47">
        <v>5.5</v>
      </c>
      <c r="Q703" s="46">
        <v>39</v>
      </c>
      <c r="R703" s="47">
        <f t="shared" si="35"/>
        <v>214.5</v>
      </c>
      <c r="S703" s="46">
        <v>18</v>
      </c>
    </row>
    <row r="704" spans="1:19" x14ac:dyDescent="0.25">
      <c r="A704" s="43" t="str">
        <f>IFERROR(INDEX(Products!A:A, MATCH(B704, Products!B:B, 0)), "Not Found")</f>
        <v>P052</v>
      </c>
      <c r="B704" s="43" t="str">
        <f>PROPER(TRIM('Raw_Data'!A704))</f>
        <v>Plum</v>
      </c>
      <c r="C704" s="43" t="s">
        <v>56</v>
      </c>
      <c r="D704" s="43" t="s">
        <v>2359</v>
      </c>
      <c r="E704" s="43" t="s">
        <v>449</v>
      </c>
      <c r="F704" s="43" t="s">
        <v>59</v>
      </c>
      <c r="G704" s="43" t="s">
        <v>2921</v>
      </c>
      <c r="H704" s="43" t="s">
        <v>2922</v>
      </c>
      <c r="I704" s="32" t="s">
        <v>1122</v>
      </c>
      <c r="J704" s="32" t="s">
        <v>437</v>
      </c>
      <c r="K704" s="43">
        <f>ABS('Raw_Data'!K704)</f>
        <v>11</v>
      </c>
      <c r="L704" s="43">
        <f>K704 + SUMIF(Stock_In!A:A, A704, Stock_In!D:D) - SUMIF(Stock_Out!A:A, A704, Stock_Out!D:D)</f>
        <v>11</v>
      </c>
      <c r="M704" s="43">
        <v>71</v>
      </c>
      <c r="N704" s="43">
        <f t="shared" si="33"/>
        <v>60</v>
      </c>
      <c r="O704" s="43" t="str">
        <f t="shared" si="34"/>
        <v>Yes</v>
      </c>
      <c r="P704" s="45">
        <v>2</v>
      </c>
      <c r="Q704" s="43">
        <v>63</v>
      </c>
      <c r="R704" s="45">
        <f t="shared" si="35"/>
        <v>126</v>
      </c>
      <c r="S704" s="43">
        <v>23</v>
      </c>
    </row>
    <row r="705" spans="1:19" x14ac:dyDescent="0.25">
      <c r="A705" s="46" t="str">
        <f>IFERROR(INDEX(Products!A:A, MATCH(B705, Products!B:B, 0)), "Not Found")</f>
        <v>P060</v>
      </c>
      <c r="B705" s="46" t="str">
        <f>PROPER(TRIM('Raw_Data'!A705))</f>
        <v>Grapes</v>
      </c>
      <c r="C705" s="46" t="s">
        <v>56</v>
      </c>
      <c r="D705" s="46" t="s">
        <v>793</v>
      </c>
      <c r="E705" s="46" t="s">
        <v>537</v>
      </c>
      <c r="F705" s="46" t="s">
        <v>68</v>
      </c>
      <c r="G705" s="46" t="s">
        <v>2924</v>
      </c>
      <c r="H705" s="46" t="s">
        <v>2925</v>
      </c>
      <c r="I705" s="29" t="s">
        <v>1798</v>
      </c>
      <c r="J705" s="29" t="s">
        <v>999</v>
      </c>
      <c r="K705" s="46">
        <f>ABS('Raw_Data'!K705)</f>
        <v>82</v>
      </c>
      <c r="L705" s="46">
        <f>K705 + SUMIF(Stock_In!A:A, A705, Stock_In!D:D) - SUMIF(Stock_Out!A:A, A705, Stock_Out!D:D)</f>
        <v>82</v>
      </c>
      <c r="M705" s="46">
        <v>86</v>
      </c>
      <c r="N705" s="46">
        <f t="shared" si="33"/>
        <v>4</v>
      </c>
      <c r="O705" s="46" t="str">
        <f t="shared" si="34"/>
        <v>Yes</v>
      </c>
      <c r="P705" s="47">
        <v>3.2</v>
      </c>
      <c r="Q705" s="46">
        <v>67</v>
      </c>
      <c r="R705" s="47">
        <f t="shared" si="35"/>
        <v>214.4</v>
      </c>
      <c r="S705" s="46">
        <v>56</v>
      </c>
    </row>
    <row r="706" spans="1:19" x14ac:dyDescent="0.25">
      <c r="A706" s="43" t="str">
        <f>IFERROR(INDEX(Products!A:A, MATCH(B706, Products!B:B, 0)), "Not Found")</f>
        <v>P002</v>
      </c>
      <c r="B706" s="43" t="str">
        <f>PROPER(TRIM('Raw_Data'!A706))</f>
        <v>Vegetable Oil</v>
      </c>
      <c r="C706" s="43" t="s">
        <v>65</v>
      </c>
      <c r="D706" s="43" t="s">
        <v>1536</v>
      </c>
      <c r="E706" s="43" t="s">
        <v>67</v>
      </c>
      <c r="F706" s="43" t="s">
        <v>106</v>
      </c>
      <c r="G706" s="43" t="s">
        <v>2927</v>
      </c>
      <c r="H706" s="43" t="s">
        <v>2928</v>
      </c>
      <c r="I706" s="32" t="s">
        <v>1798</v>
      </c>
      <c r="J706" s="32">
        <v>45297</v>
      </c>
      <c r="K706" s="43">
        <f>ABS('Raw_Data'!K706)</f>
        <v>23</v>
      </c>
      <c r="L706" s="43">
        <f>K706 + SUMIF(Stock_In!A:A, A706, Stock_In!D:D) - SUMIF(Stock_Out!A:A, A706, Stock_Out!D:D)</f>
        <v>23</v>
      </c>
      <c r="M706" s="43">
        <v>41</v>
      </c>
      <c r="N706" s="43">
        <f t="shared" si="33"/>
        <v>18</v>
      </c>
      <c r="O706" s="43" t="str">
        <f t="shared" si="34"/>
        <v>Yes</v>
      </c>
      <c r="P706" s="45">
        <v>3</v>
      </c>
      <c r="Q706" s="43">
        <v>39</v>
      </c>
      <c r="R706" s="45">
        <f t="shared" si="35"/>
        <v>117</v>
      </c>
      <c r="S706" s="43">
        <v>54</v>
      </c>
    </row>
    <row r="707" spans="1:19" x14ac:dyDescent="0.25">
      <c r="A707" s="46" t="str">
        <f>IFERROR(INDEX(Products!A:A, MATCH(B707, Products!B:B, 0)), "Not Found")</f>
        <v>P099</v>
      </c>
      <c r="B707" s="46" t="str">
        <f>PROPER(TRIM('Raw_Data'!A707))</f>
        <v>Multigrain Bread</v>
      </c>
      <c r="C707" s="46" t="s">
        <v>152</v>
      </c>
      <c r="D707" s="46" t="s">
        <v>718</v>
      </c>
      <c r="E707" s="46" t="s">
        <v>1073</v>
      </c>
      <c r="F707" s="46" t="s">
        <v>68</v>
      </c>
      <c r="G707" s="46" t="s">
        <v>2930</v>
      </c>
      <c r="H707" s="46" t="s">
        <v>2931</v>
      </c>
      <c r="I707" s="29" t="s">
        <v>1798</v>
      </c>
      <c r="J707" s="29" t="s">
        <v>816</v>
      </c>
      <c r="K707" s="46">
        <f>ABS('Raw_Data'!K707)</f>
        <v>56</v>
      </c>
      <c r="L707" s="46">
        <f>K707 + SUMIF(Stock_In!A:A, A707, Stock_In!D:D) - SUMIF(Stock_Out!A:A, A707, Stock_Out!D:D)</f>
        <v>56</v>
      </c>
      <c r="M707" s="46">
        <v>26</v>
      </c>
      <c r="N707" s="46">
        <f t="shared" si="33"/>
        <v>0</v>
      </c>
      <c r="O707" s="46" t="str">
        <f t="shared" si="34"/>
        <v>No</v>
      </c>
      <c r="P707" s="47">
        <v>4.5</v>
      </c>
      <c r="Q707" s="46">
        <v>46</v>
      </c>
      <c r="R707" s="47">
        <f t="shared" si="35"/>
        <v>207</v>
      </c>
      <c r="S707" s="46">
        <v>67</v>
      </c>
    </row>
    <row r="708" spans="1:19" x14ac:dyDescent="0.25">
      <c r="A708" s="43" t="str">
        <f>IFERROR(INDEX(Products!A:A, MATCH(B708, Products!B:B, 0)), "Not Found")</f>
        <v>P019</v>
      </c>
      <c r="B708" s="43" t="str">
        <f>PROPER(TRIM('Raw_Data'!A708))</f>
        <v>Eggplant</v>
      </c>
      <c r="C708" s="43" t="s">
        <v>56</v>
      </c>
      <c r="D708" s="43" t="s">
        <v>2932</v>
      </c>
      <c r="E708" s="43" t="s">
        <v>188</v>
      </c>
      <c r="F708" s="43" t="s">
        <v>106</v>
      </c>
      <c r="G708" s="43" t="s">
        <v>2934</v>
      </c>
      <c r="H708" s="43" t="s">
        <v>2935</v>
      </c>
      <c r="I708" s="32" t="s">
        <v>1602</v>
      </c>
      <c r="J708" s="32" t="s">
        <v>132</v>
      </c>
      <c r="K708" s="43">
        <f>ABS('Raw_Data'!K708)</f>
        <v>47</v>
      </c>
      <c r="L708" s="43">
        <f>K708 + SUMIF(Stock_In!A:A, A708, Stock_In!D:D) - SUMIF(Stock_Out!A:A, A708, Stock_Out!D:D)</f>
        <v>47</v>
      </c>
      <c r="M708" s="43">
        <v>15</v>
      </c>
      <c r="N708" s="43">
        <f t="shared" si="33"/>
        <v>0</v>
      </c>
      <c r="O708" s="43" t="str">
        <f t="shared" si="34"/>
        <v>No</v>
      </c>
      <c r="P708" s="45">
        <v>4</v>
      </c>
      <c r="Q708" s="43">
        <v>95</v>
      </c>
      <c r="R708" s="45">
        <f t="shared" si="35"/>
        <v>380</v>
      </c>
      <c r="S708" s="43">
        <v>63</v>
      </c>
    </row>
    <row r="709" spans="1:19" x14ac:dyDescent="0.25">
      <c r="A709" s="46" t="str">
        <f>IFERROR(INDEX(Products!A:A, MATCH(B709, Products!B:B, 0)), "Not Found")</f>
        <v>P001</v>
      </c>
      <c r="B709" s="46" t="str">
        <f>PROPER(TRIM('Raw_Data'!A709))</f>
        <v>Bell Pepper</v>
      </c>
      <c r="C709" s="46" t="s">
        <v>56</v>
      </c>
      <c r="D709" s="46" t="s">
        <v>2936</v>
      </c>
      <c r="E709" s="46" t="s">
        <v>58</v>
      </c>
      <c r="F709" s="46" t="s">
        <v>68</v>
      </c>
      <c r="G709" s="46" t="s">
        <v>2938</v>
      </c>
      <c r="H709" s="46" t="s">
        <v>2939</v>
      </c>
      <c r="I709" s="29" t="s">
        <v>1602</v>
      </c>
      <c r="J709" s="29">
        <v>45543</v>
      </c>
      <c r="K709" s="46">
        <f>ABS('Raw_Data'!K709)</f>
        <v>84</v>
      </c>
      <c r="L709" s="46">
        <f>K709 + SUMIF(Stock_In!A:A, A709, Stock_In!D:D) - SUMIF(Stock_Out!A:A, A709, Stock_Out!D:D)</f>
        <v>88</v>
      </c>
      <c r="M709" s="46">
        <v>1</v>
      </c>
      <c r="N709" s="46">
        <f t="shared" si="33"/>
        <v>0</v>
      </c>
      <c r="O709" s="46" t="str">
        <f t="shared" si="34"/>
        <v>No</v>
      </c>
      <c r="P709" s="47">
        <v>30</v>
      </c>
      <c r="Q709" s="46">
        <v>34</v>
      </c>
      <c r="R709" s="47">
        <f t="shared" si="35"/>
        <v>1020</v>
      </c>
      <c r="S709" s="46">
        <v>63</v>
      </c>
    </row>
    <row r="710" spans="1:19" x14ac:dyDescent="0.25">
      <c r="A710" s="43" t="str">
        <f>IFERROR(INDEX(Products!A:A, MATCH(B710, Products!B:B, 0)), "Not Found")</f>
        <v>P117</v>
      </c>
      <c r="B710" s="43" t="str">
        <f>PROPER(TRIM('Raw_Data'!A710))</f>
        <v>Heavy Cream</v>
      </c>
      <c r="C710" s="43" t="s">
        <v>74</v>
      </c>
      <c r="D710" s="43" t="s">
        <v>1196</v>
      </c>
      <c r="E710" s="43" t="s">
        <v>1669</v>
      </c>
      <c r="F710" s="43" t="s">
        <v>68</v>
      </c>
      <c r="G710" s="43" t="s">
        <v>2941</v>
      </c>
      <c r="H710" s="43" t="s">
        <v>2942</v>
      </c>
      <c r="I710" s="32" t="s">
        <v>1167</v>
      </c>
      <c r="J710" s="32" t="s">
        <v>2090</v>
      </c>
      <c r="K710" s="43">
        <f>ABS('Raw_Data'!K710)</f>
        <v>85</v>
      </c>
      <c r="L710" s="43">
        <f>K710 + SUMIF(Stock_In!A:A, A710, Stock_In!D:D) - SUMIF(Stock_Out!A:A, A710, Stock_Out!D:D)</f>
        <v>85</v>
      </c>
      <c r="M710" s="43">
        <v>95</v>
      </c>
      <c r="N710" s="43">
        <f t="shared" si="33"/>
        <v>10</v>
      </c>
      <c r="O710" s="43" t="str">
        <f t="shared" si="34"/>
        <v>Yes</v>
      </c>
      <c r="P710" s="45">
        <v>6.5</v>
      </c>
      <c r="Q710" s="43">
        <v>29</v>
      </c>
      <c r="R710" s="45">
        <f t="shared" si="35"/>
        <v>188.5</v>
      </c>
      <c r="S710" s="43">
        <v>46</v>
      </c>
    </row>
    <row r="711" spans="1:19" x14ac:dyDescent="0.25">
      <c r="A711" s="46" t="str">
        <f>IFERROR(INDEX(Products!A:A, MATCH(B711, Products!B:B, 0)), "Not Found")</f>
        <v>P081</v>
      </c>
      <c r="B711" s="46" t="str">
        <f>PROPER(TRIM('Raw_Data'!A711))</f>
        <v>Herbal Tea</v>
      </c>
      <c r="C711" s="46" t="s">
        <v>201</v>
      </c>
      <c r="D711" s="46" t="s">
        <v>893</v>
      </c>
      <c r="E711" s="46" t="s">
        <v>778</v>
      </c>
      <c r="F711" s="46" t="s">
        <v>106</v>
      </c>
      <c r="G711" s="46" t="s">
        <v>2944</v>
      </c>
      <c r="H711" s="46" t="s">
        <v>2945</v>
      </c>
      <c r="I711" s="29" t="s">
        <v>1167</v>
      </c>
      <c r="J711" s="29">
        <v>45749</v>
      </c>
      <c r="K711" s="46">
        <f>ABS('Raw_Data'!K711)</f>
        <v>27</v>
      </c>
      <c r="L711" s="46">
        <f>K711 + SUMIF(Stock_In!A:A, A711, Stock_In!D:D) - SUMIF(Stock_Out!A:A, A711, Stock_Out!D:D)</f>
        <v>27</v>
      </c>
      <c r="M711" s="46">
        <v>58</v>
      </c>
      <c r="N711" s="46">
        <f t="shared" si="33"/>
        <v>31</v>
      </c>
      <c r="O711" s="46" t="str">
        <f t="shared" si="34"/>
        <v>Yes</v>
      </c>
      <c r="P711" s="47">
        <v>6</v>
      </c>
      <c r="Q711" s="46">
        <v>51</v>
      </c>
      <c r="R711" s="47">
        <f t="shared" si="35"/>
        <v>306</v>
      </c>
      <c r="S711" s="46">
        <v>12</v>
      </c>
    </row>
    <row r="712" spans="1:19" x14ac:dyDescent="0.25">
      <c r="A712" s="43" t="str">
        <f>IFERROR(INDEX(Products!A:A, MATCH(B712, Products!B:B, 0)), "Not Found")</f>
        <v>P040</v>
      </c>
      <c r="B712" s="43" t="str">
        <f>PROPER(TRIM('Raw_Data'!A712))</f>
        <v>Sesame Oil</v>
      </c>
      <c r="C712" s="43" t="s">
        <v>65</v>
      </c>
      <c r="D712" s="43" t="s">
        <v>2384</v>
      </c>
      <c r="E712" s="43" t="s">
        <v>348</v>
      </c>
      <c r="F712" s="43" t="s">
        <v>68</v>
      </c>
      <c r="G712" s="43" t="s">
        <v>2947</v>
      </c>
      <c r="H712" s="43" t="s">
        <v>2948</v>
      </c>
      <c r="I712" s="32" t="s">
        <v>1167</v>
      </c>
      <c r="J712" s="32">
        <v>45386</v>
      </c>
      <c r="K712" s="43">
        <f>ABS('Raw_Data'!K712)</f>
        <v>77</v>
      </c>
      <c r="L712" s="43">
        <f>K712 + SUMIF(Stock_In!A:A, A712, Stock_In!D:D) - SUMIF(Stock_Out!A:A, A712, Stock_Out!D:D)</f>
        <v>77</v>
      </c>
      <c r="M712" s="43">
        <v>72</v>
      </c>
      <c r="N712" s="43">
        <f t="shared" si="33"/>
        <v>0</v>
      </c>
      <c r="O712" s="43" t="str">
        <f t="shared" si="34"/>
        <v>No</v>
      </c>
      <c r="P712" s="45">
        <v>20</v>
      </c>
      <c r="Q712" s="43">
        <v>74</v>
      </c>
      <c r="R712" s="45">
        <f t="shared" si="35"/>
        <v>1480</v>
      </c>
      <c r="S712" s="43">
        <v>15</v>
      </c>
    </row>
    <row r="713" spans="1:19" x14ac:dyDescent="0.25">
      <c r="A713" s="46" t="str">
        <f>IFERROR(INDEX(Products!A:A, MATCH(B713, Products!B:B, 0)), "Not Found")</f>
        <v>P110</v>
      </c>
      <c r="B713" s="46" t="str">
        <f>PROPER(TRIM('Raw_Data'!A713))</f>
        <v>Butter Biscuit</v>
      </c>
      <c r="C713" s="46" t="s">
        <v>152</v>
      </c>
      <c r="D713" s="46" t="s">
        <v>1217</v>
      </c>
      <c r="E713" s="46" t="s">
        <v>1394</v>
      </c>
      <c r="F713" s="46" t="s">
        <v>59</v>
      </c>
      <c r="G713" s="46" t="s">
        <v>2950</v>
      </c>
      <c r="H713" s="46" t="s">
        <v>2951</v>
      </c>
      <c r="I713" s="29" t="s">
        <v>1167</v>
      </c>
      <c r="J713" s="29">
        <v>45303</v>
      </c>
      <c r="K713" s="46">
        <f>ABS('Raw_Data'!K713)</f>
        <v>84</v>
      </c>
      <c r="L713" s="46">
        <f>K713 + SUMIF(Stock_In!A:A, A713, Stock_In!D:D) - SUMIF(Stock_Out!A:A, A713, Stock_Out!D:D)</f>
        <v>84</v>
      </c>
      <c r="M713" s="46">
        <v>14</v>
      </c>
      <c r="N713" s="46">
        <f t="shared" si="33"/>
        <v>0</v>
      </c>
      <c r="O713" s="46" t="str">
        <f t="shared" si="34"/>
        <v>No</v>
      </c>
      <c r="P713" s="47">
        <v>2.5</v>
      </c>
      <c r="Q713" s="46">
        <v>48</v>
      </c>
      <c r="R713" s="47">
        <f t="shared" si="35"/>
        <v>120</v>
      </c>
      <c r="S713" s="46">
        <v>38</v>
      </c>
    </row>
    <row r="714" spans="1:19" x14ac:dyDescent="0.25">
      <c r="A714" s="43" t="str">
        <f>IFERROR(INDEX(Products!A:A, MATCH(B714, Products!B:B, 0)), "Not Found")</f>
        <v>P101</v>
      </c>
      <c r="B714" s="43" t="str">
        <f>PROPER(TRIM('Raw_Data'!A714))</f>
        <v>Halibut</v>
      </c>
      <c r="C714" s="43" t="s">
        <v>113</v>
      </c>
      <c r="D714" s="43" t="s">
        <v>1403</v>
      </c>
      <c r="E714" s="43" t="s">
        <v>1235</v>
      </c>
      <c r="F714" s="43" t="s">
        <v>106</v>
      </c>
      <c r="G714" s="43" t="s">
        <v>2953</v>
      </c>
      <c r="H714" s="43" t="s">
        <v>2954</v>
      </c>
      <c r="I714" s="32" t="s">
        <v>1167</v>
      </c>
      <c r="J714" s="32">
        <v>45326</v>
      </c>
      <c r="K714" s="43">
        <f>ABS('Raw_Data'!K714)</f>
        <v>35</v>
      </c>
      <c r="L714" s="43">
        <f>K714 + SUMIF(Stock_In!A:A, A714, Stock_In!D:D) - SUMIF(Stock_Out!A:A, A714, Stock_Out!D:D)</f>
        <v>35</v>
      </c>
      <c r="M714" s="43">
        <v>62</v>
      </c>
      <c r="N714" s="43">
        <f t="shared" si="33"/>
        <v>27</v>
      </c>
      <c r="O714" s="43" t="str">
        <f t="shared" si="34"/>
        <v>Yes</v>
      </c>
      <c r="P714" s="45">
        <v>0.2</v>
      </c>
      <c r="Q714" s="43">
        <v>67</v>
      </c>
      <c r="R714" s="45">
        <f t="shared" si="35"/>
        <v>13.4</v>
      </c>
      <c r="S714" s="43">
        <v>17</v>
      </c>
    </row>
    <row r="715" spans="1:19" x14ac:dyDescent="0.25">
      <c r="A715" s="46" t="str">
        <f>IFERROR(INDEX(Products!A:A, MATCH(B715, Products!B:B, 0)), "Not Found")</f>
        <v>P109</v>
      </c>
      <c r="B715" s="46" t="str">
        <f>PROPER(TRIM('Raw_Data'!A715))</f>
        <v>Zucchini</v>
      </c>
      <c r="C715" s="46" t="s">
        <v>56</v>
      </c>
      <c r="D715" s="46" t="s">
        <v>1151</v>
      </c>
      <c r="E715" s="46" t="s">
        <v>1386</v>
      </c>
      <c r="F715" s="46" t="s">
        <v>59</v>
      </c>
      <c r="G715" s="46" t="s">
        <v>2956</v>
      </c>
      <c r="H715" s="46" t="s">
        <v>2957</v>
      </c>
      <c r="I715" s="29" t="s">
        <v>1558</v>
      </c>
      <c r="J715" s="29" t="s">
        <v>2090</v>
      </c>
      <c r="K715" s="46">
        <f>ABS('Raw_Data'!K715)</f>
        <v>98</v>
      </c>
      <c r="L715" s="46">
        <f>K715 + SUMIF(Stock_In!A:A, A715, Stock_In!D:D) - SUMIF(Stock_Out!A:A, A715, Stock_Out!D:D)</f>
        <v>98</v>
      </c>
      <c r="M715" s="46">
        <v>92</v>
      </c>
      <c r="N715" s="46">
        <f t="shared" si="33"/>
        <v>0</v>
      </c>
      <c r="O715" s="46" t="str">
        <f t="shared" si="34"/>
        <v>No</v>
      </c>
      <c r="P715" s="47">
        <v>6.5</v>
      </c>
      <c r="Q715" s="46">
        <v>29</v>
      </c>
      <c r="R715" s="47">
        <f t="shared" si="35"/>
        <v>188.5</v>
      </c>
      <c r="S715" s="46">
        <v>32</v>
      </c>
    </row>
    <row r="716" spans="1:19" x14ac:dyDescent="0.25">
      <c r="A716" s="43" t="str">
        <f>IFERROR(INDEX(Products!A:A, MATCH(B716, Products!B:B, 0)), "Not Found")</f>
        <v>P111</v>
      </c>
      <c r="B716" s="43" t="str">
        <f>PROPER(TRIM('Raw_Data'!A716))</f>
        <v>Egg (Chicken)</v>
      </c>
      <c r="C716" s="43" t="s">
        <v>74</v>
      </c>
      <c r="D716" s="43" t="s">
        <v>1928</v>
      </c>
      <c r="E716" s="43" t="s">
        <v>1416</v>
      </c>
      <c r="F716" s="43" t="s">
        <v>68</v>
      </c>
      <c r="G716" s="43" t="s">
        <v>2959</v>
      </c>
      <c r="H716" s="43" t="s">
        <v>2960</v>
      </c>
      <c r="I716" s="32" t="s">
        <v>1558</v>
      </c>
      <c r="J716" s="32" t="s">
        <v>132</v>
      </c>
      <c r="K716" s="43">
        <f>ABS('Raw_Data'!K716)</f>
        <v>63</v>
      </c>
      <c r="L716" s="43">
        <f>K716 + SUMIF(Stock_In!A:A, A716, Stock_In!D:D) - SUMIF(Stock_Out!A:A, A716, Stock_Out!D:D)</f>
        <v>63</v>
      </c>
      <c r="M716" s="43">
        <v>96</v>
      </c>
      <c r="N716" s="43">
        <f t="shared" si="33"/>
        <v>33</v>
      </c>
      <c r="O716" s="43" t="str">
        <f t="shared" si="34"/>
        <v>Yes</v>
      </c>
      <c r="P716" s="45">
        <v>1.5</v>
      </c>
      <c r="Q716" s="43">
        <v>27</v>
      </c>
      <c r="R716" s="45">
        <f t="shared" si="35"/>
        <v>40.5</v>
      </c>
      <c r="S716" s="43">
        <v>58</v>
      </c>
    </row>
    <row r="717" spans="1:19" x14ac:dyDescent="0.25">
      <c r="A717" s="46" t="str">
        <f>IFERROR(INDEX(Products!A:A, MATCH(B717, Products!B:B, 0)), "Not Found")</f>
        <v>P040</v>
      </c>
      <c r="B717" s="46" t="str">
        <f>PROPER(TRIM('Raw_Data'!A717))</f>
        <v>Sesame Oil</v>
      </c>
      <c r="C717" s="46" t="s">
        <v>65</v>
      </c>
      <c r="D717" s="46" t="s">
        <v>1758</v>
      </c>
      <c r="E717" s="46" t="s">
        <v>348</v>
      </c>
      <c r="F717" s="46" t="s">
        <v>59</v>
      </c>
      <c r="G717" s="46" t="s">
        <v>2962</v>
      </c>
      <c r="H717" s="46" t="s">
        <v>2963</v>
      </c>
      <c r="I717" s="29" t="s">
        <v>1558</v>
      </c>
      <c r="J717" s="29">
        <v>45447</v>
      </c>
      <c r="K717" s="46">
        <f>ABS('Raw_Data'!K717)</f>
        <v>27</v>
      </c>
      <c r="L717" s="46">
        <f>K717 + SUMIF(Stock_In!A:A, A717, Stock_In!D:D) - SUMIF(Stock_Out!A:A, A717, Stock_Out!D:D)</f>
        <v>27</v>
      </c>
      <c r="M717" s="46">
        <v>59</v>
      </c>
      <c r="N717" s="46">
        <f t="shared" si="33"/>
        <v>32</v>
      </c>
      <c r="O717" s="46" t="str">
        <f t="shared" si="34"/>
        <v>Yes</v>
      </c>
      <c r="P717" s="47">
        <v>5</v>
      </c>
      <c r="Q717" s="46">
        <v>93</v>
      </c>
      <c r="R717" s="47">
        <f t="shared" si="35"/>
        <v>465</v>
      </c>
      <c r="S717" s="46">
        <v>45</v>
      </c>
    </row>
    <row r="718" spans="1:19" x14ac:dyDescent="0.25">
      <c r="A718" s="43" t="str">
        <f>IFERROR(INDEX(Products!A:A, MATCH(B718, Products!B:B, 0)), "Not Found")</f>
        <v>P030</v>
      </c>
      <c r="B718" s="43" t="str">
        <f>PROPER(TRIM('Raw_Data'!A718))</f>
        <v>Bread Flour</v>
      </c>
      <c r="C718" s="43" t="s">
        <v>103</v>
      </c>
      <c r="D718" s="43" t="s">
        <v>1648</v>
      </c>
      <c r="E718" s="43" t="s">
        <v>262</v>
      </c>
      <c r="F718" s="43" t="s">
        <v>59</v>
      </c>
      <c r="G718" s="43" t="s">
        <v>2965</v>
      </c>
      <c r="H718" s="43" t="s">
        <v>2966</v>
      </c>
      <c r="I718" s="32" t="s">
        <v>1558</v>
      </c>
      <c r="J718" s="32" t="s">
        <v>157</v>
      </c>
      <c r="K718" s="43">
        <f>ABS('Raw_Data'!K718)</f>
        <v>70</v>
      </c>
      <c r="L718" s="43">
        <f>K718 + SUMIF(Stock_In!A:A, A718, Stock_In!D:D) - SUMIF(Stock_Out!A:A, A718, Stock_Out!D:D)</f>
        <v>70</v>
      </c>
      <c r="M718" s="43">
        <v>19</v>
      </c>
      <c r="N718" s="43">
        <f t="shared" si="33"/>
        <v>0</v>
      </c>
      <c r="O718" s="43" t="str">
        <f t="shared" si="34"/>
        <v>No</v>
      </c>
      <c r="P718" s="45">
        <v>0.2</v>
      </c>
      <c r="Q718" s="43">
        <v>88</v>
      </c>
      <c r="R718" s="45">
        <f t="shared" si="35"/>
        <v>17.600000000000001</v>
      </c>
      <c r="S718" s="43">
        <v>24</v>
      </c>
    </row>
    <row r="719" spans="1:19" x14ac:dyDescent="0.25">
      <c r="A719" s="46" t="str">
        <f>IFERROR(INDEX(Products!A:A, MATCH(B719, Products!B:B, 0)), "Not Found")</f>
        <v>P007</v>
      </c>
      <c r="B719" s="46" t="str">
        <f>PROPER(TRIM('Raw_Data'!A719))</f>
        <v>Coconut Sugar</v>
      </c>
      <c r="C719" s="46" t="s">
        <v>103</v>
      </c>
      <c r="D719" s="46" t="s">
        <v>888</v>
      </c>
      <c r="E719" s="46" t="s">
        <v>105</v>
      </c>
      <c r="F719" s="46" t="s">
        <v>106</v>
      </c>
      <c r="G719" s="46" t="s">
        <v>2968</v>
      </c>
      <c r="H719" s="46" t="s">
        <v>2969</v>
      </c>
      <c r="I719" s="29" t="s">
        <v>290</v>
      </c>
      <c r="J719" s="29">
        <v>45301</v>
      </c>
      <c r="K719" s="46">
        <f>ABS('Raw_Data'!K719)</f>
        <v>49</v>
      </c>
      <c r="L719" s="46">
        <f>K719 + SUMIF(Stock_In!A:A, A719, Stock_In!D:D) - SUMIF(Stock_Out!A:A, A719, Stock_Out!D:D)</f>
        <v>49</v>
      </c>
      <c r="M719" s="46">
        <v>38</v>
      </c>
      <c r="N719" s="46">
        <f t="shared" si="33"/>
        <v>0</v>
      </c>
      <c r="O719" s="46" t="str">
        <f t="shared" si="34"/>
        <v>No</v>
      </c>
      <c r="P719" s="47">
        <v>7</v>
      </c>
      <c r="Q719" s="46">
        <v>72</v>
      </c>
      <c r="R719" s="47">
        <f t="shared" si="35"/>
        <v>504</v>
      </c>
      <c r="S719" s="46">
        <v>84</v>
      </c>
    </row>
    <row r="720" spans="1:19" x14ac:dyDescent="0.25">
      <c r="A720" s="43" t="str">
        <f>IFERROR(INDEX(Products!A:A, MATCH(B720, Products!B:B, 0)), "Not Found")</f>
        <v>P111</v>
      </c>
      <c r="B720" s="43" t="str">
        <f>PROPER(TRIM('Raw_Data'!A720))</f>
        <v>Egg (Chicken)</v>
      </c>
      <c r="C720" s="43" t="s">
        <v>74</v>
      </c>
      <c r="D720" s="43" t="s">
        <v>2465</v>
      </c>
      <c r="E720" s="43" t="s">
        <v>1416</v>
      </c>
      <c r="F720" s="43" t="s">
        <v>68</v>
      </c>
      <c r="G720" s="43" t="s">
        <v>2971</v>
      </c>
      <c r="H720" s="43" t="s">
        <v>2972</v>
      </c>
      <c r="I720" s="32" t="s">
        <v>290</v>
      </c>
      <c r="J720" s="32" t="s">
        <v>1692</v>
      </c>
      <c r="K720" s="43">
        <f>ABS('Raw_Data'!K720)</f>
        <v>22</v>
      </c>
      <c r="L720" s="43">
        <f>K720 + SUMIF(Stock_In!A:A, A720, Stock_In!D:D) - SUMIF(Stock_Out!A:A, A720, Stock_Out!D:D)</f>
        <v>22</v>
      </c>
      <c r="M720" s="43">
        <v>20</v>
      </c>
      <c r="N720" s="43">
        <f t="shared" si="33"/>
        <v>0</v>
      </c>
      <c r="O720" s="43" t="str">
        <f t="shared" si="34"/>
        <v>No</v>
      </c>
      <c r="P720" s="45">
        <v>3</v>
      </c>
      <c r="Q720" s="43">
        <v>71</v>
      </c>
      <c r="R720" s="45">
        <f t="shared" si="35"/>
        <v>213</v>
      </c>
      <c r="S720" s="43">
        <v>97</v>
      </c>
    </row>
    <row r="721" spans="1:19" x14ac:dyDescent="0.25">
      <c r="A721" s="46" t="str">
        <f>IFERROR(INDEX(Products!A:A, MATCH(B721, Products!B:B, 0)), "Not Found")</f>
        <v>P120</v>
      </c>
      <c r="B721" s="46" t="str">
        <f>PROPER(TRIM('Raw_Data'!A721))</f>
        <v>Mozzarella Cheese</v>
      </c>
      <c r="C721" s="46" t="s">
        <v>74</v>
      </c>
      <c r="D721" s="46" t="s">
        <v>1693</v>
      </c>
      <c r="E721" s="46" t="s">
        <v>1827</v>
      </c>
      <c r="F721" s="46" t="s">
        <v>59</v>
      </c>
      <c r="G721" s="46" t="s">
        <v>2974</v>
      </c>
      <c r="H721" s="46" t="s">
        <v>2975</v>
      </c>
      <c r="I721" s="29" t="s">
        <v>556</v>
      </c>
      <c r="J721" s="29" t="s">
        <v>940</v>
      </c>
      <c r="K721" s="46">
        <f>ABS('Raw_Data'!K721)</f>
        <v>96</v>
      </c>
      <c r="L721" s="46">
        <f>K721 + SUMIF(Stock_In!A:A, A721, Stock_In!D:D) - SUMIF(Stock_Out!A:A, A721, Stock_Out!D:D)</f>
        <v>96</v>
      </c>
      <c r="M721" s="46">
        <v>66</v>
      </c>
      <c r="N721" s="46">
        <f t="shared" si="33"/>
        <v>0</v>
      </c>
      <c r="O721" s="46" t="str">
        <f t="shared" si="34"/>
        <v>No</v>
      </c>
      <c r="P721" s="47">
        <v>2.5</v>
      </c>
      <c r="Q721" s="46">
        <v>66</v>
      </c>
      <c r="R721" s="47">
        <f t="shared" si="35"/>
        <v>165</v>
      </c>
      <c r="S721" s="46">
        <v>65</v>
      </c>
    </row>
    <row r="722" spans="1:19" x14ac:dyDescent="0.25">
      <c r="A722" s="43" t="str">
        <f>IFERROR(INDEX(Products!A:A, MATCH(B722, Products!B:B, 0)), "Not Found")</f>
        <v>P075</v>
      </c>
      <c r="B722" s="43" t="str">
        <f>PROPER(TRIM('Raw_Data'!A722))</f>
        <v>Rye Bread</v>
      </c>
      <c r="C722" s="43" t="s">
        <v>152</v>
      </c>
      <c r="D722" s="43" t="s">
        <v>267</v>
      </c>
      <c r="E722" s="43" t="s">
        <v>728</v>
      </c>
      <c r="F722" s="43" t="s">
        <v>106</v>
      </c>
      <c r="G722" s="43" t="s">
        <v>2977</v>
      </c>
      <c r="H722" s="43" t="s">
        <v>2978</v>
      </c>
      <c r="I722" s="32" t="s">
        <v>556</v>
      </c>
      <c r="J722" s="32" t="s">
        <v>2506</v>
      </c>
      <c r="K722" s="43">
        <f>ABS('Raw_Data'!K722)</f>
        <v>61</v>
      </c>
      <c r="L722" s="43">
        <f>K722 + SUMIF(Stock_In!A:A, A722, Stock_In!D:D) - SUMIF(Stock_Out!A:A, A722, Stock_Out!D:D)</f>
        <v>61</v>
      </c>
      <c r="M722" s="43">
        <v>43</v>
      </c>
      <c r="N722" s="43">
        <f t="shared" si="33"/>
        <v>0</v>
      </c>
      <c r="O722" s="43" t="str">
        <f t="shared" si="34"/>
        <v>No</v>
      </c>
      <c r="P722" s="45">
        <v>4</v>
      </c>
      <c r="Q722" s="43">
        <v>72</v>
      </c>
      <c r="R722" s="45">
        <f t="shared" si="35"/>
        <v>288</v>
      </c>
      <c r="S722" s="43">
        <v>64</v>
      </c>
    </row>
    <row r="723" spans="1:19" x14ac:dyDescent="0.25">
      <c r="A723" s="46" t="str">
        <f>IFERROR(INDEX(Products!A:A, MATCH(B723, Products!B:B, 0)), "Not Found")</f>
        <v>P109</v>
      </c>
      <c r="B723" s="46" t="str">
        <f>PROPER(TRIM('Raw_Data'!A723))</f>
        <v>Zucchini</v>
      </c>
      <c r="C723" s="46" t="s">
        <v>56</v>
      </c>
      <c r="D723" s="46" t="s">
        <v>1536</v>
      </c>
      <c r="E723" s="46" t="s">
        <v>1386</v>
      </c>
      <c r="F723" s="46" t="s">
        <v>68</v>
      </c>
      <c r="G723" s="46" t="s">
        <v>2980</v>
      </c>
      <c r="H723" s="46" t="s">
        <v>2981</v>
      </c>
      <c r="I723" s="29" t="s">
        <v>787</v>
      </c>
      <c r="J723" s="29">
        <v>45632</v>
      </c>
      <c r="K723" s="46">
        <f>ABS('Raw_Data'!K723)</f>
        <v>43</v>
      </c>
      <c r="L723" s="46">
        <f>K723 + SUMIF(Stock_In!A:A, A723, Stock_In!D:D) - SUMIF(Stock_Out!A:A, A723, Stock_Out!D:D)</f>
        <v>43</v>
      </c>
      <c r="M723" s="46">
        <v>36</v>
      </c>
      <c r="N723" s="46">
        <f t="shared" si="33"/>
        <v>0</v>
      </c>
      <c r="O723" s="46" t="str">
        <f t="shared" si="34"/>
        <v>No</v>
      </c>
      <c r="P723" s="47">
        <v>3.5</v>
      </c>
      <c r="Q723" s="46">
        <v>32</v>
      </c>
      <c r="R723" s="47">
        <f t="shared" si="35"/>
        <v>112</v>
      </c>
      <c r="S723" s="46">
        <v>70</v>
      </c>
    </row>
    <row r="724" spans="1:19" x14ac:dyDescent="0.25">
      <c r="A724" s="43" t="str">
        <f>IFERROR(INDEX(Products!A:A, MATCH(B724, Products!B:B, 0)), "Not Found")</f>
        <v>P014</v>
      </c>
      <c r="B724" s="43" t="str">
        <f>PROPER(TRIM('Raw_Data'!A724))</f>
        <v>Digestive Biscuit</v>
      </c>
      <c r="C724" s="43" t="s">
        <v>152</v>
      </c>
      <c r="D724" s="43" t="s">
        <v>2216</v>
      </c>
      <c r="E724" s="43" t="s">
        <v>154</v>
      </c>
      <c r="F724" s="43" t="s">
        <v>59</v>
      </c>
      <c r="G724" s="43" t="s">
        <v>2983</v>
      </c>
      <c r="H724" s="43" t="s">
        <v>2984</v>
      </c>
      <c r="I724" s="32" t="s">
        <v>787</v>
      </c>
      <c r="J724" s="32">
        <v>45809</v>
      </c>
      <c r="K724" s="43">
        <f>ABS('Raw_Data'!K724)</f>
        <v>38</v>
      </c>
      <c r="L724" s="43">
        <f>K724 + SUMIF(Stock_In!A:A, A724, Stock_In!D:D) - SUMIF(Stock_Out!A:A, A724, Stock_Out!D:D)</f>
        <v>38</v>
      </c>
      <c r="M724" s="43">
        <v>99</v>
      </c>
      <c r="N724" s="43">
        <f t="shared" si="33"/>
        <v>61</v>
      </c>
      <c r="O724" s="43" t="str">
        <f t="shared" si="34"/>
        <v>Yes</v>
      </c>
      <c r="P724" s="45">
        <v>4.2</v>
      </c>
      <c r="Q724" s="43">
        <v>28</v>
      </c>
      <c r="R724" s="45">
        <f t="shared" si="35"/>
        <v>117.60000000000001</v>
      </c>
      <c r="S724" s="43">
        <v>45</v>
      </c>
    </row>
    <row r="725" spans="1:19" x14ac:dyDescent="0.25">
      <c r="A725" s="46" t="str">
        <f>IFERROR(INDEX(Products!A:A, MATCH(B725, Products!B:B, 0)), "Not Found")</f>
        <v>P099</v>
      </c>
      <c r="B725" s="46" t="str">
        <f>PROPER(TRIM('Raw_Data'!A725))</f>
        <v>Multigrain Bread</v>
      </c>
      <c r="C725" s="46" t="s">
        <v>152</v>
      </c>
      <c r="D725" s="46" t="s">
        <v>888</v>
      </c>
      <c r="E725" s="46" t="s">
        <v>1073</v>
      </c>
      <c r="F725" s="46" t="s">
        <v>68</v>
      </c>
      <c r="G725" s="46" t="s">
        <v>2986</v>
      </c>
      <c r="H725" s="46" t="s">
        <v>2987</v>
      </c>
      <c r="I725" s="29" t="s">
        <v>628</v>
      </c>
      <c r="J725" s="29" t="s">
        <v>897</v>
      </c>
      <c r="K725" s="46">
        <f>ABS('Raw_Data'!K725)</f>
        <v>65</v>
      </c>
      <c r="L725" s="46">
        <f>K725 + SUMIF(Stock_In!A:A, A725, Stock_In!D:D) - SUMIF(Stock_Out!A:A, A725, Stock_Out!D:D)</f>
        <v>65</v>
      </c>
      <c r="M725" s="46">
        <v>98</v>
      </c>
      <c r="N725" s="46">
        <f t="shared" si="33"/>
        <v>33</v>
      </c>
      <c r="O725" s="46" t="str">
        <f t="shared" si="34"/>
        <v>Yes</v>
      </c>
      <c r="P725" s="47">
        <v>5</v>
      </c>
      <c r="Q725" s="46">
        <v>35</v>
      </c>
      <c r="R725" s="47">
        <f t="shared" si="35"/>
        <v>175</v>
      </c>
      <c r="S725" s="46">
        <v>98</v>
      </c>
    </row>
    <row r="726" spans="1:19" x14ac:dyDescent="0.25">
      <c r="A726" s="43" t="str">
        <f>IFERROR(INDEX(Products!A:A, MATCH(B726, Products!B:B, 0)), "Not Found")</f>
        <v>P117</v>
      </c>
      <c r="B726" s="43" t="str">
        <f>PROPER(TRIM('Raw_Data'!A726))</f>
        <v>Heavy Cream</v>
      </c>
      <c r="C726" s="43" t="s">
        <v>74</v>
      </c>
      <c r="D726" s="43" t="s">
        <v>2808</v>
      </c>
      <c r="E726" s="43" t="s">
        <v>1669</v>
      </c>
      <c r="F726" s="43" t="s">
        <v>59</v>
      </c>
      <c r="G726" s="43" t="s">
        <v>2989</v>
      </c>
      <c r="H726" s="43" t="s">
        <v>2990</v>
      </c>
      <c r="I726" s="32" t="s">
        <v>628</v>
      </c>
      <c r="J726" s="32">
        <v>45477</v>
      </c>
      <c r="K726" s="43">
        <f>ABS('Raw_Data'!K726)</f>
        <v>14</v>
      </c>
      <c r="L726" s="43">
        <f>K726 + SUMIF(Stock_In!A:A, A726, Stock_In!D:D) - SUMIF(Stock_Out!A:A, A726, Stock_Out!D:D)</f>
        <v>14</v>
      </c>
      <c r="M726" s="43">
        <v>89</v>
      </c>
      <c r="N726" s="43">
        <f t="shared" ref="N726:N789" si="36">IF(M726&gt;L726,M726-L726,0)</f>
        <v>75</v>
      </c>
      <c r="O726" s="43" t="str">
        <f t="shared" ref="O726:O789" si="37">IF(K726 &lt;= M726, "Yes", "No")</f>
        <v>Yes</v>
      </c>
      <c r="P726" s="45">
        <v>8</v>
      </c>
      <c r="Q726" s="43">
        <v>68</v>
      </c>
      <c r="R726" s="45">
        <f t="shared" ref="R726:R789" si="38">P726*Q726</f>
        <v>544</v>
      </c>
      <c r="S726" s="43">
        <v>93</v>
      </c>
    </row>
    <row r="727" spans="1:19" x14ac:dyDescent="0.25">
      <c r="A727" s="46" t="str">
        <f>IFERROR(INDEX(Products!A:A, MATCH(B727, Products!B:B, 0)), "Not Found")</f>
        <v>P098</v>
      </c>
      <c r="B727" s="46" t="str">
        <f>PROPER(TRIM('Raw_Data'!A727))</f>
        <v>Cottage Cheese</v>
      </c>
      <c r="C727" s="46" t="s">
        <v>74</v>
      </c>
      <c r="D727" s="46" t="s">
        <v>2352</v>
      </c>
      <c r="E727" s="46" t="s">
        <v>1064</v>
      </c>
      <c r="F727" s="46" t="s">
        <v>106</v>
      </c>
      <c r="G727" s="46" t="s">
        <v>2992</v>
      </c>
      <c r="H727" s="46" t="s">
        <v>2993</v>
      </c>
      <c r="I727" s="29" t="s">
        <v>628</v>
      </c>
      <c r="J727" s="29">
        <v>45632</v>
      </c>
      <c r="K727" s="46">
        <f>ABS('Raw_Data'!K727)</f>
        <v>67</v>
      </c>
      <c r="L727" s="46">
        <f>K727 + SUMIF(Stock_In!A:A, A727, Stock_In!D:D) - SUMIF(Stock_Out!A:A, A727, Stock_Out!D:D)</f>
        <v>67</v>
      </c>
      <c r="M727" s="46">
        <v>51</v>
      </c>
      <c r="N727" s="46">
        <f t="shared" si="36"/>
        <v>0</v>
      </c>
      <c r="O727" s="46" t="str">
        <f t="shared" si="37"/>
        <v>No</v>
      </c>
      <c r="P727" s="47">
        <v>10</v>
      </c>
      <c r="Q727" s="46">
        <v>81</v>
      </c>
      <c r="R727" s="47">
        <f t="shared" si="38"/>
        <v>810</v>
      </c>
      <c r="S727" s="46">
        <v>18</v>
      </c>
    </row>
    <row r="728" spans="1:19" x14ac:dyDescent="0.25">
      <c r="A728" s="43" t="str">
        <f>IFERROR(INDEX(Products!A:A, MATCH(B728, Products!B:B, 0)), "Not Found")</f>
        <v>P107</v>
      </c>
      <c r="B728" s="43" t="str">
        <f>PROPER(TRIM('Raw_Data'!A728))</f>
        <v>Swiss Cheese</v>
      </c>
      <c r="C728" s="43" t="s">
        <v>74</v>
      </c>
      <c r="D728" s="43" t="s">
        <v>161</v>
      </c>
      <c r="E728" s="43" t="s">
        <v>1355</v>
      </c>
      <c r="F728" s="43" t="s">
        <v>68</v>
      </c>
      <c r="G728" s="43" t="s">
        <v>2996</v>
      </c>
      <c r="H728" s="43" t="s">
        <v>2997</v>
      </c>
      <c r="I728" s="32" t="s">
        <v>679</v>
      </c>
      <c r="J728" s="32">
        <v>45658</v>
      </c>
      <c r="K728" s="43">
        <f>ABS('Raw_Data'!K728)</f>
        <v>85</v>
      </c>
      <c r="L728" s="43">
        <f>K728 + SUMIF(Stock_In!A:A, A728, Stock_In!D:D) - SUMIF(Stock_Out!A:A, A728, Stock_Out!D:D)</f>
        <v>85</v>
      </c>
      <c r="M728" s="43">
        <v>10</v>
      </c>
      <c r="N728" s="43">
        <f t="shared" si="36"/>
        <v>0</v>
      </c>
      <c r="O728" s="43" t="str">
        <f t="shared" si="37"/>
        <v>No</v>
      </c>
      <c r="P728" s="45">
        <v>1.5</v>
      </c>
      <c r="Q728" s="43">
        <v>76</v>
      </c>
      <c r="R728" s="45">
        <f t="shared" si="38"/>
        <v>114</v>
      </c>
      <c r="S728" s="43">
        <v>38</v>
      </c>
    </row>
    <row r="729" spans="1:19" x14ac:dyDescent="0.25">
      <c r="A729" s="46" t="str">
        <f>IFERROR(INDEX(Products!A:A, MATCH(B729, Products!B:B, 0)), "Not Found")</f>
        <v>P008</v>
      </c>
      <c r="B729" s="46" t="str">
        <f>PROPER(TRIM('Raw_Data'!A729))</f>
        <v>Anchovies</v>
      </c>
      <c r="C729" s="46" t="s">
        <v>113</v>
      </c>
      <c r="D729" s="46" t="s">
        <v>2063</v>
      </c>
      <c r="E729" s="46" t="s">
        <v>115</v>
      </c>
      <c r="F729" s="46" t="s">
        <v>59</v>
      </c>
      <c r="G729" s="46" t="s">
        <v>2999</v>
      </c>
      <c r="H729" s="46" t="s">
        <v>3000</v>
      </c>
      <c r="I729" s="29" t="s">
        <v>593</v>
      </c>
      <c r="J729" s="29">
        <v>45328</v>
      </c>
      <c r="K729" s="46">
        <f>ABS('Raw_Data'!K729)</f>
        <v>93</v>
      </c>
      <c r="L729" s="46">
        <f>K729 + SUMIF(Stock_In!A:A, A729, Stock_In!D:D) - SUMIF(Stock_Out!A:A, A729, Stock_Out!D:D)</f>
        <v>93</v>
      </c>
      <c r="M729" s="46">
        <v>4</v>
      </c>
      <c r="N729" s="46">
        <f t="shared" si="36"/>
        <v>0</v>
      </c>
      <c r="O729" s="46" t="str">
        <f t="shared" si="37"/>
        <v>No</v>
      </c>
      <c r="P729" s="47">
        <v>6</v>
      </c>
      <c r="Q729" s="46">
        <v>23</v>
      </c>
      <c r="R729" s="47">
        <f t="shared" si="38"/>
        <v>138</v>
      </c>
      <c r="S729" s="46">
        <v>39</v>
      </c>
    </row>
    <row r="730" spans="1:19" x14ac:dyDescent="0.25">
      <c r="A730" s="43" t="str">
        <f>IFERROR(INDEX(Products!A:A, MATCH(B730, Products!B:B, 0)), "Not Found")</f>
        <v>P124</v>
      </c>
      <c r="B730" s="43" t="str">
        <f>PROPER(TRIM('Raw_Data'!A730))</f>
        <v>Raw Sugar</v>
      </c>
      <c r="C730" s="43" t="s">
        <v>152</v>
      </c>
      <c r="D730" s="43" t="s">
        <v>75</v>
      </c>
      <c r="E730" s="43" t="s">
        <v>3001</v>
      </c>
      <c r="F730" s="43" t="s">
        <v>68</v>
      </c>
      <c r="G730" s="43" t="s">
        <v>3002</v>
      </c>
      <c r="H730" s="43" t="s">
        <v>3003</v>
      </c>
      <c r="I730" s="32" t="s">
        <v>1791</v>
      </c>
      <c r="J730" s="32" t="s">
        <v>1834</v>
      </c>
      <c r="K730" s="43">
        <f>ABS('Raw_Data'!K730)</f>
        <v>100</v>
      </c>
      <c r="L730" s="43">
        <f>K730 + SUMIF(Stock_In!A:A, A730, Stock_In!D:D) - SUMIF(Stock_Out!A:A, A730, Stock_Out!D:D)</f>
        <v>100</v>
      </c>
      <c r="M730" s="43">
        <v>99</v>
      </c>
      <c r="N730" s="43">
        <f t="shared" si="36"/>
        <v>0</v>
      </c>
      <c r="O730" s="43" t="str">
        <f t="shared" si="37"/>
        <v>No</v>
      </c>
      <c r="P730" s="45">
        <v>4</v>
      </c>
      <c r="Q730" s="43">
        <v>57</v>
      </c>
      <c r="R730" s="45">
        <f t="shared" si="38"/>
        <v>228</v>
      </c>
      <c r="S730" s="43">
        <v>42</v>
      </c>
    </row>
    <row r="731" spans="1:19" x14ac:dyDescent="0.25">
      <c r="A731" s="46" t="str">
        <f>IFERROR(INDEX(Products!A:A, MATCH(B731, Products!B:B, 0)), "Not Found")</f>
        <v>P018</v>
      </c>
      <c r="B731" s="46" t="str">
        <f>PROPER(TRIM('Raw_Data'!A731))</f>
        <v>Ricotta Cheese</v>
      </c>
      <c r="C731" s="46" t="s">
        <v>74</v>
      </c>
      <c r="D731" s="46" t="s">
        <v>1819</v>
      </c>
      <c r="E731" s="46" t="s">
        <v>182</v>
      </c>
      <c r="F731" s="46" t="s">
        <v>59</v>
      </c>
      <c r="G731" s="46" t="s">
        <v>3005</v>
      </c>
      <c r="H731" s="46" t="s">
        <v>3006</v>
      </c>
      <c r="I731" s="29" t="s">
        <v>1791</v>
      </c>
      <c r="J731" s="29" t="s">
        <v>3007</v>
      </c>
      <c r="K731" s="46">
        <f>ABS('Raw_Data'!K731)</f>
        <v>88</v>
      </c>
      <c r="L731" s="46">
        <f>K731 + SUMIF(Stock_In!A:A, A731, Stock_In!D:D) - SUMIF(Stock_Out!A:A, A731, Stock_Out!D:D)</f>
        <v>88</v>
      </c>
      <c r="M731" s="46">
        <v>100</v>
      </c>
      <c r="N731" s="46">
        <f t="shared" si="36"/>
        <v>12</v>
      </c>
      <c r="O731" s="46" t="str">
        <f t="shared" si="37"/>
        <v>Yes</v>
      </c>
      <c r="P731" s="47">
        <v>2.5</v>
      </c>
      <c r="Q731" s="46">
        <v>66</v>
      </c>
      <c r="R731" s="47">
        <f t="shared" si="38"/>
        <v>165</v>
      </c>
      <c r="S731" s="46">
        <v>28</v>
      </c>
    </row>
    <row r="732" spans="1:19" x14ac:dyDescent="0.25">
      <c r="A732" s="43" t="str">
        <f>IFERROR(INDEX(Products!A:A, MATCH(B732, Products!B:B, 0)), "Not Found")</f>
        <v>P014</v>
      </c>
      <c r="B732" s="43" t="str">
        <f>PROPER(TRIM('Raw_Data'!A732))</f>
        <v>Digestive Biscuit</v>
      </c>
      <c r="C732" s="43" t="s">
        <v>152</v>
      </c>
      <c r="D732" s="43" t="s">
        <v>3008</v>
      </c>
      <c r="E732" s="43" t="s">
        <v>154</v>
      </c>
      <c r="F732" s="43" t="s">
        <v>59</v>
      </c>
      <c r="G732" s="43" t="s">
        <v>3010</v>
      </c>
      <c r="H732" s="43" t="s">
        <v>3011</v>
      </c>
      <c r="I732" s="32" t="s">
        <v>962</v>
      </c>
      <c r="J732" s="32" t="s">
        <v>711</v>
      </c>
      <c r="K732" s="43">
        <f>ABS('Raw_Data'!K732)</f>
        <v>97</v>
      </c>
      <c r="L732" s="43">
        <f>K732 + SUMIF(Stock_In!A:A, A732, Stock_In!D:D) - SUMIF(Stock_Out!A:A, A732, Stock_Out!D:D)</f>
        <v>97</v>
      </c>
      <c r="M732" s="43">
        <v>55</v>
      </c>
      <c r="N732" s="43">
        <f t="shared" si="36"/>
        <v>0</v>
      </c>
      <c r="O732" s="43" t="str">
        <f t="shared" si="37"/>
        <v>No</v>
      </c>
      <c r="P732" s="45">
        <v>5</v>
      </c>
      <c r="Q732" s="43">
        <v>39</v>
      </c>
      <c r="R732" s="45">
        <f t="shared" si="38"/>
        <v>195</v>
      </c>
      <c r="S732" s="43">
        <v>15</v>
      </c>
    </row>
    <row r="733" spans="1:19" x14ac:dyDescent="0.25">
      <c r="A733" s="46" t="str">
        <f>IFERROR(INDEX(Products!A:A, MATCH(B733, Products!B:B, 0)), "Not Found")</f>
        <v>P017</v>
      </c>
      <c r="B733" s="46" t="str">
        <f>PROPER(TRIM('Raw_Data'!A733))</f>
        <v>Egg (Turkey)</v>
      </c>
      <c r="C733" s="46" t="s">
        <v>74</v>
      </c>
      <c r="D733" s="46" t="s">
        <v>181</v>
      </c>
      <c r="E733" s="46" t="s">
        <v>175</v>
      </c>
      <c r="F733" s="46" t="s">
        <v>68</v>
      </c>
      <c r="G733" s="46" t="s">
        <v>3013</v>
      </c>
      <c r="H733" s="46" t="s">
        <v>3014</v>
      </c>
      <c r="I733" s="29" t="s">
        <v>962</v>
      </c>
      <c r="J733" s="29" t="s">
        <v>426</v>
      </c>
      <c r="K733" s="46">
        <f>ABS('Raw_Data'!K733)</f>
        <v>19</v>
      </c>
      <c r="L733" s="46">
        <f>K733 + SUMIF(Stock_In!A:A, A733, Stock_In!D:D) - SUMIF(Stock_Out!A:A, A733, Stock_Out!D:D)</f>
        <v>19</v>
      </c>
      <c r="M733" s="46">
        <v>13</v>
      </c>
      <c r="N733" s="46">
        <f t="shared" si="36"/>
        <v>0</v>
      </c>
      <c r="O733" s="46" t="str">
        <f t="shared" si="37"/>
        <v>No</v>
      </c>
      <c r="P733" s="47">
        <v>4.45</v>
      </c>
      <c r="Q733" s="46">
        <v>37</v>
      </c>
      <c r="R733" s="47">
        <f t="shared" si="38"/>
        <v>164.65</v>
      </c>
      <c r="S733" s="46">
        <v>4</v>
      </c>
    </row>
    <row r="734" spans="1:19" x14ac:dyDescent="0.25">
      <c r="A734" s="43" t="str">
        <f>IFERROR(INDEX(Products!A:A, MATCH(B734, Products!B:B, 0)), "Not Found")</f>
        <v>P023</v>
      </c>
      <c r="B734" s="43" t="str">
        <f>PROPER(TRIM('Raw_Data'!A734))</f>
        <v>Mango</v>
      </c>
      <c r="C734" s="43" t="s">
        <v>56</v>
      </c>
      <c r="D734" s="43" t="s">
        <v>1130</v>
      </c>
      <c r="E734" s="43" t="s">
        <v>217</v>
      </c>
      <c r="F734" s="43" t="s">
        <v>59</v>
      </c>
      <c r="G734" s="43" t="s">
        <v>3016</v>
      </c>
      <c r="H734" s="43" t="s">
        <v>3017</v>
      </c>
      <c r="I734" s="32" t="s">
        <v>3018</v>
      </c>
      <c r="J734" s="32" t="s">
        <v>2119</v>
      </c>
      <c r="K734" s="43">
        <f>ABS('Raw_Data'!K734)</f>
        <v>24</v>
      </c>
      <c r="L734" s="43">
        <f>K734 + SUMIF(Stock_In!A:A, A734, Stock_In!D:D) - SUMIF(Stock_Out!A:A, A734, Stock_Out!D:D)</f>
        <v>24</v>
      </c>
      <c r="M734" s="43">
        <v>82</v>
      </c>
      <c r="N734" s="43">
        <f t="shared" si="36"/>
        <v>58</v>
      </c>
      <c r="O734" s="43" t="str">
        <f t="shared" si="37"/>
        <v>Yes</v>
      </c>
      <c r="P734" s="45">
        <v>2.2999999999999998</v>
      </c>
      <c r="Q734" s="43">
        <v>43</v>
      </c>
      <c r="R734" s="45">
        <f t="shared" si="38"/>
        <v>98.899999999999991</v>
      </c>
      <c r="S734" s="43">
        <v>45</v>
      </c>
    </row>
    <row r="735" spans="1:19" x14ac:dyDescent="0.25">
      <c r="A735" s="46" t="str">
        <f>IFERROR(INDEX(Products!A:A, MATCH(B735, Products!B:B, 0)), "Not Found")</f>
        <v>P093</v>
      </c>
      <c r="B735" s="46" t="str">
        <f>PROPER(TRIM('Raw_Data'!A735))</f>
        <v>Basmati Rice</v>
      </c>
      <c r="C735" s="46" t="s">
        <v>103</v>
      </c>
      <c r="D735" s="46" t="s">
        <v>1928</v>
      </c>
      <c r="E735" s="46" t="s">
        <v>936</v>
      </c>
      <c r="F735" s="46" t="s">
        <v>68</v>
      </c>
      <c r="G735" s="46" t="s">
        <v>3020</v>
      </c>
      <c r="H735" s="46" t="s">
        <v>3021</v>
      </c>
      <c r="I735" s="29" t="s">
        <v>3018</v>
      </c>
      <c r="J735" s="29">
        <v>45296</v>
      </c>
      <c r="K735" s="46">
        <f>ABS('Raw_Data'!K735)</f>
        <v>55</v>
      </c>
      <c r="L735" s="46">
        <f>K735 + SUMIF(Stock_In!A:A, A735, Stock_In!D:D) - SUMIF(Stock_Out!A:A, A735, Stock_Out!D:D)</f>
        <v>55</v>
      </c>
      <c r="M735" s="46">
        <v>93</v>
      </c>
      <c r="N735" s="46">
        <f t="shared" si="36"/>
        <v>38</v>
      </c>
      <c r="O735" s="46" t="str">
        <f t="shared" si="37"/>
        <v>Yes</v>
      </c>
      <c r="P735" s="47">
        <v>4.5</v>
      </c>
      <c r="Q735" s="46">
        <v>52</v>
      </c>
      <c r="R735" s="47">
        <f t="shared" si="38"/>
        <v>234</v>
      </c>
      <c r="S735" s="46">
        <v>31</v>
      </c>
    </row>
    <row r="736" spans="1:19" x14ac:dyDescent="0.25">
      <c r="A736" s="43" t="str">
        <f>IFERROR(INDEX(Products!A:A, MATCH(B736, Products!B:B, 0)), "Not Found")</f>
        <v>P092</v>
      </c>
      <c r="B736" s="43" t="str">
        <f>PROPER(TRIM('Raw_Data'!A736))</f>
        <v>Canola Oil</v>
      </c>
      <c r="C736" s="43" t="s">
        <v>65</v>
      </c>
      <c r="D736" s="43" t="s">
        <v>3022</v>
      </c>
      <c r="E736" s="43" t="s">
        <v>923</v>
      </c>
      <c r="F736" s="43" t="s">
        <v>68</v>
      </c>
      <c r="G736" s="43" t="s">
        <v>3024</v>
      </c>
      <c r="H736" s="43" t="s">
        <v>3025</v>
      </c>
      <c r="I736" s="32" t="s">
        <v>3018</v>
      </c>
      <c r="J736" s="32" t="s">
        <v>1121</v>
      </c>
      <c r="K736" s="43">
        <f>ABS('Raw_Data'!K736)</f>
        <v>91</v>
      </c>
      <c r="L736" s="43">
        <f>K736 + SUMIF(Stock_In!A:A, A736, Stock_In!D:D) - SUMIF(Stock_Out!A:A, A736, Stock_Out!D:D)</f>
        <v>91</v>
      </c>
      <c r="M736" s="43">
        <v>28</v>
      </c>
      <c r="N736" s="43">
        <f t="shared" si="36"/>
        <v>0</v>
      </c>
      <c r="O736" s="43" t="str">
        <f t="shared" si="37"/>
        <v>No</v>
      </c>
      <c r="P736" s="45">
        <v>6</v>
      </c>
      <c r="Q736" s="43">
        <v>85</v>
      </c>
      <c r="R736" s="45">
        <f t="shared" si="38"/>
        <v>510</v>
      </c>
      <c r="S736" s="43">
        <v>6</v>
      </c>
    </row>
    <row r="737" spans="1:19" x14ac:dyDescent="0.25">
      <c r="A737" s="46" t="str">
        <f>IFERROR(INDEX(Products!A:A, MATCH(B737, Products!B:B, 0)), "Not Found")</f>
        <v>P001</v>
      </c>
      <c r="B737" s="46" t="str">
        <f>PROPER(TRIM('Raw_Data'!A737))</f>
        <v>Bell Pepper</v>
      </c>
      <c r="C737" s="46" t="s">
        <v>56</v>
      </c>
      <c r="D737" s="46" t="s">
        <v>292</v>
      </c>
      <c r="E737" s="46" t="s">
        <v>58</v>
      </c>
      <c r="F737" s="46" t="s">
        <v>68</v>
      </c>
      <c r="G737" s="46" t="s">
        <v>3027</v>
      </c>
      <c r="H737" s="46" t="s">
        <v>3028</v>
      </c>
      <c r="I737" s="29" t="s">
        <v>1264</v>
      </c>
      <c r="J737" s="29" t="s">
        <v>504</v>
      </c>
      <c r="K737" s="46">
        <f>ABS('Raw_Data'!K737)</f>
        <v>49</v>
      </c>
      <c r="L737" s="46">
        <f>K737 + SUMIF(Stock_In!A:A, A737, Stock_In!D:D) - SUMIF(Stock_Out!A:A, A737, Stock_Out!D:D)</f>
        <v>53</v>
      </c>
      <c r="M737" s="46">
        <v>63</v>
      </c>
      <c r="N737" s="46">
        <f t="shared" si="36"/>
        <v>10</v>
      </c>
      <c r="O737" s="46" t="str">
        <f t="shared" si="37"/>
        <v>Yes</v>
      </c>
      <c r="P737" s="47">
        <v>2.5</v>
      </c>
      <c r="Q737" s="46">
        <v>59</v>
      </c>
      <c r="R737" s="47">
        <f t="shared" si="38"/>
        <v>147.5</v>
      </c>
      <c r="S737" s="46">
        <v>63</v>
      </c>
    </row>
    <row r="738" spans="1:19" x14ac:dyDescent="0.25">
      <c r="A738" s="43" t="str">
        <f>IFERROR(INDEX(Products!A:A, MATCH(B738, Products!B:B, 0)), "Not Found")</f>
        <v>P056</v>
      </c>
      <c r="B738" s="43" t="str">
        <f>PROPER(TRIM('Raw_Data'!A738))</f>
        <v>Pomegranate</v>
      </c>
      <c r="C738" s="43" t="s">
        <v>56</v>
      </c>
      <c r="D738" s="43" t="s">
        <v>2603</v>
      </c>
      <c r="E738" s="43" t="s">
        <v>476</v>
      </c>
      <c r="F738" s="43" t="s">
        <v>59</v>
      </c>
      <c r="G738" s="43" t="s">
        <v>3030</v>
      </c>
      <c r="H738" s="43" t="s">
        <v>3031</v>
      </c>
      <c r="I738" s="32" t="s">
        <v>1264</v>
      </c>
      <c r="J738" s="32" t="s">
        <v>249</v>
      </c>
      <c r="K738" s="43">
        <f>ABS('Raw_Data'!K738)</f>
        <v>66</v>
      </c>
      <c r="L738" s="43">
        <f>K738 + SUMIF(Stock_In!A:A, A738, Stock_In!D:D) - SUMIF(Stock_Out!A:A, A738, Stock_Out!D:D)</f>
        <v>66</v>
      </c>
      <c r="M738" s="43">
        <v>82</v>
      </c>
      <c r="N738" s="43">
        <f t="shared" si="36"/>
        <v>16</v>
      </c>
      <c r="O738" s="43" t="str">
        <f t="shared" si="37"/>
        <v>Yes</v>
      </c>
      <c r="P738" s="45">
        <v>7.1</v>
      </c>
      <c r="Q738" s="43">
        <v>27</v>
      </c>
      <c r="R738" s="45">
        <f t="shared" si="38"/>
        <v>191.7</v>
      </c>
      <c r="S738" s="43">
        <v>67</v>
      </c>
    </row>
    <row r="739" spans="1:19" x14ac:dyDescent="0.25">
      <c r="A739" s="46" t="str">
        <f>IFERROR(INDEX(Products!A:A, MATCH(B739, Products!B:B, 0)), "Not Found")</f>
        <v>P076</v>
      </c>
      <c r="B739" s="46" t="str">
        <f>PROPER(TRIM('Raw_Data'!A739))</f>
        <v>Egg (Goose)</v>
      </c>
      <c r="C739" s="46" t="s">
        <v>74</v>
      </c>
      <c r="D739" s="46" t="s">
        <v>756</v>
      </c>
      <c r="E739" s="46" t="s">
        <v>733</v>
      </c>
      <c r="F739" s="46" t="s">
        <v>68</v>
      </c>
      <c r="G739" s="46" t="s">
        <v>3034</v>
      </c>
      <c r="H739" s="46" t="s">
        <v>3035</v>
      </c>
      <c r="I739" s="29" t="s">
        <v>1264</v>
      </c>
      <c r="J739" s="29" t="s">
        <v>685</v>
      </c>
      <c r="K739" s="46">
        <f>ABS('Raw_Data'!K739)</f>
        <v>14</v>
      </c>
      <c r="L739" s="46">
        <f>K739 + SUMIF(Stock_In!A:A, A739, Stock_In!D:D) - SUMIF(Stock_Out!A:A, A739, Stock_Out!D:D)</f>
        <v>14</v>
      </c>
      <c r="M739" s="46">
        <v>31</v>
      </c>
      <c r="N739" s="46">
        <f t="shared" si="36"/>
        <v>17</v>
      </c>
      <c r="O739" s="46" t="str">
        <f t="shared" si="37"/>
        <v>Yes</v>
      </c>
      <c r="P739" s="47">
        <v>1</v>
      </c>
      <c r="Q739" s="46">
        <v>77</v>
      </c>
      <c r="R739" s="47">
        <f t="shared" si="38"/>
        <v>77</v>
      </c>
      <c r="S739" s="46">
        <v>16</v>
      </c>
    </row>
    <row r="740" spans="1:19" x14ac:dyDescent="0.25">
      <c r="A740" s="43" t="str">
        <f>IFERROR(INDEX(Products!A:A, MATCH(B740, Products!B:B, 0)), "Not Found")</f>
        <v>P120</v>
      </c>
      <c r="B740" s="43" t="str">
        <f>PROPER(TRIM('Raw_Data'!A740))</f>
        <v>Mozzarella Cheese</v>
      </c>
      <c r="C740" s="43" t="s">
        <v>74</v>
      </c>
      <c r="D740" s="43" t="s">
        <v>1260</v>
      </c>
      <c r="E740" s="43" t="s">
        <v>1827</v>
      </c>
      <c r="F740" s="43" t="s">
        <v>59</v>
      </c>
      <c r="G740" s="43" t="s">
        <v>3037</v>
      </c>
      <c r="H740" s="43" t="s">
        <v>3038</v>
      </c>
      <c r="I740" s="32" t="s">
        <v>999</v>
      </c>
      <c r="J740" s="32">
        <v>45329</v>
      </c>
      <c r="K740" s="43">
        <f>ABS('Raw_Data'!K740)</f>
        <v>36</v>
      </c>
      <c r="L740" s="43">
        <f>K740 + SUMIF(Stock_In!A:A, A740, Stock_In!D:D) - SUMIF(Stock_Out!A:A, A740, Stock_Out!D:D)</f>
        <v>36</v>
      </c>
      <c r="M740" s="43">
        <v>71</v>
      </c>
      <c r="N740" s="43">
        <f t="shared" si="36"/>
        <v>35</v>
      </c>
      <c r="O740" s="43" t="str">
        <f t="shared" si="37"/>
        <v>Yes</v>
      </c>
      <c r="P740" s="45">
        <v>3</v>
      </c>
      <c r="Q740" s="43">
        <v>95</v>
      </c>
      <c r="R740" s="45">
        <f t="shared" si="38"/>
        <v>285</v>
      </c>
      <c r="S740" s="43">
        <v>3</v>
      </c>
    </row>
    <row r="741" spans="1:19" x14ac:dyDescent="0.25">
      <c r="A741" s="46" t="str">
        <f>IFERROR(INDEX(Products!A:A, MATCH(B741, Products!B:B, 0)), "Not Found")</f>
        <v>P046</v>
      </c>
      <c r="B741" s="46" t="str">
        <f>PROPER(TRIM('Raw_Data'!A741))</f>
        <v>Egg (Duck)</v>
      </c>
      <c r="C741" s="46" t="s">
        <v>74</v>
      </c>
      <c r="D741" s="46" t="s">
        <v>745</v>
      </c>
      <c r="E741" s="46" t="s">
        <v>390</v>
      </c>
      <c r="F741" s="46" t="s">
        <v>68</v>
      </c>
      <c r="G741" s="46" t="s">
        <v>3040</v>
      </c>
      <c r="H741" s="46" t="s">
        <v>3041</v>
      </c>
      <c r="I741" s="29" t="s">
        <v>999</v>
      </c>
      <c r="J741" s="29">
        <v>45631</v>
      </c>
      <c r="K741" s="46">
        <f>ABS('Raw_Data'!K741)</f>
        <v>52</v>
      </c>
      <c r="L741" s="46">
        <f>K741 + SUMIF(Stock_In!A:A, A741, Stock_In!D:D) - SUMIF(Stock_Out!A:A, A741, Stock_Out!D:D)</f>
        <v>52</v>
      </c>
      <c r="M741" s="46">
        <v>23</v>
      </c>
      <c r="N741" s="46">
        <f t="shared" si="36"/>
        <v>0</v>
      </c>
      <c r="O741" s="46" t="str">
        <f t="shared" si="37"/>
        <v>No</v>
      </c>
      <c r="P741" s="47">
        <v>1.8</v>
      </c>
      <c r="Q741" s="46">
        <v>82</v>
      </c>
      <c r="R741" s="47">
        <f t="shared" si="38"/>
        <v>147.6</v>
      </c>
      <c r="S741" s="46">
        <v>61</v>
      </c>
    </row>
    <row r="742" spans="1:19" x14ac:dyDescent="0.25">
      <c r="A742" s="43" t="str">
        <f>IFERROR(INDEX(Products!A:A, MATCH(B742, Products!B:B, 0)), "Not Found")</f>
        <v>P116</v>
      </c>
      <c r="B742" s="43" t="str">
        <f>PROPER(TRIM('Raw_Data'!A742))</f>
        <v>Butter</v>
      </c>
      <c r="C742" s="43" t="s">
        <v>74</v>
      </c>
      <c r="D742" s="43" t="s">
        <v>2693</v>
      </c>
      <c r="E742" s="43" t="s">
        <v>1649</v>
      </c>
      <c r="F742" s="43" t="s">
        <v>68</v>
      </c>
      <c r="G742" s="43" t="s">
        <v>3043</v>
      </c>
      <c r="H742" s="43" t="s">
        <v>3044</v>
      </c>
      <c r="I742" s="32" t="s">
        <v>999</v>
      </c>
      <c r="J742" s="32" t="s">
        <v>1115</v>
      </c>
      <c r="K742" s="43">
        <f>ABS('Raw_Data'!K742)</f>
        <v>48</v>
      </c>
      <c r="L742" s="43">
        <f>K742 + SUMIF(Stock_In!A:A, A742, Stock_In!D:D) - SUMIF(Stock_Out!A:A, A742, Stock_Out!D:D)</f>
        <v>48</v>
      </c>
      <c r="M742" s="43">
        <v>2</v>
      </c>
      <c r="N742" s="43">
        <f t="shared" si="36"/>
        <v>0</v>
      </c>
      <c r="O742" s="43" t="str">
        <f t="shared" si="37"/>
        <v>No</v>
      </c>
      <c r="P742" s="45">
        <v>1.45</v>
      </c>
      <c r="Q742" s="43">
        <v>20</v>
      </c>
      <c r="R742" s="45">
        <f t="shared" si="38"/>
        <v>29</v>
      </c>
      <c r="S742" s="43">
        <v>70</v>
      </c>
    </row>
    <row r="743" spans="1:19" x14ac:dyDescent="0.25">
      <c r="A743" s="46" t="str">
        <f>IFERROR(INDEX(Products!A:A, MATCH(B743, Products!B:B, 0)), "Not Found")</f>
        <v>P039</v>
      </c>
      <c r="B743" s="46" t="str">
        <f>PROPER(TRIM('Raw_Data'!A743))</f>
        <v>Palm Oil</v>
      </c>
      <c r="C743" s="46" t="s">
        <v>65</v>
      </c>
      <c r="D743" s="46" t="s">
        <v>468</v>
      </c>
      <c r="E743" s="46" t="s">
        <v>336</v>
      </c>
      <c r="F743" s="46" t="s">
        <v>59</v>
      </c>
      <c r="G743" s="46" t="s">
        <v>3046</v>
      </c>
      <c r="H743" s="46" t="s">
        <v>3047</v>
      </c>
      <c r="I743" s="29" t="s">
        <v>1000</v>
      </c>
      <c r="J743" s="29" t="s">
        <v>2119</v>
      </c>
      <c r="K743" s="46">
        <f>ABS('Raw_Data'!K743)</f>
        <v>58</v>
      </c>
      <c r="L743" s="46">
        <f>K743 + SUMIF(Stock_In!A:A, A743, Stock_In!D:D) - SUMIF(Stock_Out!A:A, A743, Stock_Out!D:D)</f>
        <v>58</v>
      </c>
      <c r="M743" s="46">
        <v>100</v>
      </c>
      <c r="N743" s="46">
        <f t="shared" si="36"/>
        <v>42</v>
      </c>
      <c r="O743" s="46" t="str">
        <f t="shared" si="37"/>
        <v>Yes</v>
      </c>
      <c r="P743" s="47">
        <v>3</v>
      </c>
      <c r="Q743" s="46">
        <v>40</v>
      </c>
      <c r="R743" s="47">
        <f t="shared" si="38"/>
        <v>120</v>
      </c>
      <c r="S743" s="46">
        <v>21</v>
      </c>
    </row>
    <row r="744" spans="1:19" x14ac:dyDescent="0.25">
      <c r="A744" s="43" t="str">
        <f>IFERROR(INDEX(Products!A:A, MATCH(B744, Products!B:B, 0)), "Not Found")</f>
        <v>P074</v>
      </c>
      <c r="B744" s="43" t="str">
        <f>PROPER(TRIM('Raw_Data'!A744))</f>
        <v>Long Grain Rice</v>
      </c>
      <c r="C744" s="43" t="s">
        <v>103</v>
      </c>
      <c r="D744" s="43" t="s">
        <v>3048</v>
      </c>
      <c r="E744" s="43" t="s">
        <v>714</v>
      </c>
      <c r="F744" s="43" t="s">
        <v>106</v>
      </c>
      <c r="G744" s="43" t="s">
        <v>3050</v>
      </c>
      <c r="H744" s="43" t="s">
        <v>3051</v>
      </c>
      <c r="I744" s="32" t="s">
        <v>1000</v>
      </c>
      <c r="J744" s="32" t="s">
        <v>594</v>
      </c>
      <c r="K744" s="43">
        <f>ABS('Raw_Data'!K744)</f>
        <v>39</v>
      </c>
      <c r="L744" s="43">
        <f>K744 + SUMIF(Stock_In!A:A, A744, Stock_In!D:D) - SUMIF(Stock_Out!A:A, A744, Stock_Out!D:D)</f>
        <v>39</v>
      </c>
      <c r="M744" s="43">
        <v>20</v>
      </c>
      <c r="N744" s="43">
        <f t="shared" si="36"/>
        <v>0</v>
      </c>
      <c r="O744" s="43" t="str">
        <f t="shared" si="37"/>
        <v>No</v>
      </c>
      <c r="P744" s="45">
        <v>8</v>
      </c>
      <c r="Q744" s="43">
        <v>81</v>
      </c>
      <c r="R744" s="45">
        <f t="shared" si="38"/>
        <v>648</v>
      </c>
      <c r="S744" s="43">
        <v>62</v>
      </c>
    </row>
    <row r="745" spans="1:19" x14ac:dyDescent="0.25">
      <c r="A745" s="46" t="str">
        <f>IFERROR(INDEX(Products!A:A, MATCH(B745, Products!B:B, 0)), "Not Found")</f>
        <v>P116</v>
      </c>
      <c r="B745" s="46" t="str">
        <f>PROPER(TRIM('Raw_Data'!A745))</f>
        <v>Butter</v>
      </c>
      <c r="C745" s="46" t="s">
        <v>74</v>
      </c>
      <c r="D745" s="46" t="s">
        <v>2046</v>
      </c>
      <c r="E745" s="46" t="s">
        <v>1649</v>
      </c>
      <c r="F745" s="46" t="s">
        <v>68</v>
      </c>
      <c r="G745" s="46" t="s">
        <v>3053</v>
      </c>
      <c r="H745" s="46" t="s">
        <v>3054</v>
      </c>
      <c r="I745" s="29" t="s">
        <v>1000</v>
      </c>
      <c r="J745" s="29">
        <v>45571</v>
      </c>
      <c r="K745" s="46">
        <f>ABS('Raw_Data'!K745)</f>
        <v>51</v>
      </c>
      <c r="L745" s="46">
        <f>K745 + SUMIF(Stock_In!A:A, A745, Stock_In!D:D) - SUMIF(Stock_Out!A:A, A745, Stock_Out!D:D)</f>
        <v>51</v>
      </c>
      <c r="M745" s="46">
        <v>31</v>
      </c>
      <c r="N745" s="46">
        <f t="shared" si="36"/>
        <v>0</v>
      </c>
      <c r="O745" s="46" t="str">
        <f t="shared" si="37"/>
        <v>No</v>
      </c>
      <c r="P745" s="47">
        <v>25</v>
      </c>
      <c r="Q745" s="46">
        <v>89</v>
      </c>
      <c r="R745" s="47">
        <f t="shared" si="38"/>
        <v>2225</v>
      </c>
      <c r="S745" s="46">
        <v>100</v>
      </c>
    </row>
    <row r="746" spans="1:19" x14ac:dyDescent="0.25">
      <c r="A746" s="43" t="str">
        <f>IFERROR(INDEX(Products!A:A, MATCH(B746, Products!B:B, 0)), "Not Found")</f>
        <v>P086</v>
      </c>
      <c r="B746" s="43" t="str">
        <f>PROPER(TRIM('Raw_Data'!A746))</f>
        <v>Cod</v>
      </c>
      <c r="C746" s="43" t="s">
        <v>113</v>
      </c>
      <c r="D746" s="43" t="s">
        <v>577</v>
      </c>
      <c r="E746" s="43" t="s">
        <v>837</v>
      </c>
      <c r="F746" s="43" t="s">
        <v>106</v>
      </c>
      <c r="G746" s="43" t="s">
        <v>3056</v>
      </c>
      <c r="H746" s="43" t="s">
        <v>3057</v>
      </c>
      <c r="I746" s="32" t="s">
        <v>1081</v>
      </c>
      <c r="J746" s="32">
        <v>45634</v>
      </c>
      <c r="K746" s="43">
        <f>ABS('Raw_Data'!K746)</f>
        <v>16</v>
      </c>
      <c r="L746" s="43">
        <f>K746 + SUMIF(Stock_In!A:A, A746, Stock_In!D:D) - SUMIF(Stock_Out!A:A, A746, Stock_Out!D:D)</f>
        <v>16</v>
      </c>
      <c r="M746" s="43">
        <v>61</v>
      </c>
      <c r="N746" s="43">
        <f t="shared" si="36"/>
        <v>45</v>
      </c>
      <c r="O746" s="43" t="str">
        <f t="shared" si="37"/>
        <v>Yes</v>
      </c>
      <c r="P746" s="45">
        <v>6</v>
      </c>
      <c r="Q746" s="43">
        <v>96</v>
      </c>
      <c r="R746" s="45">
        <f t="shared" si="38"/>
        <v>576</v>
      </c>
      <c r="S746" s="43">
        <v>50</v>
      </c>
    </row>
    <row r="747" spans="1:19" x14ac:dyDescent="0.25">
      <c r="A747" s="46" t="str">
        <f>IFERROR(INDEX(Products!A:A, MATCH(B747, Products!B:B, 0)), "Not Found")</f>
        <v>P072</v>
      </c>
      <c r="B747" s="46" t="str">
        <f>PROPER(TRIM('Raw_Data'!A747))</f>
        <v>White Tea</v>
      </c>
      <c r="C747" s="46" t="s">
        <v>201</v>
      </c>
      <c r="D747" s="46" t="s">
        <v>251</v>
      </c>
      <c r="E747" s="46" t="s">
        <v>695</v>
      </c>
      <c r="F747" s="46" t="s">
        <v>59</v>
      </c>
      <c r="G747" s="46" t="s">
        <v>3059</v>
      </c>
      <c r="H747" s="46" t="s">
        <v>3060</v>
      </c>
      <c r="I747" s="29" t="s">
        <v>1081</v>
      </c>
      <c r="J747" s="29" t="s">
        <v>1371</v>
      </c>
      <c r="K747" s="46">
        <f>ABS('Raw_Data'!K747)</f>
        <v>62</v>
      </c>
      <c r="L747" s="46">
        <f>K747 + SUMIF(Stock_In!A:A, A747, Stock_In!D:D) - SUMIF(Stock_Out!A:A, A747, Stock_Out!D:D)</f>
        <v>62</v>
      </c>
      <c r="M747" s="46">
        <v>2</v>
      </c>
      <c r="N747" s="46">
        <f t="shared" si="36"/>
        <v>0</v>
      </c>
      <c r="O747" s="46" t="str">
        <f t="shared" si="37"/>
        <v>No</v>
      </c>
      <c r="P747" s="47">
        <v>2.5</v>
      </c>
      <c r="Q747" s="46">
        <v>48</v>
      </c>
      <c r="R747" s="47">
        <f t="shared" si="38"/>
        <v>120</v>
      </c>
      <c r="S747" s="46">
        <v>36</v>
      </c>
    </row>
    <row r="748" spans="1:19" x14ac:dyDescent="0.25">
      <c r="A748" s="43" t="str">
        <f>IFERROR(INDEX(Products!A:A, MATCH(B748, Products!B:B, 0)), "Not Found")</f>
        <v>P056</v>
      </c>
      <c r="B748" s="43" t="str">
        <f>PROPER(TRIM('Raw_Data'!A748))</f>
        <v>Pomegranate</v>
      </c>
      <c r="C748" s="43" t="s">
        <v>56</v>
      </c>
      <c r="D748" s="43" t="s">
        <v>3061</v>
      </c>
      <c r="E748" s="43" t="s">
        <v>476</v>
      </c>
      <c r="F748" s="43" t="s">
        <v>59</v>
      </c>
      <c r="G748" s="43" t="s">
        <v>3063</v>
      </c>
      <c r="H748" s="43" t="s">
        <v>3064</v>
      </c>
      <c r="I748" s="32" t="s">
        <v>1081</v>
      </c>
      <c r="J748" s="32" t="s">
        <v>821</v>
      </c>
      <c r="K748" s="43">
        <f>ABS('Raw_Data'!K748)</f>
        <v>60</v>
      </c>
      <c r="L748" s="43">
        <f>K748 + SUMIF(Stock_In!A:A, A748, Stock_In!D:D) - SUMIF(Stock_Out!A:A, A748, Stock_Out!D:D)</f>
        <v>60</v>
      </c>
      <c r="M748" s="43">
        <v>38</v>
      </c>
      <c r="N748" s="43">
        <f t="shared" si="36"/>
        <v>0</v>
      </c>
      <c r="O748" s="43" t="str">
        <f t="shared" si="37"/>
        <v>No</v>
      </c>
      <c r="P748" s="45">
        <v>1</v>
      </c>
      <c r="Q748" s="43">
        <v>84</v>
      </c>
      <c r="R748" s="45">
        <f t="shared" si="38"/>
        <v>84</v>
      </c>
      <c r="S748" s="43">
        <v>78</v>
      </c>
    </row>
    <row r="749" spans="1:19" x14ac:dyDescent="0.25">
      <c r="A749" s="46" t="str">
        <f>IFERROR(INDEX(Products!A:A, MATCH(B749, Products!B:B, 0)), "Not Found")</f>
        <v>P083</v>
      </c>
      <c r="B749" s="46" t="str">
        <f>PROPER(TRIM('Raw_Data'!A749))</f>
        <v>Buttermilk</v>
      </c>
      <c r="C749" s="46" t="s">
        <v>74</v>
      </c>
      <c r="D749" s="46" t="s">
        <v>2523</v>
      </c>
      <c r="E749" s="46" t="s">
        <v>794</v>
      </c>
      <c r="F749" s="46" t="s">
        <v>59</v>
      </c>
      <c r="G749" s="46" t="s">
        <v>3066</v>
      </c>
      <c r="H749" s="46" t="s">
        <v>3067</v>
      </c>
      <c r="I749" s="29" t="s">
        <v>1081</v>
      </c>
      <c r="J749" s="29" t="s">
        <v>504</v>
      </c>
      <c r="K749" s="46">
        <f>ABS('Raw_Data'!K749)</f>
        <v>47</v>
      </c>
      <c r="L749" s="46">
        <f>K749 + SUMIF(Stock_In!A:A, A749, Stock_In!D:D) - SUMIF(Stock_Out!A:A, A749, Stock_Out!D:D)</f>
        <v>47</v>
      </c>
      <c r="M749" s="46">
        <v>15</v>
      </c>
      <c r="N749" s="46">
        <f t="shared" si="36"/>
        <v>0</v>
      </c>
      <c r="O749" s="46" t="str">
        <f t="shared" si="37"/>
        <v>No</v>
      </c>
      <c r="P749" s="47">
        <v>6.5</v>
      </c>
      <c r="Q749" s="46">
        <v>46</v>
      </c>
      <c r="R749" s="47">
        <f t="shared" si="38"/>
        <v>299</v>
      </c>
      <c r="S749" s="46">
        <v>24</v>
      </c>
    </row>
    <row r="750" spans="1:19" x14ac:dyDescent="0.25">
      <c r="A750" s="43" t="str">
        <f>IFERROR(INDEX(Products!A:A, MATCH(B750, Products!B:B, 0)), "Not Found")</f>
        <v>P046</v>
      </c>
      <c r="B750" s="43" t="str">
        <f>PROPER(TRIM('Raw_Data'!A750))</f>
        <v>Egg (Duck)</v>
      </c>
      <c r="C750" s="43" t="s">
        <v>74</v>
      </c>
      <c r="D750" s="43" t="s">
        <v>2103</v>
      </c>
      <c r="E750" s="43" t="s">
        <v>390</v>
      </c>
      <c r="F750" s="43" t="s">
        <v>68</v>
      </c>
      <c r="G750" s="43" t="s">
        <v>3069</v>
      </c>
      <c r="H750" s="43" t="s">
        <v>3070</v>
      </c>
      <c r="I750" s="32" t="s">
        <v>1081</v>
      </c>
      <c r="J750" s="32">
        <v>45325</v>
      </c>
      <c r="K750" s="43">
        <f>ABS('Raw_Data'!K750)</f>
        <v>23</v>
      </c>
      <c r="L750" s="43">
        <f>K750 + SUMIF(Stock_In!A:A, A750, Stock_In!D:D) - SUMIF(Stock_Out!A:A, A750, Stock_Out!D:D)</f>
        <v>23</v>
      </c>
      <c r="M750" s="43">
        <v>25</v>
      </c>
      <c r="N750" s="43">
        <f t="shared" si="36"/>
        <v>2</v>
      </c>
      <c r="O750" s="43" t="str">
        <f t="shared" si="37"/>
        <v>Yes</v>
      </c>
      <c r="P750" s="45">
        <v>4</v>
      </c>
      <c r="Q750" s="43">
        <v>69</v>
      </c>
      <c r="R750" s="45">
        <f t="shared" si="38"/>
        <v>276</v>
      </c>
      <c r="S750" s="43">
        <v>48</v>
      </c>
    </row>
    <row r="751" spans="1:19" x14ac:dyDescent="0.25">
      <c r="A751" s="46" t="str">
        <f>IFERROR(INDEX(Products!A:A, MATCH(B751, Products!B:B, 0)), "Not Found")</f>
        <v>P040</v>
      </c>
      <c r="B751" s="46" t="str">
        <f>PROPER(TRIM('Raw_Data'!A751))</f>
        <v>Sesame Oil</v>
      </c>
      <c r="C751" s="46" t="s">
        <v>65</v>
      </c>
      <c r="D751" s="46" t="s">
        <v>1772</v>
      </c>
      <c r="E751" s="46" t="s">
        <v>348</v>
      </c>
      <c r="F751" s="46" t="s">
        <v>68</v>
      </c>
      <c r="G751" s="46" t="s">
        <v>3072</v>
      </c>
      <c r="H751" s="46" t="s">
        <v>3073</v>
      </c>
      <c r="I751" s="29" t="s">
        <v>1081</v>
      </c>
      <c r="J751" s="29" t="s">
        <v>339</v>
      </c>
      <c r="K751" s="46">
        <f>ABS('Raw_Data'!K751)</f>
        <v>85</v>
      </c>
      <c r="L751" s="46">
        <f>K751 + SUMIF(Stock_In!A:A, A751, Stock_In!D:D) - SUMIF(Stock_Out!A:A, A751, Stock_Out!D:D)</f>
        <v>85</v>
      </c>
      <c r="M751" s="46">
        <v>76</v>
      </c>
      <c r="N751" s="46">
        <f t="shared" si="36"/>
        <v>0</v>
      </c>
      <c r="O751" s="46" t="str">
        <f t="shared" si="37"/>
        <v>No</v>
      </c>
      <c r="P751" s="47">
        <v>4</v>
      </c>
      <c r="Q751" s="46">
        <v>68</v>
      </c>
      <c r="R751" s="47">
        <f t="shared" si="38"/>
        <v>272</v>
      </c>
      <c r="S751" s="46">
        <v>100</v>
      </c>
    </row>
    <row r="752" spans="1:19" x14ac:dyDescent="0.25">
      <c r="A752" s="43" t="str">
        <f>IFERROR(INDEX(Products!A:A, MATCH(B752, Products!B:B, 0)), "Not Found")</f>
        <v>P059</v>
      </c>
      <c r="B752" s="43" t="str">
        <f>PROPER(TRIM('Raw_Data'!A752))</f>
        <v>Whipped Cream</v>
      </c>
      <c r="C752" s="43" t="s">
        <v>74</v>
      </c>
      <c r="D752" s="43" t="s">
        <v>1866</v>
      </c>
      <c r="E752" s="43" t="s">
        <v>521</v>
      </c>
      <c r="F752" s="43" t="s">
        <v>59</v>
      </c>
      <c r="G752" s="43" t="s">
        <v>3075</v>
      </c>
      <c r="H752" s="43" t="s">
        <v>3076</v>
      </c>
      <c r="I752" s="32" t="s">
        <v>570</v>
      </c>
      <c r="J752" s="32" t="s">
        <v>2136</v>
      </c>
      <c r="K752" s="43">
        <f>ABS('Raw_Data'!K752)</f>
        <v>55</v>
      </c>
      <c r="L752" s="43">
        <f>K752 + SUMIF(Stock_In!A:A, A752, Stock_In!D:D) - SUMIF(Stock_Out!A:A, A752, Stock_Out!D:D)</f>
        <v>55</v>
      </c>
      <c r="M752" s="43">
        <v>27</v>
      </c>
      <c r="N752" s="43">
        <f t="shared" si="36"/>
        <v>0</v>
      </c>
      <c r="O752" s="43" t="str">
        <f t="shared" si="37"/>
        <v>No</v>
      </c>
      <c r="P752" s="45">
        <v>6</v>
      </c>
      <c r="Q752" s="43">
        <v>70</v>
      </c>
      <c r="R752" s="45">
        <f t="shared" si="38"/>
        <v>420</v>
      </c>
      <c r="S752" s="43">
        <v>30</v>
      </c>
    </row>
    <row r="753" spans="1:19" x14ac:dyDescent="0.25">
      <c r="A753" s="46" t="str">
        <f>IFERROR(INDEX(Products!A:A, MATCH(B753, Products!B:B, 0)), "Not Found")</f>
        <v>P035</v>
      </c>
      <c r="B753" s="46" t="str">
        <f>PROPER(TRIM('Raw_Data'!A753))</f>
        <v>Sour Cream</v>
      </c>
      <c r="C753" s="46" t="s">
        <v>74</v>
      </c>
      <c r="D753" s="46" t="s">
        <v>817</v>
      </c>
      <c r="E753" s="46" t="s">
        <v>310</v>
      </c>
      <c r="F753" s="46" t="s">
        <v>106</v>
      </c>
      <c r="G753" s="46" t="s">
        <v>3078</v>
      </c>
      <c r="H753" s="46" t="s">
        <v>3079</v>
      </c>
      <c r="I753" s="29" t="s">
        <v>570</v>
      </c>
      <c r="J753" s="29" t="s">
        <v>1495</v>
      </c>
      <c r="K753" s="46">
        <f>ABS('Raw_Data'!K753)</f>
        <v>81</v>
      </c>
      <c r="L753" s="46">
        <f>K753 + SUMIF(Stock_In!A:A, A753, Stock_In!D:D) - SUMIF(Stock_Out!A:A, A753, Stock_Out!D:D)</f>
        <v>81</v>
      </c>
      <c r="M753" s="46">
        <v>6</v>
      </c>
      <c r="N753" s="46">
        <f t="shared" si="36"/>
        <v>0</v>
      </c>
      <c r="O753" s="46" t="str">
        <f t="shared" si="37"/>
        <v>No</v>
      </c>
      <c r="P753" s="47">
        <v>3</v>
      </c>
      <c r="Q753" s="46">
        <v>49</v>
      </c>
      <c r="R753" s="47">
        <f t="shared" si="38"/>
        <v>147</v>
      </c>
      <c r="S753" s="46">
        <v>9</v>
      </c>
    </row>
    <row r="754" spans="1:19" x14ac:dyDescent="0.25">
      <c r="A754" s="43" t="str">
        <f>IFERROR(INDEX(Products!A:A, MATCH(B754, Products!B:B, 0)), "Not Found")</f>
        <v>P087</v>
      </c>
      <c r="B754" s="43" t="str">
        <f>PROPER(TRIM('Raw_Data'!A754))</f>
        <v>Kiwi</v>
      </c>
      <c r="C754" s="43" t="s">
        <v>56</v>
      </c>
      <c r="D754" s="43" t="s">
        <v>3080</v>
      </c>
      <c r="E754" s="43" t="s">
        <v>876</v>
      </c>
      <c r="F754" s="43" t="s">
        <v>59</v>
      </c>
      <c r="G754" s="43" t="s">
        <v>3082</v>
      </c>
      <c r="H754" s="43" t="s">
        <v>3083</v>
      </c>
      <c r="I754" s="32" t="s">
        <v>1028</v>
      </c>
      <c r="J754" s="32">
        <v>45483</v>
      </c>
      <c r="K754" s="43">
        <f>ABS('Raw_Data'!K754)</f>
        <v>28</v>
      </c>
      <c r="L754" s="43">
        <f>K754 + SUMIF(Stock_In!A:A, A754, Stock_In!D:D) - SUMIF(Stock_Out!A:A, A754, Stock_Out!D:D)</f>
        <v>28</v>
      </c>
      <c r="M754" s="43">
        <v>42</v>
      </c>
      <c r="N754" s="43">
        <f t="shared" si="36"/>
        <v>14</v>
      </c>
      <c r="O754" s="43" t="str">
        <f t="shared" si="37"/>
        <v>Yes</v>
      </c>
      <c r="P754" s="45">
        <v>4</v>
      </c>
      <c r="Q754" s="43">
        <v>28</v>
      </c>
      <c r="R754" s="45">
        <f t="shared" si="38"/>
        <v>112</v>
      </c>
      <c r="S754" s="43">
        <v>23</v>
      </c>
    </row>
    <row r="755" spans="1:19" x14ac:dyDescent="0.25">
      <c r="A755" s="46" t="str">
        <f>IFERROR(INDEX(Products!A:A, MATCH(B755, Products!B:B, 0)), "Not Found")</f>
        <v>P075</v>
      </c>
      <c r="B755" s="46" t="str">
        <f>PROPER(TRIM('Raw_Data'!A755))</f>
        <v>Rye Bread</v>
      </c>
      <c r="C755" s="46" t="s">
        <v>152</v>
      </c>
      <c r="D755" s="46" t="s">
        <v>3084</v>
      </c>
      <c r="E755" s="46" t="s">
        <v>728</v>
      </c>
      <c r="F755" s="46" t="s">
        <v>106</v>
      </c>
      <c r="G755" s="46" t="s">
        <v>3086</v>
      </c>
      <c r="H755" s="46" t="s">
        <v>3087</v>
      </c>
      <c r="I755" s="29" t="s">
        <v>1028</v>
      </c>
      <c r="J755" s="29">
        <v>45450</v>
      </c>
      <c r="K755" s="46">
        <f>ABS('Raw_Data'!K755)</f>
        <v>99</v>
      </c>
      <c r="L755" s="46">
        <f>K755 + SUMIF(Stock_In!A:A, A755, Stock_In!D:D) - SUMIF(Stock_Out!A:A, A755, Stock_Out!D:D)</f>
        <v>99</v>
      </c>
      <c r="M755" s="46">
        <v>79</v>
      </c>
      <c r="N755" s="46">
        <f t="shared" si="36"/>
        <v>0</v>
      </c>
      <c r="O755" s="46" t="str">
        <f t="shared" si="37"/>
        <v>No</v>
      </c>
      <c r="P755" s="47">
        <v>1</v>
      </c>
      <c r="Q755" s="46">
        <v>34</v>
      </c>
      <c r="R755" s="47">
        <f t="shared" si="38"/>
        <v>34</v>
      </c>
      <c r="S755" s="46">
        <v>12</v>
      </c>
    </row>
    <row r="756" spans="1:19" x14ac:dyDescent="0.25">
      <c r="A756" s="43" t="str">
        <f>IFERROR(INDEX(Products!A:A, MATCH(B756, Products!B:B, 0)), "Not Found")</f>
        <v>P026</v>
      </c>
      <c r="B756" s="43" t="str">
        <f>PROPER(TRIM('Raw_Data'!A756))</f>
        <v>Sourdough Bread</v>
      </c>
      <c r="C756" s="43" t="s">
        <v>152</v>
      </c>
      <c r="D756" s="43" t="s">
        <v>756</v>
      </c>
      <c r="E756" s="43" t="s">
        <v>234</v>
      </c>
      <c r="F756" s="43" t="s">
        <v>59</v>
      </c>
      <c r="G756" s="43" t="s">
        <v>3089</v>
      </c>
      <c r="H756" s="43" t="s">
        <v>3090</v>
      </c>
      <c r="I756" s="32" t="s">
        <v>1028</v>
      </c>
      <c r="J756" s="32">
        <v>45601</v>
      </c>
      <c r="K756" s="43">
        <f>ABS('Raw_Data'!K756)</f>
        <v>34</v>
      </c>
      <c r="L756" s="43">
        <f>K756 + SUMIF(Stock_In!A:A, A756, Stock_In!D:D) - SUMIF(Stock_Out!A:A, A756, Stock_Out!D:D)</f>
        <v>34</v>
      </c>
      <c r="M756" s="43">
        <v>96</v>
      </c>
      <c r="N756" s="43">
        <f t="shared" si="36"/>
        <v>62</v>
      </c>
      <c r="O756" s="43" t="str">
        <f t="shared" si="37"/>
        <v>Yes</v>
      </c>
      <c r="P756" s="45">
        <v>5</v>
      </c>
      <c r="Q756" s="43">
        <v>23</v>
      </c>
      <c r="R756" s="45">
        <f t="shared" si="38"/>
        <v>115</v>
      </c>
      <c r="S756" s="43">
        <v>47</v>
      </c>
    </row>
    <row r="757" spans="1:19" x14ac:dyDescent="0.25">
      <c r="A757" s="46" t="str">
        <f>IFERROR(INDEX(Products!A:A, MATCH(B757, Products!B:B, 0)), "Not Found")</f>
        <v>P057</v>
      </c>
      <c r="B757" s="46" t="str">
        <f>PROPER(TRIM('Raw_Data'!A757))</f>
        <v>Cabbage</v>
      </c>
      <c r="C757" s="46" t="s">
        <v>56</v>
      </c>
      <c r="D757" s="46" t="s">
        <v>765</v>
      </c>
      <c r="E757" s="46" t="s">
        <v>491</v>
      </c>
      <c r="F757" s="46" t="s">
        <v>68</v>
      </c>
      <c r="G757" s="46" t="s">
        <v>3092</v>
      </c>
      <c r="H757" s="46" t="s">
        <v>3093</v>
      </c>
      <c r="I757" s="29" t="s">
        <v>1514</v>
      </c>
      <c r="J757" s="29" t="s">
        <v>1183</v>
      </c>
      <c r="K757" s="46">
        <f>ABS('Raw_Data'!K757)</f>
        <v>62</v>
      </c>
      <c r="L757" s="46">
        <f>K757 + SUMIF(Stock_In!A:A, A757, Stock_In!D:D) - SUMIF(Stock_Out!A:A, A757, Stock_Out!D:D)</f>
        <v>62</v>
      </c>
      <c r="M757" s="46">
        <v>7</v>
      </c>
      <c r="N757" s="46">
        <f t="shared" si="36"/>
        <v>0</v>
      </c>
      <c r="O757" s="46" t="str">
        <f t="shared" si="37"/>
        <v>No</v>
      </c>
      <c r="P757" s="47">
        <v>2</v>
      </c>
      <c r="Q757" s="46">
        <v>29</v>
      </c>
      <c r="R757" s="47">
        <f t="shared" si="38"/>
        <v>58</v>
      </c>
      <c r="S757" s="46">
        <v>20</v>
      </c>
    </row>
    <row r="758" spans="1:19" x14ac:dyDescent="0.25">
      <c r="A758" s="43" t="str">
        <f>IFERROR(INDEX(Products!A:A, MATCH(B758, Products!B:B, 0)), "Not Found")</f>
        <v>P043</v>
      </c>
      <c r="B758" s="43" t="str">
        <f>PROPER(TRIM('Raw_Data'!A758))</f>
        <v>Apricot</v>
      </c>
      <c r="C758" s="43" t="s">
        <v>56</v>
      </c>
      <c r="D758" s="43" t="s">
        <v>3094</v>
      </c>
      <c r="E758" s="43" t="s">
        <v>367</v>
      </c>
      <c r="F758" s="43" t="s">
        <v>68</v>
      </c>
      <c r="G758" s="43" t="s">
        <v>3096</v>
      </c>
      <c r="H758" s="43" t="s">
        <v>3097</v>
      </c>
      <c r="I758" s="32" t="s">
        <v>1514</v>
      </c>
      <c r="J758" s="32">
        <v>45778</v>
      </c>
      <c r="K758" s="43">
        <f>ABS('Raw_Data'!K758)</f>
        <v>55</v>
      </c>
      <c r="L758" s="43">
        <f>K758 + SUMIF(Stock_In!A:A, A758, Stock_In!D:D) - SUMIF(Stock_Out!A:A, A758, Stock_Out!D:D)</f>
        <v>55</v>
      </c>
      <c r="M758" s="43">
        <v>28</v>
      </c>
      <c r="N758" s="43">
        <f t="shared" si="36"/>
        <v>0</v>
      </c>
      <c r="O758" s="43" t="str">
        <f t="shared" si="37"/>
        <v>No</v>
      </c>
      <c r="P758" s="45">
        <v>3</v>
      </c>
      <c r="Q758" s="43">
        <v>46</v>
      </c>
      <c r="R758" s="45">
        <f t="shared" si="38"/>
        <v>138</v>
      </c>
      <c r="S758" s="43">
        <v>88</v>
      </c>
    </row>
    <row r="759" spans="1:19" x14ac:dyDescent="0.25">
      <c r="A759" s="46" t="str">
        <f>IFERROR(INDEX(Products!A:A, MATCH(B759, Products!B:B, 0)), "Not Found")</f>
        <v>P079</v>
      </c>
      <c r="B759" s="46" t="str">
        <f>PROPER(TRIM('Raw_Data'!A759))</f>
        <v>White Sugar</v>
      </c>
      <c r="C759" s="46" t="s">
        <v>103</v>
      </c>
      <c r="D759" s="46" t="s">
        <v>2819</v>
      </c>
      <c r="E759" s="46" t="s">
        <v>761</v>
      </c>
      <c r="F759" s="46" t="s">
        <v>59</v>
      </c>
      <c r="G759" s="46" t="s">
        <v>3099</v>
      </c>
      <c r="H759" s="46" t="s">
        <v>3100</v>
      </c>
      <c r="I759" s="29" t="s">
        <v>1514</v>
      </c>
      <c r="J759" s="29">
        <v>45332</v>
      </c>
      <c r="K759" s="46">
        <f>ABS('Raw_Data'!K759)</f>
        <v>47</v>
      </c>
      <c r="L759" s="46">
        <f>K759 + SUMIF(Stock_In!A:A, A759, Stock_In!D:D) - SUMIF(Stock_Out!A:A, A759, Stock_Out!D:D)</f>
        <v>47</v>
      </c>
      <c r="M759" s="46">
        <v>46</v>
      </c>
      <c r="N759" s="46">
        <f t="shared" si="36"/>
        <v>0</v>
      </c>
      <c r="O759" s="46" t="str">
        <f t="shared" si="37"/>
        <v>No</v>
      </c>
      <c r="P759" s="47">
        <v>3.5</v>
      </c>
      <c r="Q759" s="46">
        <v>66</v>
      </c>
      <c r="R759" s="47">
        <f t="shared" si="38"/>
        <v>231</v>
      </c>
      <c r="S759" s="46">
        <v>84</v>
      </c>
    </row>
    <row r="760" spans="1:19" x14ac:dyDescent="0.25">
      <c r="A760" s="43" t="str">
        <f>IFERROR(INDEX(Products!A:A, MATCH(B760, Products!B:B, 0)), "Not Found")</f>
        <v>P097</v>
      </c>
      <c r="B760" s="43" t="str">
        <f>PROPER(TRIM('Raw_Data'!A760))</f>
        <v>Peas</v>
      </c>
      <c r="C760" s="43" t="s">
        <v>56</v>
      </c>
      <c r="D760" s="43" t="s">
        <v>1918</v>
      </c>
      <c r="E760" s="43" t="s">
        <v>1052</v>
      </c>
      <c r="F760" s="43" t="s">
        <v>106</v>
      </c>
      <c r="G760" s="43" t="s">
        <v>3102</v>
      </c>
      <c r="H760" s="43" t="s">
        <v>3103</v>
      </c>
      <c r="I760" s="32" t="s">
        <v>71</v>
      </c>
      <c r="J760" s="32" t="s">
        <v>864</v>
      </c>
      <c r="K760" s="43">
        <f>ABS('Raw_Data'!K760)</f>
        <v>12</v>
      </c>
      <c r="L760" s="43">
        <f>K760 + SUMIF(Stock_In!A:A, A760, Stock_In!D:D) - SUMIF(Stock_Out!A:A, A760, Stock_Out!D:D)</f>
        <v>12</v>
      </c>
      <c r="M760" s="43">
        <v>63</v>
      </c>
      <c r="N760" s="43">
        <f t="shared" si="36"/>
        <v>51</v>
      </c>
      <c r="O760" s="43" t="str">
        <f t="shared" si="37"/>
        <v>Yes</v>
      </c>
      <c r="P760" s="45">
        <v>4</v>
      </c>
      <c r="Q760" s="43">
        <v>76</v>
      </c>
      <c r="R760" s="45">
        <f t="shared" si="38"/>
        <v>304</v>
      </c>
      <c r="S760" s="43">
        <v>29</v>
      </c>
    </row>
    <row r="761" spans="1:19" x14ac:dyDescent="0.25">
      <c r="A761" s="46" t="str">
        <f>IFERROR(INDEX(Products!A:A, MATCH(B761, Products!B:B, 0)), "Not Found")</f>
        <v>P096</v>
      </c>
      <c r="B761" s="46" t="str">
        <f>PROPER(TRIM('Raw_Data'!A761))</f>
        <v>Apple</v>
      </c>
      <c r="C761" s="46" t="s">
        <v>56</v>
      </c>
      <c r="D761" s="46" t="s">
        <v>1196</v>
      </c>
      <c r="E761" s="46" t="s">
        <v>1047</v>
      </c>
      <c r="F761" s="46" t="s">
        <v>106</v>
      </c>
      <c r="G761" s="46" t="s">
        <v>3105</v>
      </c>
      <c r="H761" s="46" t="s">
        <v>3106</v>
      </c>
      <c r="I761" s="29" t="s">
        <v>94</v>
      </c>
      <c r="J761" s="29" t="s">
        <v>1191</v>
      </c>
      <c r="K761" s="46">
        <f>ABS('Raw_Data'!K761)</f>
        <v>84</v>
      </c>
      <c r="L761" s="46">
        <f>K761 + SUMIF(Stock_In!A:A, A761, Stock_In!D:D) - SUMIF(Stock_Out!A:A, A761, Stock_Out!D:D)</f>
        <v>84</v>
      </c>
      <c r="M761" s="46">
        <v>24</v>
      </c>
      <c r="N761" s="46">
        <f t="shared" si="36"/>
        <v>0</v>
      </c>
      <c r="O761" s="46" t="str">
        <f t="shared" si="37"/>
        <v>No</v>
      </c>
      <c r="P761" s="47">
        <v>18</v>
      </c>
      <c r="Q761" s="46">
        <v>22</v>
      </c>
      <c r="R761" s="47">
        <f t="shared" si="38"/>
        <v>396</v>
      </c>
      <c r="S761" s="46">
        <v>34</v>
      </c>
    </row>
    <row r="762" spans="1:19" x14ac:dyDescent="0.25">
      <c r="A762" s="43" t="str">
        <f>IFERROR(INDEX(Products!A:A, MATCH(B762, Products!B:B, 0)), "Not Found")</f>
        <v>P103</v>
      </c>
      <c r="B762" s="43" t="str">
        <f>PROPER(TRIM('Raw_Data'!A762))</f>
        <v>Broccoli</v>
      </c>
      <c r="C762" s="43" t="s">
        <v>56</v>
      </c>
      <c r="D762" s="43" t="s">
        <v>908</v>
      </c>
      <c r="E762" s="43" t="s">
        <v>1246</v>
      </c>
      <c r="F762" s="43" t="s">
        <v>68</v>
      </c>
      <c r="G762" s="43" t="s">
        <v>3108</v>
      </c>
      <c r="H762" s="43" t="s">
        <v>3109</v>
      </c>
      <c r="I762" s="32" t="s">
        <v>600</v>
      </c>
      <c r="J762" s="32" t="s">
        <v>110</v>
      </c>
      <c r="K762" s="43">
        <f>ABS('Raw_Data'!K762)</f>
        <v>47</v>
      </c>
      <c r="L762" s="43">
        <f>K762 + SUMIF(Stock_In!A:A, A762, Stock_In!D:D) - SUMIF(Stock_Out!A:A, A762, Stock_Out!D:D)</f>
        <v>47</v>
      </c>
      <c r="M762" s="43">
        <v>72</v>
      </c>
      <c r="N762" s="43">
        <f t="shared" si="36"/>
        <v>25</v>
      </c>
      <c r="O762" s="43" t="str">
        <f t="shared" si="37"/>
        <v>Yes</v>
      </c>
      <c r="P762" s="45">
        <v>4</v>
      </c>
      <c r="Q762" s="43">
        <v>93</v>
      </c>
      <c r="R762" s="45">
        <f t="shared" si="38"/>
        <v>372</v>
      </c>
      <c r="S762" s="43">
        <v>27</v>
      </c>
    </row>
    <row r="763" spans="1:19" x14ac:dyDescent="0.25">
      <c r="A763" s="46" t="str">
        <f>IFERROR(INDEX(Products!A:A, MATCH(B763, Products!B:B, 0)), "Not Found")</f>
        <v>P063</v>
      </c>
      <c r="B763" s="46" t="str">
        <f>PROPER(TRIM('Raw_Data'!A763))</f>
        <v>Tuna</v>
      </c>
      <c r="C763" s="46" t="s">
        <v>113</v>
      </c>
      <c r="D763" s="46" t="s">
        <v>1051</v>
      </c>
      <c r="E763" s="46" t="s">
        <v>573</v>
      </c>
      <c r="F763" s="46" t="s">
        <v>106</v>
      </c>
      <c r="G763" s="46" t="s">
        <v>3111</v>
      </c>
      <c r="H763" s="46" t="s">
        <v>3112</v>
      </c>
      <c r="I763" s="29" t="s">
        <v>912</v>
      </c>
      <c r="J763" s="29">
        <v>45478</v>
      </c>
      <c r="K763" s="46">
        <f>ABS('Raw_Data'!K763)</f>
        <v>87</v>
      </c>
      <c r="L763" s="46">
        <f>K763 + SUMIF(Stock_In!A:A, A763, Stock_In!D:D) - SUMIF(Stock_Out!A:A, A763, Stock_Out!D:D)</f>
        <v>87</v>
      </c>
      <c r="M763" s="46">
        <v>17</v>
      </c>
      <c r="N763" s="46">
        <f t="shared" si="36"/>
        <v>0</v>
      </c>
      <c r="O763" s="46" t="str">
        <f t="shared" si="37"/>
        <v>No</v>
      </c>
      <c r="P763" s="47">
        <v>2.52</v>
      </c>
      <c r="Q763" s="46">
        <v>31</v>
      </c>
      <c r="R763" s="47">
        <f t="shared" si="38"/>
        <v>78.12</v>
      </c>
      <c r="S763" s="46">
        <v>29</v>
      </c>
    </row>
    <row r="764" spans="1:19" x14ac:dyDescent="0.25">
      <c r="A764" s="43" t="str">
        <f>IFERROR(INDEX(Products!A:A, MATCH(B764, Products!B:B, 0)), "Not Found")</f>
        <v>P068</v>
      </c>
      <c r="B764" s="43" t="str">
        <f>PROPER(TRIM('Raw_Data'!A764))</f>
        <v>Peach</v>
      </c>
      <c r="C764" s="43" t="s">
        <v>56</v>
      </c>
      <c r="D764" s="43" t="s">
        <v>1701</v>
      </c>
      <c r="E764" s="43" t="s">
        <v>636</v>
      </c>
      <c r="F764" s="43" t="s">
        <v>59</v>
      </c>
      <c r="G764" s="43" t="s">
        <v>3115</v>
      </c>
      <c r="H764" s="43" t="s">
        <v>3116</v>
      </c>
      <c r="I764" s="32" t="s">
        <v>1043</v>
      </c>
      <c r="J764" s="32" t="s">
        <v>594</v>
      </c>
      <c r="K764" s="43">
        <f>ABS('Raw_Data'!K764)</f>
        <v>47</v>
      </c>
      <c r="L764" s="43">
        <f>K764 + SUMIF(Stock_In!A:A, A764, Stock_In!D:D) - SUMIF(Stock_Out!A:A, A764, Stock_Out!D:D)</f>
        <v>47</v>
      </c>
      <c r="M764" s="43">
        <v>2</v>
      </c>
      <c r="N764" s="43">
        <f t="shared" si="36"/>
        <v>0</v>
      </c>
      <c r="O764" s="43" t="str">
        <f t="shared" si="37"/>
        <v>No</v>
      </c>
      <c r="P764" s="45">
        <v>3</v>
      </c>
      <c r="Q764" s="43">
        <v>50</v>
      </c>
      <c r="R764" s="45">
        <f t="shared" si="38"/>
        <v>150</v>
      </c>
      <c r="S764" s="43">
        <v>11</v>
      </c>
    </row>
    <row r="765" spans="1:19" x14ac:dyDescent="0.25">
      <c r="A765" s="46" t="str">
        <f>IFERROR(INDEX(Products!A:A, MATCH(B765, Products!B:B, 0)), "Not Found")</f>
        <v>P091</v>
      </c>
      <c r="B765" s="46" t="str">
        <f>PROPER(TRIM('Raw_Data'!A765))</f>
        <v>Spinach</v>
      </c>
      <c r="C765" s="46" t="s">
        <v>56</v>
      </c>
      <c r="D765" s="46" t="s">
        <v>2031</v>
      </c>
      <c r="E765" s="46" t="s">
        <v>915</v>
      </c>
      <c r="F765" s="46" t="s">
        <v>106</v>
      </c>
      <c r="G765" s="46" t="s">
        <v>3118</v>
      </c>
      <c r="H765" s="46" t="s">
        <v>3119</v>
      </c>
      <c r="I765" s="29" t="s">
        <v>1043</v>
      </c>
      <c r="J765" s="29" t="s">
        <v>1770</v>
      </c>
      <c r="K765" s="46">
        <f>ABS('Raw_Data'!K765)</f>
        <v>61</v>
      </c>
      <c r="L765" s="46">
        <f>K765 + SUMIF(Stock_In!A:A, A765, Stock_In!D:D) - SUMIF(Stock_Out!A:A, A765, Stock_Out!D:D)</f>
        <v>61</v>
      </c>
      <c r="M765" s="46">
        <v>87</v>
      </c>
      <c r="N765" s="46">
        <f t="shared" si="36"/>
        <v>26</v>
      </c>
      <c r="O765" s="46" t="str">
        <f t="shared" si="37"/>
        <v>Yes</v>
      </c>
      <c r="P765" s="47">
        <v>8</v>
      </c>
      <c r="Q765" s="46">
        <v>41</v>
      </c>
      <c r="R765" s="47">
        <f t="shared" si="38"/>
        <v>328</v>
      </c>
      <c r="S765" s="46">
        <v>10</v>
      </c>
    </row>
    <row r="766" spans="1:19" x14ac:dyDescent="0.25">
      <c r="A766" s="43" t="str">
        <f>IFERROR(INDEX(Products!A:A, MATCH(B766, Products!B:B, 0)), "Not Found")</f>
        <v>P067</v>
      </c>
      <c r="B766" s="43" t="str">
        <f>PROPER(TRIM('Raw_Data'!A766))</f>
        <v>Greek Yogurt</v>
      </c>
      <c r="C766" s="43" t="s">
        <v>74</v>
      </c>
      <c r="D766" s="43" t="s">
        <v>2072</v>
      </c>
      <c r="E766" s="43" t="s">
        <v>632</v>
      </c>
      <c r="F766" s="43" t="s">
        <v>68</v>
      </c>
      <c r="G766" s="43" t="s">
        <v>3121</v>
      </c>
      <c r="H766" s="43" t="s">
        <v>3122</v>
      </c>
      <c r="I766" s="32" t="s">
        <v>1043</v>
      </c>
      <c r="J766" s="32" t="s">
        <v>691</v>
      </c>
      <c r="K766" s="43">
        <f>ABS('Raw_Data'!K766)</f>
        <v>62</v>
      </c>
      <c r="L766" s="43">
        <f>K766 + SUMIF(Stock_In!A:A, A766, Stock_In!D:D) - SUMIF(Stock_Out!A:A, A766, Stock_Out!D:D)</f>
        <v>62</v>
      </c>
      <c r="M766" s="43">
        <v>94</v>
      </c>
      <c r="N766" s="43">
        <f t="shared" si="36"/>
        <v>32</v>
      </c>
      <c r="O766" s="43" t="str">
        <f t="shared" si="37"/>
        <v>Yes</v>
      </c>
      <c r="P766" s="45">
        <v>2.8</v>
      </c>
      <c r="Q766" s="43">
        <v>31</v>
      </c>
      <c r="R766" s="45">
        <f t="shared" si="38"/>
        <v>86.8</v>
      </c>
      <c r="S766" s="43">
        <v>1</v>
      </c>
    </row>
    <row r="767" spans="1:19" x14ac:dyDescent="0.25">
      <c r="A767" s="46" t="str">
        <f>IFERROR(INDEX(Products!A:A, MATCH(B767, Products!B:B, 0)), "Not Found")</f>
        <v>P086</v>
      </c>
      <c r="B767" s="46" t="str">
        <f>PROPER(TRIM('Raw_Data'!A767))</f>
        <v>Cod</v>
      </c>
      <c r="C767" s="46" t="s">
        <v>113</v>
      </c>
      <c r="D767" s="46" t="s">
        <v>1256</v>
      </c>
      <c r="E767" s="46" t="s">
        <v>837</v>
      </c>
      <c r="F767" s="46" t="s">
        <v>68</v>
      </c>
      <c r="G767" s="46" t="s">
        <v>3124</v>
      </c>
      <c r="H767" s="46" t="s">
        <v>3125</v>
      </c>
      <c r="I767" s="29" t="s">
        <v>1043</v>
      </c>
      <c r="J767" s="29" t="s">
        <v>214</v>
      </c>
      <c r="K767" s="46">
        <f>ABS('Raw_Data'!K767)</f>
        <v>31</v>
      </c>
      <c r="L767" s="46">
        <f>K767 + SUMIF(Stock_In!A:A, A767, Stock_In!D:D) - SUMIF(Stock_Out!A:A, A767, Stock_Out!D:D)</f>
        <v>31</v>
      </c>
      <c r="M767" s="46">
        <v>86</v>
      </c>
      <c r="N767" s="46">
        <f t="shared" si="36"/>
        <v>55</v>
      </c>
      <c r="O767" s="46" t="str">
        <f t="shared" si="37"/>
        <v>Yes</v>
      </c>
      <c r="P767" s="47">
        <v>10</v>
      </c>
      <c r="Q767" s="46">
        <v>48</v>
      </c>
      <c r="R767" s="47">
        <f t="shared" si="38"/>
        <v>480</v>
      </c>
      <c r="S767" s="46">
        <v>12</v>
      </c>
    </row>
    <row r="768" spans="1:19" x14ac:dyDescent="0.25">
      <c r="A768" s="43" t="str">
        <f>IFERROR(INDEX(Products!A:A, MATCH(B768, Products!B:B, 0)), "Not Found")</f>
        <v>P075</v>
      </c>
      <c r="B768" s="43" t="str">
        <f>PROPER(TRIM('Raw_Data'!A768))</f>
        <v>Rye Bread</v>
      </c>
      <c r="C768" s="43" t="s">
        <v>152</v>
      </c>
      <c r="D768" s="43" t="s">
        <v>75</v>
      </c>
      <c r="E768" s="43" t="s">
        <v>728</v>
      </c>
      <c r="F768" s="43" t="s">
        <v>59</v>
      </c>
      <c r="G768" s="43" t="s">
        <v>3127</v>
      </c>
      <c r="H768" s="43" t="s">
        <v>3128</v>
      </c>
      <c r="I768" s="32" t="s">
        <v>1043</v>
      </c>
      <c r="J768" s="32">
        <v>45840</v>
      </c>
      <c r="K768" s="43">
        <f>ABS('Raw_Data'!K768)</f>
        <v>28</v>
      </c>
      <c r="L768" s="43">
        <f>K768 + SUMIF(Stock_In!A:A, A768, Stock_In!D:D) - SUMIF(Stock_Out!A:A, A768, Stock_Out!D:D)</f>
        <v>28</v>
      </c>
      <c r="M768" s="43">
        <v>90</v>
      </c>
      <c r="N768" s="43">
        <f t="shared" si="36"/>
        <v>62</v>
      </c>
      <c r="O768" s="43" t="str">
        <f t="shared" si="37"/>
        <v>Yes</v>
      </c>
      <c r="P768" s="45">
        <v>1</v>
      </c>
      <c r="Q768" s="43">
        <v>24</v>
      </c>
      <c r="R768" s="45">
        <f t="shared" si="38"/>
        <v>24</v>
      </c>
      <c r="S768" s="43">
        <v>11</v>
      </c>
    </row>
    <row r="769" spans="1:19" x14ac:dyDescent="0.25">
      <c r="A769" s="46" t="str">
        <f>IFERROR(INDEX(Products!A:A, MATCH(B769, Products!B:B, 0)), "Not Found")</f>
        <v>P118</v>
      </c>
      <c r="B769" s="46" t="str">
        <f>PROPER(TRIM('Raw_Data'!A769))</f>
        <v>Blueberries</v>
      </c>
      <c r="C769" s="46" t="s">
        <v>56</v>
      </c>
      <c r="D769" s="46" t="s">
        <v>880</v>
      </c>
      <c r="E769" s="46" t="s">
        <v>1749</v>
      </c>
      <c r="F769" s="46" t="s">
        <v>106</v>
      </c>
      <c r="G769" s="46" t="s">
        <v>3130</v>
      </c>
      <c r="H769" s="46" t="s">
        <v>3131</v>
      </c>
      <c r="I769" s="29" t="s">
        <v>1205</v>
      </c>
      <c r="J769" s="29">
        <v>45604</v>
      </c>
      <c r="K769" s="46">
        <f>ABS('Raw_Data'!K769)</f>
        <v>28</v>
      </c>
      <c r="L769" s="46">
        <f>K769 + SUMIF(Stock_In!A:A, A769, Stock_In!D:D) - SUMIF(Stock_Out!A:A, A769, Stock_Out!D:D)</f>
        <v>28</v>
      </c>
      <c r="M769" s="46">
        <v>89</v>
      </c>
      <c r="N769" s="46">
        <f t="shared" si="36"/>
        <v>61</v>
      </c>
      <c r="O769" s="46" t="str">
        <f t="shared" si="37"/>
        <v>Yes</v>
      </c>
      <c r="P769" s="47">
        <v>3</v>
      </c>
      <c r="Q769" s="46">
        <v>37</v>
      </c>
      <c r="R769" s="47">
        <f t="shared" si="38"/>
        <v>111</v>
      </c>
      <c r="S769" s="46">
        <v>48</v>
      </c>
    </row>
    <row r="770" spans="1:19" x14ac:dyDescent="0.25">
      <c r="A770" s="43" t="str">
        <f>IFERROR(INDEX(Products!A:A, MATCH(B770, Products!B:B, 0)), "Not Found")</f>
        <v>P032</v>
      </c>
      <c r="B770" s="43" t="str">
        <f>PROPER(TRIM('Raw_Data'!A770))</f>
        <v>Milk</v>
      </c>
      <c r="C770" s="43" t="s">
        <v>74</v>
      </c>
      <c r="D770" s="43" t="s">
        <v>3080</v>
      </c>
      <c r="E770" s="43" t="s">
        <v>280</v>
      </c>
      <c r="F770" s="43" t="s">
        <v>59</v>
      </c>
      <c r="G770" s="43" t="s">
        <v>3133</v>
      </c>
      <c r="H770" s="43" t="s">
        <v>3134</v>
      </c>
      <c r="I770" s="32" t="s">
        <v>1205</v>
      </c>
      <c r="J770" s="32" t="s">
        <v>119</v>
      </c>
      <c r="K770" s="43">
        <f>ABS('Raw_Data'!K770)</f>
        <v>74</v>
      </c>
      <c r="L770" s="43">
        <f>K770 + SUMIF(Stock_In!A:A, A770, Stock_In!D:D) - SUMIF(Stock_Out!A:A, A770, Stock_Out!D:D)</f>
        <v>74</v>
      </c>
      <c r="M770" s="43">
        <v>95</v>
      </c>
      <c r="N770" s="43">
        <f t="shared" si="36"/>
        <v>21</v>
      </c>
      <c r="O770" s="43" t="str">
        <f t="shared" si="37"/>
        <v>Yes</v>
      </c>
      <c r="P770" s="45">
        <v>6</v>
      </c>
      <c r="Q770" s="43">
        <v>55</v>
      </c>
      <c r="R770" s="45">
        <f t="shared" si="38"/>
        <v>330</v>
      </c>
      <c r="S770" s="43">
        <v>1</v>
      </c>
    </row>
    <row r="771" spans="1:19" x14ac:dyDescent="0.25">
      <c r="A771" s="46" t="str">
        <f>IFERROR(INDEX(Products!A:A, MATCH(B771, Products!B:B, 0)), "Not Found")</f>
        <v>P019</v>
      </c>
      <c r="B771" s="46" t="str">
        <f>PROPER(TRIM('Raw_Data'!A771))</f>
        <v>Eggplant</v>
      </c>
      <c r="C771" s="46" t="s">
        <v>56</v>
      </c>
      <c r="D771" s="46" t="s">
        <v>2129</v>
      </c>
      <c r="E771" s="46" t="s">
        <v>188</v>
      </c>
      <c r="F771" s="46" t="s">
        <v>68</v>
      </c>
      <c r="G771" s="46" t="s">
        <v>3136</v>
      </c>
      <c r="H771" s="46" t="s">
        <v>3137</v>
      </c>
      <c r="I771" s="29" t="s">
        <v>1705</v>
      </c>
      <c r="J771" s="29" t="s">
        <v>93</v>
      </c>
      <c r="K771" s="46">
        <f>ABS('Raw_Data'!K771)</f>
        <v>49</v>
      </c>
      <c r="L771" s="46">
        <f>K771 + SUMIF(Stock_In!A:A, A771, Stock_In!D:D) - SUMIF(Stock_Out!A:A, A771, Stock_Out!D:D)</f>
        <v>49</v>
      </c>
      <c r="M771" s="46">
        <v>76</v>
      </c>
      <c r="N771" s="46">
        <f t="shared" si="36"/>
        <v>27</v>
      </c>
      <c r="O771" s="46" t="str">
        <f t="shared" si="37"/>
        <v>Yes</v>
      </c>
      <c r="P771" s="47">
        <v>2.5</v>
      </c>
      <c r="Q771" s="46">
        <v>76</v>
      </c>
      <c r="R771" s="47">
        <f t="shared" si="38"/>
        <v>190</v>
      </c>
      <c r="S771" s="46">
        <v>51</v>
      </c>
    </row>
    <row r="772" spans="1:19" x14ac:dyDescent="0.25">
      <c r="A772" s="43" t="str">
        <f>IFERROR(INDEX(Products!A:A, MATCH(B772, Products!B:B, 0)), "Not Found")</f>
        <v>P018</v>
      </c>
      <c r="B772" s="43" t="str">
        <f>PROPER(TRIM('Raw_Data'!A772))</f>
        <v>Ricotta Cheese</v>
      </c>
      <c r="C772" s="43" t="s">
        <v>74</v>
      </c>
      <c r="D772" s="43" t="s">
        <v>1521</v>
      </c>
      <c r="E772" s="43" t="s">
        <v>182</v>
      </c>
      <c r="F772" s="43" t="s">
        <v>68</v>
      </c>
      <c r="G772" s="43" t="s">
        <v>3139</v>
      </c>
      <c r="H772" s="43" t="s">
        <v>3140</v>
      </c>
      <c r="I772" s="32" t="s">
        <v>1705</v>
      </c>
      <c r="J772" s="32" t="s">
        <v>1043</v>
      </c>
      <c r="K772" s="43">
        <f>ABS('Raw_Data'!K772)</f>
        <v>64</v>
      </c>
      <c r="L772" s="43">
        <f>K772 + SUMIF(Stock_In!A:A, A772, Stock_In!D:D) - SUMIF(Stock_Out!A:A, A772, Stock_Out!D:D)</f>
        <v>64</v>
      </c>
      <c r="M772" s="43">
        <v>25</v>
      </c>
      <c r="N772" s="43">
        <f t="shared" si="36"/>
        <v>0</v>
      </c>
      <c r="O772" s="43" t="str">
        <f t="shared" si="37"/>
        <v>No</v>
      </c>
      <c r="P772" s="45">
        <v>4.5</v>
      </c>
      <c r="Q772" s="43">
        <v>24</v>
      </c>
      <c r="R772" s="45">
        <f t="shared" si="38"/>
        <v>108</v>
      </c>
      <c r="S772" s="43">
        <v>77</v>
      </c>
    </row>
    <row r="773" spans="1:19" x14ac:dyDescent="0.25">
      <c r="A773" s="46" t="str">
        <f>IFERROR(INDEX(Products!A:A, MATCH(B773, Products!B:B, 0)), "Not Found")</f>
        <v>P112</v>
      </c>
      <c r="B773" s="46" t="str">
        <f>PROPER(TRIM('Raw_Data'!A773))</f>
        <v>White Bread</v>
      </c>
      <c r="C773" s="46" t="s">
        <v>152</v>
      </c>
      <c r="D773" s="46" t="s">
        <v>3141</v>
      </c>
      <c r="E773" s="46" t="s">
        <v>1460</v>
      </c>
      <c r="F773" s="46" t="s">
        <v>68</v>
      </c>
      <c r="G773" s="46" t="s">
        <v>3143</v>
      </c>
      <c r="H773" s="46" t="s">
        <v>3144</v>
      </c>
      <c r="I773" s="29" t="s">
        <v>1705</v>
      </c>
      <c r="J773" s="29">
        <v>45357</v>
      </c>
      <c r="K773" s="46">
        <f>ABS('Raw_Data'!K773)</f>
        <v>93</v>
      </c>
      <c r="L773" s="46">
        <f>K773 + SUMIF(Stock_In!A:A, A773, Stock_In!D:D) - SUMIF(Stock_Out!A:A, A773, Stock_Out!D:D)</f>
        <v>93</v>
      </c>
      <c r="M773" s="46">
        <v>90</v>
      </c>
      <c r="N773" s="46">
        <f t="shared" si="36"/>
        <v>0</v>
      </c>
      <c r="O773" s="46" t="str">
        <f t="shared" si="37"/>
        <v>No</v>
      </c>
      <c r="P773" s="47">
        <v>5</v>
      </c>
      <c r="Q773" s="46">
        <v>61</v>
      </c>
      <c r="R773" s="47">
        <f t="shared" si="38"/>
        <v>305</v>
      </c>
      <c r="S773" s="46">
        <v>80</v>
      </c>
    </row>
    <row r="774" spans="1:19" x14ac:dyDescent="0.25">
      <c r="A774" s="43" t="str">
        <f>IFERROR(INDEX(Products!A:A, MATCH(B774, Products!B:B, 0)), "Not Found")</f>
        <v>P115</v>
      </c>
      <c r="B774" s="43" t="str">
        <f>PROPER(TRIM('Raw_Data'!A774))</f>
        <v>Papaya</v>
      </c>
      <c r="C774" s="43" t="s">
        <v>56</v>
      </c>
      <c r="D774" s="43" t="s">
        <v>1155</v>
      </c>
      <c r="E774" s="43" t="s">
        <v>1571</v>
      </c>
      <c r="F774" s="43" t="s">
        <v>106</v>
      </c>
      <c r="G774" s="43" t="s">
        <v>3146</v>
      </c>
      <c r="H774" s="43" t="s">
        <v>3147</v>
      </c>
      <c r="I774" s="32" t="s">
        <v>179</v>
      </c>
      <c r="J774" s="32">
        <v>45509</v>
      </c>
      <c r="K774" s="43">
        <f>ABS('Raw_Data'!K774)</f>
        <v>24</v>
      </c>
      <c r="L774" s="43">
        <f>K774 + SUMIF(Stock_In!A:A, A774, Stock_In!D:D) - SUMIF(Stock_Out!A:A, A774, Stock_Out!D:D)</f>
        <v>24</v>
      </c>
      <c r="M774" s="43">
        <v>23</v>
      </c>
      <c r="N774" s="43">
        <f t="shared" si="36"/>
        <v>0</v>
      </c>
      <c r="O774" s="43" t="str">
        <f t="shared" si="37"/>
        <v>No</v>
      </c>
      <c r="P774" s="45">
        <v>6.25</v>
      </c>
      <c r="Q774" s="43">
        <v>92</v>
      </c>
      <c r="R774" s="45">
        <f t="shared" si="38"/>
        <v>575</v>
      </c>
      <c r="S774" s="43">
        <v>78</v>
      </c>
    </row>
    <row r="775" spans="1:19" x14ac:dyDescent="0.25">
      <c r="A775" s="46" t="str">
        <f>IFERROR(INDEX(Products!A:A, MATCH(B775, Products!B:B, 0)), "Not Found")</f>
        <v>P065</v>
      </c>
      <c r="B775" s="46" t="str">
        <f>PROPER(TRIM('Raw_Data'!A775))</f>
        <v>Coconut</v>
      </c>
      <c r="C775" s="46" t="s">
        <v>56</v>
      </c>
      <c r="D775" s="46" t="s">
        <v>1341</v>
      </c>
      <c r="E775" s="46" t="s">
        <v>597</v>
      </c>
      <c r="F775" s="46" t="s">
        <v>59</v>
      </c>
      <c r="G775" s="46" t="s">
        <v>3149</v>
      </c>
      <c r="H775" s="46" t="s">
        <v>3150</v>
      </c>
      <c r="I775" s="29" t="s">
        <v>339</v>
      </c>
      <c r="J775" s="29">
        <v>45417</v>
      </c>
      <c r="K775" s="46">
        <f>ABS('Raw_Data'!K775)</f>
        <v>85</v>
      </c>
      <c r="L775" s="46">
        <f>K775 + SUMIF(Stock_In!A:A, A775, Stock_In!D:D) - SUMIF(Stock_Out!A:A, A775, Stock_Out!D:D)</f>
        <v>85</v>
      </c>
      <c r="M775" s="46">
        <v>88</v>
      </c>
      <c r="N775" s="46">
        <f t="shared" si="36"/>
        <v>3</v>
      </c>
      <c r="O775" s="46" t="str">
        <f t="shared" si="37"/>
        <v>Yes</v>
      </c>
      <c r="P775" s="47">
        <v>6</v>
      </c>
      <c r="Q775" s="46">
        <v>100</v>
      </c>
      <c r="R775" s="47">
        <f t="shared" si="38"/>
        <v>600</v>
      </c>
      <c r="S775" s="46">
        <v>46</v>
      </c>
    </row>
    <row r="776" spans="1:19" x14ac:dyDescent="0.25">
      <c r="A776" s="43" t="str">
        <f>IFERROR(INDEX(Products!A:A, MATCH(B776, Products!B:B, 0)), "Not Found")</f>
        <v>P070</v>
      </c>
      <c r="B776" s="43" t="str">
        <f>PROPER(TRIM('Raw_Data'!A776))</f>
        <v>Mushrooms</v>
      </c>
      <c r="C776" s="43" t="s">
        <v>56</v>
      </c>
      <c r="D776" s="43" t="s">
        <v>1668</v>
      </c>
      <c r="E776" s="43" t="s">
        <v>666</v>
      </c>
      <c r="F776" s="43" t="s">
        <v>106</v>
      </c>
      <c r="G776" s="43" t="s">
        <v>3152</v>
      </c>
      <c r="H776" s="43" t="s">
        <v>3153</v>
      </c>
      <c r="I776" s="32" t="s">
        <v>339</v>
      </c>
      <c r="J776" s="32">
        <v>45453</v>
      </c>
      <c r="K776" s="43">
        <f>ABS('Raw_Data'!K776)</f>
        <v>81</v>
      </c>
      <c r="L776" s="43">
        <f>K776 + SUMIF(Stock_In!A:A, A776, Stock_In!D:D) - SUMIF(Stock_Out!A:A, A776, Stock_Out!D:D)</f>
        <v>81</v>
      </c>
      <c r="M776" s="43">
        <v>61</v>
      </c>
      <c r="N776" s="43">
        <f t="shared" si="36"/>
        <v>0</v>
      </c>
      <c r="O776" s="43" t="str">
        <f t="shared" si="37"/>
        <v>No</v>
      </c>
      <c r="P776" s="45">
        <v>0.8</v>
      </c>
      <c r="Q776" s="43">
        <v>49</v>
      </c>
      <c r="R776" s="45">
        <f t="shared" si="38"/>
        <v>39.200000000000003</v>
      </c>
      <c r="S776" s="43">
        <v>60</v>
      </c>
    </row>
    <row r="777" spans="1:19" x14ac:dyDescent="0.25">
      <c r="A777" s="46" t="str">
        <f>IFERROR(INDEX(Products!A:A, MATCH(B777, Products!B:B, 0)), "Not Found")</f>
        <v>P045</v>
      </c>
      <c r="B777" s="46" t="str">
        <f>PROPER(TRIM('Raw_Data'!A777))</f>
        <v>Olive Oil</v>
      </c>
      <c r="C777" s="46" t="s">
        <v>65</v>
      </c>
      <c r="D777" s="46" t="s">
        <v>1697</v>
      </c>
      <c r="E777" s="46" t="s">
        <v>378</v>
      </c>
      <c r="F777" s="46" t="s">
        <v>59</v>
      </c>
      <c r="G777" s="46" t="s">
        <v>3155</v>
      </c>
      <c r="H777" s="46" t="s">
        <v>3156</v>
      </c>
      <c r="I777" s="29" t="s">
        <v>339</v>
      </c>
      <c r="J777" s="29">
        <v>45569</v>
      </c>
      <c r="K777" s="46">
        <f>ABS('Raw_Data'!K777)</f>
        <v>52</v>
      </c>
      <c r="L777" s="46">
        <f>K777 + SUMIF(Stock_In!A:A, A777, Stock_In!D:D) - SUMIF(Stock_Out!A:A, A777, Stock_Out!D:D)</f>
        <v>52</v>
      </c>
      <c r="M777" s="46">
        <v>97</v>
      </c>
      <c r="N777" s="46">
        <f t="shared" si="36"/>
        <v>45</v>
      </c>
      <c r="O777" s="46" t="str">
        <f t="shared" si="37"/>
        <v>Yes</v>
      </c>
      <c r="P777" s="47">
        <v>10</v>
      </c>
      <c r="Q777" s="46">
        <v>80</v>
      </c>
      <c r="R777" s="47">
        <f t="shared" si="38"/>
        <v>800</v>
      </c>
      <c r="S777" s="46">
        <v>33</v>
      </c>
    </row>
    <row r="778" spans="1:19" x14ac:dyDescent="0.25">
      <c r="A778" s="43" t="str">
        <f>IFERROR(INDEX(Products!A:A, MATCH(B778, Products!B:B, 0)), "Not Found")</f>
        <v>P080</v>
      </c>
      <c r="B778" s="43" t="str">
        <f>PROPER(TRIM('Raw_Data'!A778))</f>
        <v>Egg (Quail)</v>
      </c>
      <c r="C778" s="43" t="s">
        <v>74</v>
      </c>
      <c r="D778" s="43" t="s">
        <v>1051</v>
      </c>
      <c r="E778" s="43" t="s">
        <v>771</v>
      </c>
      <c r="F778" s="43" t="s">
        <v>59</v>
      </c>
      <c r="G778" s="43" t="s">
        <v>3158</v>
      </c>
      <c r="H778" s="43" t="s">
        <v>3159</v>
      </c>
      <c r="I778" s="32" t="s">
        <v>339</v>
      </c>
      <c r="J778" s="32">
        <v>45356</v>
      </c>
      <c r="K778" s="43">
        <f>ABS('Raw_Data'!K778)</f>
        <v>78</v>
      </c>
      <c r="L778" s="43">
        <f>K778 + SUMIF(Stock_In!A:A, A778, Stock_In!D:D) - SUMIF(Stock_Out!A:A, A778, Stock_Out!D:D)</f>
        <v>78</v>
      </c>
      <c r="M778" s="43">
        <v>94</v>
      </c>
      <c r="N778" s="43">
        <f t="shared" si="36"/>
        <v>16</v>
      </c>
      <c r="O778" s="43" t="str">
        <f t="shared" si="37"/>
        <v>Yes</v>
      </c>
      <c r="P778" s="45">
        <v>1.8</v>
      </c>
      <c r="Q778" s="43">
        <v>89</v>
      </c>
      <c r="R778" s="45">
        <f t="shared" si="38"/>
        <v>160.20000000000002</v>
      </c>
      <c r="S778" s="43">
        <v>100</v>
      </c>
    </row>
    <row r="779" spans="1:19" x14ac:dyDescent="0.25">
      <c r="A779" s="46" t="str">
        <f>IFERROR(INDEX(Products!A:A, MATCH(B779, Products!B:B, 0)), "Not Found")</f>
        <v>P008</v>
      </c>
      <c r="B779" s="46" t="str">
        <f>PROPER(TRIM('Raw_Data'!A779))</f>
        <v>Anchovies</v>
      </c>
      <c r="C779" s="46" t="s">
        <v>113</v>
      </c>
      <c r="D779" s="46" t="s">
        <v>552</v>
      </c>
      <c r="E779" s="46" t="s">
        <v>115</v>
      </c>
      <c r="F779" s="46" t="s">
        <v>68</v>
      </c>
      <c r="G779" s="46" t="s">
        <v>3162</v>
      </c>
      <c r="H779" s="46" t="s">
        <v>3163</v>
      </c>
      <c r="I779" s="29" t="s">
        <v>565</v>
      </c>
      <c r="J779" s="29" t="s">
        <v>1134</v>
      </c>
      <c r="K779" s="46">
        <f>ABS('Raw_Data'!K779)</f>
        <v>44</v>
      </c>
      <c r="L779" s="46">
        <f>K779 + SUMIF(Stock_In!A:A, A779, Stock_In!D:D) - SUMIF(Stock_Out!A:A, A779, Stock_Out!D:D)</f>
        <v>44</v>
      </c>
      <c r="M779" s="46">
        <v>43</v>
      </c>
      <c r="N779" s="46">
        <f t="shared" si="36"/>
        <v>0</v>
      </c>
      <c r="O779" s="46" t="str">
        <f t="shared" si="37"/>
        <v>No</v>
      </c>
      <c r="P779" s="47">
        <v>1.5</v>
      </c>
      <c r="Q779" s="46">
        <v>46</v>
      </c>
      <c r="R779" s="47">
        <f t="shared" si="38"/>
        <v>69</v>
      </c>
      <c r="S779" s="46">
        <v>78</v>
      </c>
    </row>
    <row r="780" spans="1:19" x14ac:dyDescent="0.25">
      <c r="A780" s="43" t="str">
        <f>IFERROR(INDEX(Products!A:A, MATCH(B780, Products!B:B, 0)), "Not Found")</f>
        <v>P031</v>
      </c>
      <c r="B780" s="43" t="str">
        <f>PROPER(TRIM('Raw_Data'!A780))</f>
        <v>Cucumber</v>
      </c>
      <c r="C780" s="43" t="s">
        <v>56</v>
      </c>
      <c r="D780" s="43" t="s">
        <v>687</v>
      </c>
      <c r="E780" s="43" t="s">
        <v>268</v>
      </c>
      <c r="F780" s="43" t="s">
        <v>59</v>
      </c>
      <c r="G780" s="43" t="s">
        <v>3165</v>
      </c>
      <c r="H780" s="43" t="s">
        <v>3166</v>
      </c>
      <c r="I780" s="32" t="s">
        <v>565</v>
      </c>
      <c r="J780" s="32" t="s">
        <v>669</v>
      </c>
      <c r="K780" s="43">
        <f>ABS('Raw_Data'!K780)</f>
        <v>38</v>
      </c>
      <c r="L780" s="43">
        <f>K780 + SUMIF(Stock_In!A:A, A780, Stock_In!D:D) - SUMIF(Stock_Out!A:A, A780, Stock_Out!D:D)</f>
        <v>38</v>
      </c>
      <c r="M780" s="43">
        <v>28</v>
      </c>
      <c r="N780" s="43">
        <f t="shared" si="36"/>
        <v>0</v>
      </c>
      <c r="O780" s="43" t="str">
        <f t="shared" si="37"/>
        <v>No</v>
      </c>
      <c r="P780" s="45">
        <v>9</v>
      </c>
      <c r="Q780" s="43">
        <v>65</v>
      </c>
      <c r="R780" s="45">
        <f t="shared" si="38"/>
        <v>585</v>
      </c>
      <c r="S780" s="43">
        <v>57</v>
      </c>
    </row>
    <row r="781" spans="1:19" x14ac:dyDescent="0.25">
      <c r="A781" s="46" t="str">
        <f>IFERROR(INDEX(Products!A:A, MATCH(B781, Products!B:B, 0)), "Not Found")</f>
        <v>P124</v>
      </c>
      <c r="B781" s="46" t="str">
        <f>PROPER(TRIM('Raw_Data'!A781))</f>
        <v>Raw Sugar</v>
      </c>
      <c r="C781" s="46" t="s">
        <v>152</v>
      </c>
      <c r="D781" s="46" t="s">
        <v>2620</v>
      </c>
      <c r="E781" s="46" t="s">
        <v>3001</v>
      </c>
      <c r="F781" s="46" t="s">
        <v>106</v>
      </c>
      <c r="G781" s="46" t="s">
        <v>3168</v>
      </c>
      <c r="H781" s="46" t="s">
        <v>3169</v>
      </c>
      <c r="I781" s="29" t="s">
        <v>565</v>
      </c>
      <c r="J781" s="29" t="s">
        <v>2798</v>
      </c>
      <c r="K781" s="46">
        <f>ABS('Raw_Data'!K781)</f>
        <v>31</v>
      </c>
      <c r="L781" s="46">
        <f>K781 + SUMIF(Stock_In!A:A, A781, Stock_In!D:D) - SUMIF(Stock_Out!A:A, A781, Stock_Out!D:D)</f>
        <v>31</v>
      </c>
      <c r="M781" s="46">
        <v>74</v>
      </c>
      <c r="N781" s="46">
        <f t="shared" si="36"/>
        <v>43</v>
      </c>
      <c r="O781" s="46" t="str">
        <f t="shared" si="37"/>
        <v>Yes</v>
      </c>
      <c r="P781" s="47">
        <v>9</v>
      </c>
      <c r="Q781" s="46">
        <v>79</v>
      </c>
      <c r="R781" s="47">
        <f t="shared" si="38"/>
        <v>711</v>
      </c>
      <c r="S781" s="46">
        <v>5</v>
      </c>
    </row>
    <row r="782" spans="1:19" x14ac:dyDescent="0.25">
      <c r="A782" s="43" t="str">
        <f>IFERROR(INDEX(Products!A:A, MATCH(B782, Products!B:B, 0)), "Not Found")</f>
        <v>P088</v>
      </c>
      <c r="B782" s="43" t="str">
        <f>PROPER(TRIM('Raw_Data'!A782))</f>
        <v>Haddock</v>
      </c>
      <c r="C782" s="43" t="s">
        <v>113</v>
      </c>
      <c r="D782" s="43" t="s">
        <v>1345</v>
      </c>
      <c r="E782" s="43" t="s">
        <v>885</v>
      </c>
      <c r="F782" s="43" t="s">
        <v>59</v>
      </c>
      <c r="G782" s="43" t="s">
        <v>3171</v>
      </c>
      <c r="H782" s="43" t="s">
        <v>3172</v>
      </c>
      <c r="I782" s="32" t="s">
        <v>565</v>
      </c>
      <c r="J782" s="32" t="s">
        <v>283</v>
      </c>
      <c r="K782" s="43">
        <f>ABS('Raw_Data'!K782)</f>
        <v>46</v>
      </c>
      <c r="L782" s="43">
        <f>K782 + SUMIF(Stock_In!A:A, A782, Stock_In!D:D) - SUMIF(Stock_Out!A:A, A782, Stock_Out!D:D)</f>
        <v>46</v>
      </c>
      <c r="M782" s="43">
        <v>75</v>
      </c>
      <c r="N782" s="43">
        <f t="shared" si="36"/>
        <v>29</v>
      </c>
      <c r="O782" s="43" t="str">
        <f t="shared" si="37"/>
        <v>Yes</v>
      </c>
      <c r="P782" s="45">
        <v>1.5</v>
      </c>
      <c r="Q782" s="43">
        <v>80</v>
      </c>
      <c r="R782" s="45">
        <f t="shared" si="38"/>
        <v>120</v>
      </c>
      <c r="S782" s="43">
        <v>57</v>
      </c>
    </row>
    <row r="783" spans="1:19" x14ac:dyDescent="0.25">
      <c r="A783" s="46" t="str">
        <f>IFERROR(INDEX(Products!A:A, MATCH(B783, Products!B:B, 0)), "Not Found")</f>
        <v>P011</v>
      </c>
      <c r="B783" s="46" t="str">
        <f>PROPER(TRIM('Raw_Data'!A783))</f>
        <v>Cheddar Cheese</v>
      </c>
      <c r="C783" s="46" t="s">
        <v>74</v>
      </c>
      <c r="D783" s="46" t="s">
        <v>2067</v>
      </c>
      <c r="E783" s="46" t="s">
        <v>136</v>
      </c>
      <c r="F783" s="46" t="s">
        <v>59</v>
      </c>
      <c r="G783" s="46" t="s">
        <v>3174</v>
      </c>
      <c r="H783" s="46" t="s">
        <v>3175</v>
      </c>
      <c r="I783" s="29" t="s">
        <v>565</v>
      </c>
      <c r="J783" s="29" t="s">
        <v>921</v>
      </c>
      <c r="K783" s="46">
        <f>ABS('Raw_Data'!K783)</f>
        <v>88</v>
      </c>
      <c r="L783" s="46">
        <f>K783 + SUMIF(Stock_In!A:A, A783, Stock_In!D:D) - SUMIF(Stock_Out!A:A, A783, Stock_Out!D:D)</f>
        <v>88</v>
      </c>
      <c r="M783" s="46">
        <v>66</v>
      </c>
      <c r="N783" s="46">
        <f t="shared" si="36"/>
        <v>0</v>
      </c>
      <c r="O783" s="46" t="str">
        <f t="shared" si="37"/>
        <v>No</v>
      </c>
      <c r="P783" s="47">
        <v>8</v>
      </c>
      <c r="Q783" s="46">
        <v>25</v>
      </c>
      <c r="R783" s="47">
        <f t="shared" si="38"/>
        <v>200</v>
      </c>
      <c r="S783" s="46">
        <v>52</v>
      </c>
    </row>
    <row r="784" spans="1:19" x14ac:dyDescent="0.25">
      <c r="A784" s="43" t="str">
        <f>IFERROR(INDEX(Products!A:A, MATCH(B784, Products!B:B, 0)), "Not Found")</f>
        <v>P124</v>
      </c>
      <c r="B784" s="43" t="str">
        <f>PROPER(TRIM('Raw_Data'!A784))</f>
        <v>Raw Sugar</v>
      </c>
      <c r="C784" s="43" t="s">
        <v>152</v>
      </c>
      <c r="D784" s="43" t="s">
        <v>3084</v>
      </c>
      <c r="E784" s="43" t="s">
        <v>3001</v>
      </c>
      <c r="F784" s="43" t="s">
        <v>106</v>
      </c>
      <c r="G784" s="43" t="s">
        <v>3177</v>
      </c>
      <c r="H784" s="43" t="s">
        <v>3178</v>
      </c>
      <c r="I784" s="32" t="s">
        <v>206</v>
      </c>
      <c r="J784" s="32">
        <v>45515</v>
      </c>
      <c r="K784" s="43">
        <f>ABS('Raw_Data'!K784)</f>
        <v>90</v>
      </c>
      <c r="L784" s="43">
        <f>K784 + SUMIF(Stock_In!A:A, A784, Stock_In!D:D) - SUMIF(Stock_Out!A:A, A784, Stock_Out!D:D)</f>
        <v>90</v>
      </c>
      <c r="M784" s="43">
        <v>93</v>
      </c>
      <c r="N784" s="43">
        <f t="shared" si="36"/>
        <v>3</v>
      </c>
      <c r="O784" s="43" t="str">
        <f t="shared" si="37"/>
        <v>Yes</v>
      </c>
      <c r="P784" s="45">
        <v>20</v>
      </c>
      <c r="Q784" s="43">
        <v>46</v>
      </c>
      <c r="R784" s="45">
        <f t="shared" si="38"/>
        <v>920</v>
      </c>
      <c r="S784" s="43">
        <v>84</v>
      </c>
    </row>
    <row r="785" spans="1:19" x14ac:dyDescent="0.25">
      <c r="A785" s="46" t="str">
        <f>IFERROR(INDEX(Products!A:A, MATCH(B785, Products!B:B, 0)), "Not Found")</f>
        <v>P106</v>
      </c>
      <c r="B785" s="46" t="str">
        <f>PROPER(TRIM('Raw_Data'!A785))</f>
        <v>Green Tea</v>
      </c>
      <c r="C785" s="46" t="s">
        <v>201</v>
      </c>
      <c r="D785" s="46" t="s">
        <v>1873</v>
      </c>
      <c r="E785" s="46" t="s">
        <v>1351</v>
      </c>
      <c r="F785" s="46" t="s">
        <v>59</v>
      </c>
      <c r="G785" s="46" t="s">
        <v>3180</v>
      </c>
      <c r="H785" s="46" t="s">
        <v>3181</v>
      </c>
      <c r="I785" s="29" t="s">
        <v>206</v>
      </c>
      <c r="J785" s="29">
        <v>45544</v>
      </c>
      <c r="K785" s="46">
        <f>ABS('Raw_Data'!K785)</f>
        <v>64</v>
      </c>
      <c r="L785" s="46">
        <f>K785 + SUMIF(Stock_In!A:A, A785, Stock_In!D:D) - SUMIF(Stock_Out!A:A, A785, Stock_Out!D:D)</f>
        <v>64</v>
      </c>
      <c r="M785" s="46">
        <v>83</v>
      </c>
      <c r="N785" s="46">
        <f t="shared" si="36"/>
        <v>19</v>
      </c>
      <c r="O785" s="46" t="str">
        <f t="shared" si="37"/>
        <v>Yes</v>
      </c>
      <c r="P785" s="47">
        <v>15</v>
      </c>
      <c r="Q785" s="46">
        <v>61</v>
      </c>
      <c r="R785" s="47">
        <f t="shared" si="38"/>
        <v>915</v>
      </c>
      <c r="S785" s="46">
        <v>59</v>
      </c>
    </row>
    <row r="786" spans="1:19" x14ac:dyDescent="0.25">
      <c r="A786" s="43" t="str">
        <f>IFERROR(INDEX(Products!A:A, MATCH(B786, Products!B:B, 0)), "Not Found")</f>
        <v>P021</v>
      </c>
      <c r="B786" s="43" t="str">
        <f>PROPER(TRIM('Raw_Data'!A786))</f>
        <v>Arabica Coffee</v>
      </c>
      <c r="C786" s="43" t="s">
        <v>201</v>
      </c>
      <c r="D786" s="43" t="s">
        <v>1590</v>
      </c>
      <c r="E786" s="43" t="s">
        <v>203</v>
      </c>
      <c r="F786" s="43" t="s">
        <v>68</v>
      </c>
      <c r="G786" s="43" t="s">
        <v>3183</v>
      </c>
      <c r="H786" s="43" t="s">
        <v>3184</v>
      </c>
      <c r="I786" s="32" t="s">
        <v>206</v>
      </c>
      <c r="J786" s="32">
        <v>45362</v>
      </c>
      <c r="K786" s="43">
        <f>ABS('Raw_Data'!K786)</f>
        <v>55</v>
      </c>
      <c r="L786" s="43">
        <f>K786 + SUMIF(Stock_In!A:A, A786, Stock_In!D:D) - SUMIF(Stock_Out!A:A, A786, Stock_Out!D:D)</f>
        <v>55</v>
      </c>
      <c r="M786" s="43">
        <v>39</v>
      </c>
      <c r="N786" s="43">
        <f t="shared" si="36"/>
        <v>0</v>
      </c>
      <c r="O786" s="43" t="str">
        <f t="shared" si="37"/>
        <v>No</v>
      </c>
      <c r="P786" s="45">
        <v>4</v>
      </c>
      <c r="Q786" s="43">
        <v>23</v>
      </c>
      <c r="R786" s="45">
        <f t="shared" si="38"/>
        <v>92</v>
      </c>
      <c r="S786" s="43">
        <v>85</v>
      </c>
    </row>
    <row r="787" spans="1:19" x14ac:dyDescent="0.25">
      <c r="A787" s="46" t="str">
        <f>IFERROR(INDEX(Products!A:A, MATCH(B787, Products!B:B, 0)), "Not Found")</f>
        <v>P102</v>
      </c>
      <c r="B787" s="46" t="str">
        <f>PROPER(TRIM('Raw_Data'!A787))</f>
        <v>Salmon</v>
      </c>
      <c r="C787" s="46" t="s">
        <v>113</v>
      </c>
      <c r="D787" s="46" t="s">
        <v>448</v>
      </c>
      <c r="E787" s="46" t="s">
        <v>1240</v>
      </c>
      <c r="F787" s="46" t="s">
        <v>59</v>
      </c>
      <c r="G787" s="46" t="s">
        <v>3186</v>
      </c>
      <c r="H787" s="46" t="s">
        <v>3187</v>
      </c>
      <c r="I787" s="29" t="s">
        <v>605</v>
      </c>
      <c r="J787" s="29" t="s">
        <v>1028</v>
      </c>
      <c r="K787" s="46">
        <f>ABS('Raw_Data'!K787)</f>
        <v>88</v>
      </c>
      <c r="L787" s="46">
        <f>K787 + SUMIF(Stock_In!A:A, A787, Stock_In!D:D) - SUMIF(Stock_Out!A:A, A787, Stock_Out!D:D)</f>
        <v>88</v>
      </c>
      <c r="M787" s="46">
        <v>44</v>
      </c>
      <c r="N787" s="46">
        <f t="shared" si="36"/>
        <v>0</v>
      </c>
      <c r="O787" s="46" t="str">
        <f t="shared" si="37"/>
        <v>No</v>
      </c>
      <c r="P787" s="47">
        <v>3</v>
      </c>
      <c r="Q787" s="46">
        <v>46</v>
      </c>
      <c r="R787" s="47">
        <f t="shared" si="38"/>
        <v>138</v>
      </c>
      <c r="S787" s="46">
        <v>9</v>
      </c>
    </row>
    <row r="788" spans="1:19" x14ac:dyDescent="0.25">
      <c r="A788" s="43" t="str">
        <f>IFERROR(INDEX(Products!A:A, MATCH(B788, Products!B:B, 0)), "Not Found")</f>
        <v>P035</v>
      </c>
      <c r="B788" s="43" t="str">
        <f>PROPER(TRIM('Raw_Data'!A788))</f>
        <v>Sour Cream</v>
      </c>
      <c r="C788" s="43" t="s">
        <v>74</v>
      </c>
      <c r="D788" s="43" t="s">
        <v>3188</v>
      </c>
      <c r="E788" s="43" t="s">
        <v>310</v>
      </c>
      <c r="F788" s="43" t="s">
        <v>59</v>
      </c>
      <c r="G788" s="43" t="s">
        <v>3190</v>
      </c>
      <c r="H788" s="43" t="s">
        <v>3191</v>
      </c>
      <c r="I788" s="32" t="s">
        <v>605</v>
      </c>
      <c r="J788" s="32" t="s">
        <v>1361</v>
      </c>
      <c r="K788" s="43">
        <f>ABS('Raw_Data'!K788)</f>
        <v>29</v>
      </c>
      <c r="L788" s="43">
        <f>K788 + SUMIF(Stock_In!A:A, A788, Stock_In!D:D) - SUMIF(Stock_Out!A:A, A788, Stock_Out!D:D)</f>
        <v>29</v>
      </c>
      <c r="M788" s="43">
        <v>48</v>
      </c>
      <c r="N788" s="43">
        <f t="shared" si="36"/>
        <v>19</v>
      </c>
      <c r="O788" s="43" t="str">
        <f t="shared" si="37"/>
        <v>Yes</v>
      </c>
      <c r="P788" s="45">
        <v>4</v>
      </c>
      <c r="Q788" s="43">
        <v>21</v>
      </c>
      <c r="R788" s="45">
        <f t="shared" si="38"/>
        <v>84</v>
      </c>
      <c r="S788" s="43">
        <v>90</v>
      </c>
    </row>
    <row r="789" spans="1:19" x14ac:dyDescent="0.25">
      <c r="A789" s="46" t="str">
        <f>IFERROR(INDEX(Products!A:A, MATCH(B789, Products!B:B, 0)), "Not Found")</f>
        <v>P019</v>
      </c>
      <c r="B789" s="46" t="str">
        <f>PROPER(TRIM('Raw_Data'!A789))</f>
        <v>Eggplant</v>
      </c>
      <c r="C789" s="46" t="s">
        <v>56</v>
      </c>
      <c r="D789" s="46" t="s">
        <v>3192</v>
      </c>
      <c r="E789" s="46" t="s">
        <v>188</v>
      </c>
      <c r="F789" s="46" t="s">
        <v>59</v>
      </c>
      <c r="G789" s="46" t="s">
        <v>3194</v>
      </c>
      <c r="H789" s="46" t="s">
        <v>3195</v>
      </c>
      <c r="I789" s="29" t="s">
        <v>605</v>
      </c>
      <c r="J789" s="29">
        <v>45541</v>
      </c>
      <c r="K789" s="46">
        <f>ABS('Raw_Data'!K789)</f>
        <v>31</v>
      </c>
      <c r="L789" s="46">
        <f>K789 + SUMIF(Stock_In!A:A, A789, Stock_In!D:D) - SUMIF(Stock_Out!A:A, A789, Stock_Out!D:D)</f>
        <v>31</v>
      </c>
      <c r="M789" s="46">
        <v>85</v>
      </c>
      <c r="N789" s="46">
        <f t="shared" si="36"/>
        <v>54</v>
      </c>
      <c r="O789" s="46" t="str">
        <f t="shared" si="37"/>
        <v>Yes</v>
      </c>
      <c r="P789" s="47">
        <v>4.5</v>
      </c>
      <c r="Q789" s="46">
        <v>26</v>
      </c>
      <c r="R789" s="47">
        <f t="shared" si="38"/>
        <v>117</v>
      </c>
      <c r="S789" s="46">
        <v>68</v>
      </c>
    </row>
    <row r="790" spans="1:19" x14ac:dyDescent="0.25">
      <c r="A790" s="43" t="str">
        <f>IFERROR(INDEX(Products!A:A, MATCH(B790, Products!B:B, 0)), "Not Found")</f>
        <v>P117</v>
      </c>
      <c r="B790" s="43" t="str">
        <f>PROPER(TRIM('Raw_Data'!A790))</f>
        <v>Heavy Cream</v>
      </c>
      <c r="C790" s="43" t="s">
        <v>74</v>
      </c>
      <c r="D790" s="43" t="s">
        <v>251</v>
      </c>
      <c r="E790" s="43" t="s">
        <v>1669</v>
      </c>
      <c r="F790" s="43" t="s">
        <v>68</v>
      </c>
      <c r="G790" s="43" t="s">
        <v>3197</v>
      </c>
      <c r="H790" s="43" t="s">
        <v>3198</v>
      </c>
      <c r="I790" s="32" t="s">
        <v>605</v>
      </c>
      <c r="J790" s="32" t="s">
        <v>332</v>
      </c>
      <c r="K790" s="43">
        <f>ABS('Raw_Data'!K790)</f>
        <v>63</v>
      </c>
      <c r="L790" s="43">
        <f>K790 + SUMIF(Stock_In!A:A, A790, Stock_In!D:D) - SUMIF(Stock_Out!A:A, A790, Stock_Out!D:D)</f>
        <v>63</v>
      </c>
      <c r="M790" s="43">
        <v>62</v>
      </c>
      <c r="N790" s="43">
        <f t="shared" ref="N790:N836" si="39">IF(M790&gt;L790,M790-L790,0)</f>
        <v>0</v>
      </c>
      <c r="O790" s="43" t="str">
        <f t="shared" ref="O790:O835" si="40">IF(K790 &lt;= M790, "Yes", "No")</f>
        <v>No</v>
      </c>
      <c r="P790" s="45">
        <v>2.5</v>
      </c>
      <c r="Q790" s="43">
        <v>62</v>
      </c>
      <c r="R790" s="45">
        <f t="shared" ref="R790:R836" si="41">P790*Q790</f>
        <v>155</v>
      </c>
      <c r="S790" s="43">
        <v>45</v>
      </c>
    </row>
    <row r="791" spans="1:19" x14ac:dyDescent="0.25">
      <c r="A791" s="46" t="str">
        <f>IFERROR(INDEX(Products!A:A, MATCH(B791, Products!B:B, 0)), "Not Found")</f>
        <v>P001</v>
      </c>
      <c r="B791" s="46" t="str">
        <f>PROPER(TRIM('Raw_Data'!A791))</f>
        <v>Bell Pepper</v>
      </c>
      <c r="C791" s="46" t="s">
        <v>56</v>
      </c>
      <c r="D791" s="46" t="s">
        <v>2537</v>
      </c>
      <c r="E791" s="46" t="s">
        <v>58</v>
      </c>
      <c r="F791" s="46" t="s">
        <v>68</v>
      </c>
      <c r="G791" s="46" t="s">
        <v>3200</v>
      </c>
      <c r="H791" s="46" t="s">
        <v>3201</v>
      </c>
      <c r="I791" s="29" t="s">
        <v>605</v>
      </c>
      <c r="J791" s="29" t="s">
        <v>1367</v>
      </c>
      <c r="K791" s="46">
        <f>ABS('Raw_Data'!K791)</f>
        <v>75</v>
      </c>
      <c r="L791" s="46">
        <f>K791 + SUMIF(Stock_In!A:A, A791, Stock_In!D:D) - SUMIF(Stock_Out!A:A, A791, Stock_Out!D:D)</f>
        <v>79</v>
      </c>
      <c r="M791" s="46">
        <v>27</v>
      </c>
      <c r="N791" s="46">
        <f t="shared" si="39"/>
        <v>0</v>
      </c>
      <c r="O791" s="46" t="str">
        <f t="shared" si="40"/>
        <v>No</v>
      </c>
      <c r="P791" s="47">
        <v>5</v>
      </c>
      <c r="Q791" s="46">
        <v>38</v>
      </c>
      <c r="R791" s="47">
        <f t="shared" si="41"/>
        <v>190</v>
      </c>
      <c r="S791" s="46">
        <v>79</v>
      </c>
    </row>
    <row r="792" spans="1:19" x14ac:dyDescent="0.25">
      <c r="A792" s="43" t="str">
        <f>IFERROR(INDEX(Products!A:A, MATCH(B792, Products!B:B, 0)), "Not Found")</f>
        <v>P015</v>
      </c>
      <c r="B792" s="43" t="str">
        <f>PROPER(TRIM('Raw_Data'!A792))</f>
        <v>Cauliflower</v>
      </c>
      <c r="C792" s="43" t="s">
        <v>56</v>
      </c>
      <c r="D792" s="43" t="s">
        <v>1130</v>
      </c>
      <c r="E792" s="43" t="s">
        <v>162</v>
      </c>
      <c r="F792" s="43" t="s">
        <v>68</v>
      </c>
      <c r="G792" s="43" t="s">
        <v>3203</v>
      </c>
      <c r="H792" s="43" t="s">
        <v>3204</v>
      </c>
      <c r="I792" s="32" t="s">
        <v>2798</v>
      </c>
      <c r="J792" s="32">
        <v>45871</v>
      </c>
      <c r="K792" s="43">
        <f>ABS('Raw_Data'!K792)</f>
        <v>63</v>
      </c>
      <c r="L792" s="43">
        <f>K792 + SUMIF(Stock_In!A:A, A792, Stock_In!D:D) - SUMIF(Stock_Out!A:A, A792, Stock_Out!D:D)</f>
        <v>63</v>
      </c>
      <c r="M792" s="43">
        <v>61</v>
      </c>
      <c r="N792" s="43">
        <f t="shared" si="39"/>
        <v>0</v>
      </c>
      <c r="O792" s="43" t="str">
        <f t="shared" si="40"/>
        <v>No</v>
      </c>
      <c r="P792" s="45">
        <v>2</v>
      </c>
      <c r="Q792" s="43">
        <v>29</v>
      </c>
      <c r="R792" s="45">
        <f t="shared" si="41"/>
        <v>58</v>
      </c>
      <c r="S792" s="43">
        <v>11</v>
      </c>
    </row>
    <row r="793" spans="1:19" x14ac:dyDescent="0.25">
      <c r="A793" s="46" t="str">
        <f>IFERROR(INDEX(Products!A:A, MATCH(B793, Products!B:B, 0)), "Not Found")</f>
        <v>P065</v>
      </c>
      <c r="B793" s="46" t="str">
        <f>PROPER(TRIM('Raw_Data'!A793))</f>
        <v>Coconut</v>
      </c>
      <c r="C793" s="46" t="s">
        <v>56</v>
      </c>
      <c r="D793" s="46" t="s">
        <v>713</v>
      </c>
      <c r="E793" s="46" t="s">
        <v>597</v>
      </c>
      <c r="F793" s="46" t="s">
        <v>59</v>
      </c>
      <c r="G793" s="46" t="s">
        <v>3206</v>
      </c>
      <c r="H793" s="46" t="s">
        <v>3207</v>
      </c>
      <c r="I793" s="29" t="s">
        <v>381</v>
      </c>
      <c r="J793" s="29">
        <v>45303</v>
      </c>
      <c r="K793" s="46">
        <f>ABS('Raw_Data'!K793)</f>
        <v>32</v>
      </c>
      <c r="L793" s="46">
        <f>K793 + SUMIF(Stock_In!A:A, A793, Stock_In!D:D) - SUMIF(Stock_Out!A:A, A793, Stock_Out!D:D)</f>
        <v>32</v>
      </c>
      <c r="M793" s="46">
        <v>43</v>
      </c>
      <c r="N793" s="46">
        <f t="shared" si="39"/>
        <v>11</v>
      </c>
      <c r="O793" s="46" t="str">
        <f t="shared" si="40"/>
        <v>Yes</v>
      </c>
      <c r="P793" s="47">
        <v>2.5</v>
      </c>
      <c r="Q793" s="46">
        <v>87</v>
      </c>
      <c r="R793" s="47">
        <f t="shared" si="41"/>
        <v>217.5</v>
      </c>
      <c r="S793" s="46">
        <v>88</v>
      </c>
    </row>
    <row r="794" spans="1:19" x14ac:dyDescent="0.25">
      <c r="A794" s="43" t="str">
        <f>IFERROR(INDEX(Products!A:A, MATCH(B794, Products!B:B, 0)), "Not Found")</f>
        <v>P079</v>
      </c>
      <c r="B794" s="43" t="str">
        <f>PROPER(TRIM('Raw_Data'!A794))</f>
        <v>White Sugar</v>
      </c>
      <c r="C794" s="43" t="s">
        <v>103</v>
      </c>
      <c r="D794" s="43" t="s">
        <v>2072</v>
      </c>
      <c r="E794" s="43" t="s">
        <v>761</v>
      </c>
      <c r="F794" s="43" t="s">
        <v>106</v>
      </c>
      <c r="G794" s="43" t="s">
        <v>3209</v>
      </c>
      <c r="H794" s="43" t="s">
        <v>3210</v>
      </c>
      <c r="I794" s="32" t="s">
        <v>939</v>
      </c>
      <c r="J794" s="32" t="s">
        <v>344</v>
      </c>
      <c r="K794" s="43">
        <f>ABS('Raw_Data'!K794)</f>
        <v>65</v>
      </c>
      <c r="L794" s="43">
        <f>K794 + SUMIF(Stock_In!A:A, A794, Stock_In!D:D) - SUMIF(Stock_Out!A:A, A794, Stock_Out!D:D)</f>
        <v>65</v>
      </c>
      <c r="M794" s="43">
        <v>25</v>
      </c>
      <c r="N794" s="43">
        <f t="shared" si="39"/>
        <v>0</v>
      </c>
      <c r="O794" s="43" t="str">
        <f t="shared" si="40"/>
        <v>No</v>
      </c>
      <c r="P794" s="45">
        <v>2.5</v>
      </c>
      <c r="Q794" s="43">
        <v>78</v>
      </c>
      <c r="R794" s="45">
        <f t="shared" si="41"/>
        <v>195</v>
      </c>
      <c r="S794" s="43">
        <v>37</v>
      </c>
    </row>
    <row r="795" spans="1:19" x14ac:dyDescent="0.25">
      <c r="A795" s="46" t="str">
        <f>IFERROR(INDEX(Products!A:A, MATCH(B795, Products!B:B, 0)), "Not Found")</f>
        <v>P015</v>
      </c>
      <c r="B795" s="46" t="str">
        <f>PROPER(TRIM('Raw_Data'!A795))</f>
        <v>Cauliflower</v>
      </c>
      <c r="C795" s="46" t="s">
        <v>56</v>
      </c>
      <c r="D795" s="46" t="s">
        <v>1914</v>
      </c>
      <c r="E795" s="46" t="s">
        <v>162</v>
      </c>
      <c r="F795" s="46" t="s">
        <v>68</v>
      </c>
      <c r="G795" s="46" t="s">
        <v>3212</v>
      </c>
      <c r="H795" s="46" t="s">
        <v>3213</v>
      </c>
      <c r="I795" s="29" t="s">
        <v>939</v>
      </c>
      <c r="J795" s="29">
        <v>45422</v>
      </c>
      <c r="K795" s="46">
        <f>ABS('Raw_Data'!K795)</f>
        <v>57</v>
      </c>
      <c r="L795" s="46">
        <f>K795 + SUMIF(Stock_In!A:A, A795, Stock_In!D:D) - SUMIF(Stock_Out!A:A, A795, Stock_Out!D:D)</f>
        <v>57</v>
      </c>
      <c r="M795" s="46">
        <v>37</v>
      </c>
      <c r="N795" s="46">
        <f t="shared" si="39"/>
        <v>0</v>
      </c>
      <c r="O795" s="46" t="str">
        <f t="shared" si="40"/>
        <v>No</v>
      </c>
      <c r="P795" s="47">
        <v>3.5</v>
      </c>
      <c r="Q795" s="46">
        <v>45</v>
      </c>
      <c r="R795" s="47">
        <f t="shared" si="41"/>
        <v>157.5</v>
      </c>
      <c r="S795" s="46">
        <v>88</v>
      </c>
    </row>
    <row r="796" spans="1:19" x14ac:dyDescent="0.25">
      <c r="A796" s="43" t="str">
        <f>IFERROR(INDEX(Products!A:A, MATCH(B796, Products!B:B, 0)), "Not Found")</f>
        <v>P015</v>
      </c>
      <c r="B796" s="43" t="str">
        <f>PROPER(TRIM('Raw_Data'!A796))</f>
        <v>Cauliflower</v>
      </c>
      <c r="C796" s="43" t="s">
        <v>56</v>
      </c>
      <c r="D796" s="43" t="s">
        <v>1126</v>
      </c>
      <c r="E796" s="43" t="s">
        <v>162</v>
      </c>
      <c r="F796" s="43" t="s">
        <v>59</v>
      </c>
      <c r="G796" s="43" t="s">
        <v>3215</v>
      </c>
      <c r="H796" s="43" t="s">
        <v>3216</v>
      </c>
      <c r="I796" s="32" t="s">
        <v>527</v>
      </c>
      <c r="J796" s="32" t="s">
        <v>534</v>
      </c>
      <c r="K796" s="43">
        <f>ABS('Raw_Data'!K796)</f>
        <v>57</v>
      </c>
      <c r="L796" s="43">
        <f>K796 + SUMIF(Stock_In!A:A, A796, Stock_In!D:D) - SUMIF(Stock_Out!A:A, A796, Stock_Out!D:D)</f>
        <v>57</v>
      </c>
      <c r="M796" s="43">
        <v>27</v>
      </c>
      <c r="N796" s="43">
        <f t="shared" si="39"/>
        <v>0</v>
      </c>
      <c r="O796" s="43" t="str">
        <f t="shared" si="40"/>
        <v>No</v>
      </c>
      <c r="P796" s="45">
        <v>1.75</v>
      </c>
      <c r="Q796" s="43">
        <v>92</v>
      </c>
      <c r="R796" s="45">
        <f t="shared" si="41"/>
        <v>161</v>
      </c>
      <c r="S796" s="43">
        <v>82</v>
      </c>
    </row>
    <row r="797" spans="1:19" x14ac:dyDescent="0.25">
      <c r="A797" s="46" t="str">
        <f>IFERROR(INDEX(Products!A:A, MATCH(B797, Products!B:B, 0)), "Not Found")</f>
        <v>P099</v>
      </c>
      <c r="B797" s="46" t="str">
        <f>PROPER(TRIM('Raw_Data'!A797))</f>
        <v>Multigrain Bread</v>
      </c>
      <c r="C797" s="46" t="s">
        <v>152</v>
      </c>
      <c r="D797" s="46" t="s">
        <v>1304</v>
      </c>
      <c r="E797" s="46" t="s">
        <v>1073</v>
      </c>
      <c r="F797" s="46" t="s">
        <v>106</v>
      </c>
      <c r="G797" s="46" t="s">
        <v>3218</v>
      </c>
      <c r="H797" s="46" t="s">
        <v>3219</v>
      </c>
      <c r="I797" s="29" t="s">
        <v>527</v>
      </c>
      <c r="J797" s="29">
        <v>45331</v>
      </c>
      <c r="K797" s="46">
        <f>ABS('Raw_Data'!K797)</f>
        <v>38</v>
      </c>
      <c r="L797" s="46">
        <f>K797 + SUMIF(Stock_In!A:A, A797, Stock_In!D:D) - SUMIF(Stock_Out!A:A, A797, Stock_Out!D:D)</f>
        <v>38</v>
      </c>
      <c r="M797" s="46">
        <v>38</v>
      </c>
      <c r="N797" s="46">
        <f t="shared" si="39"/>
        <v>0</v>
      </c>
      <c r="O797" s="46" t="str">
        <f t="shared" si="40"/>
        <v>Yes</v>
      </c>
      <c r="P797" s="47">
        <v>4</v>
      </c>
      <c r="Q797" s="46">
        <v>93</v>
      </c>
      <c r="R797" s="47">
        <f t="shared" si="41"/>
        <v>372</v>
      </c>
      <c r="S797" s="46">
        <v>32</v>
      </c>
    </row>
    <row r="798" spans="1:19" x14ac:dyDescent="0.25">
      <c r="A798" s="43" t="str">
        <f>IFERROR(INDEX(Products!A:A, MATCH(B798, Products!B:B, 0)), "Not Found")</f>
        <v>P010</v>
      </c>
      <c r="B798" s="43" t="str">
        <f>PROPER(TRIM('Raw_Data'!A798))</f>
        <v>Yogurt</v>
      </c>
      <c r="C798" s="43" t="s">
        <v>74</v>
      </c>
      <c r="D798" s="43" t="s">
        <v>82</v>
      </c>
      <c r="E798" s="43" t="s">
        <v>129</v>
      </c>
      <c r="F798" s="43" t="s">
        <v>106</v>
      </c>
      <c r="G798" s="43" t="s">
        <v>3221</v>
      </c>
      <c r="H798" s="43" t="s">
        <v>3222</v>
      </c>
      <c r="I798" s="32" t="s">
        <v>527</v>
      </c>
      <c r="J798" s="32">
        <v>45387</v>
      </c>
      <c r="K798" s="43">
        <f>ABS('Raw_Data'!K798)</f>
        <v>59</v>
      </c>
      <c r="L798" s="43">
        <f>K798 + SUMIF(Stock_In!A:A, A798, Stock_In!D:D) - SUMIF(Stock_Out!A:A, A798, Stock_Out!D:D)</f>
        <v>59</v>
      </c>
      <c r="M798" s="43">
        <v>12</v>
      </c>
      <c r="N798" s="43">
        <f t="shared" si="39"/>
        <v>0</v>
      </c>
      <c r="O798" s="43" t="str">
        <f t="shared" si="40"/>
        <v>No</v>
      </c>
      <c r="P798" s="45">
        <v>7</v>
      </c>
      <c r="Q798" s="43">
        <v>59</v>
      </c>
      <c r="R798" s="45">
        <f t="shared" si="41"/>
        <v>413</v>
      </c>
      <c r="S798" s="43">
        <v>23</v>
      </c>
    </row>
    <row r="799" spans="1:19" x14ac:dyDescent="0.25">
      <c r="A799" s="46" t="str">
        <f>IFERROR(INDEX(Products!A:A, MATCH(B799, Products!B:B, 0)), "Not Found")</f>
        <v>P068</v>
      </c>
      <c r="B799" s="46" t="str">
        <f>PROPER(TRIM('Raw_Data'!A799))</f>
        <v>Peach</v>
      </c>
      <c r="C799" s="46" t="s">
        <v>56</v>
      </c>
      <c r="D799" s="46" t="s">
        <v>2865</v>
      </c>
      <c r="E799" s="46" t="s">
        <v>636</v>
      </c>
      <c r="F799" s="46" t="s">
        <v>59</v>
      </c>
      <c r="G799" s="46" t="s">
        <v>3224</v>
      </c>
      <c r="H799" s="46" t="s">
        <v>3225</v>
      </c>
      <c r="I799" s="29" t="s">
        <v>561</v>
      </c>
      <c r="J799" s="29" t="s">
        <v>1205</v>
      </c>
      <c r="K799" s="46">
        <f>ABS('Raw_Data'!K799)</f>
        <v>37</v>
      </c>
      <c r="L799" s="46">
        <f>K799 + SUMIF(Stock_In!A:A, A799, Stock_In!D:D) - SUMIF(Stock_Out!A:A, A799, Stock_Out!D:D)</f>
        <v>37</v>
      </c>
      <c r="M799" s="46">
        <v>60</v>
      </c>
      <c r="N799" s="46">
        <f t="shared" si="39"/>
        <v>23</v>
      </c>
      <c r="O799" s="46" t="str">
        <f t="shared" si="40"/>
        <v>Yes</v>
      </c>
      <c r="P799" s="47">
        <v>6</v>
      </c>
      <c r="Q799" s="46">
        <v>20</v>
      </c>
      <c r="R799" s="47">
        <f t="shared" si="41"/>
        <v>120</v>
      </c>
      <c r="S799" s="46">
        <v>7</v>
      </c>
    </row>
    <row r="800" spans="1:19" x14ac:dyDescent="0.25">
      <c r="A800" s="43" t="str">
        <f>IFERROR(INDEX(Products!A:A, MATCH(B800, Products!B:B, 0)), "Not Found")</f>
        <v>P090</v>
      </c>
      <c r="B800" s="43" t="str">
        <f>PROPER(TRIM('Raw_Data'!A800))</f>
        <v>Gouda Cheese</v>
      </c>
      <c r="C800" s="43" t="s">
        <v>74</v>
      </c>
      <c r="D800" s="43" t="s">
        <v>1854</v>
      </c>
      <c r="E800" s="43" t="s">
        <v>905</v>
      </c>
      <c r="F800" s="43" t="s">
        <v>59</v>
      </c>
      <c r="G800" s="43" t="s">
        <v>3227</v>
      </c>
      <c r="H800" s="43" t="s">
        <v>3228</v>
      </c>
      <c r="I800" s="32" t="s">
        <v>561</v>
      </c>
      <c r="J800" s="32" t="s">
        <v>206</v>
      </c>
      <c r="K800" s="43">
        <f>ABS('Raw_Data'!K800)</f>
        <v>48</v>
      </c>
      <c r="L800" s="43">
        <f>K800 + SUMIF(Stock_In!A:A, A800, Stock_In!D:D) - SUMIF(Stock_Out!A:A, A800, Stock_Out!D:D)</f>
        <v>48</v>
      </c>
      <c r="M800" s="43">
        <v>38</v>
      </c>
      <c r="N800" s="43">
        <f t="shared" si="39"/>
        <v>0</v>
      </c>
      <c r="O800" s="43" t="str">
        <f t="shared" si="40"/>
        <v>No</v>
      </c>
      <c r="P800" s="45">
        <v>2.5</v>
      </c>
      <c r="Q800" s="43">
        <v>52</v>
      </c>
      <c r="R800" s="45">
        <f t="shared" si="41"/>
        <v>130</v>
      </c>
      <c r="S800" s="43">
        <v>11</v>
      </c>
    </row>
    <row r="801" spans="1:19" x14ac:dyDescent="0.25">
      <c r="A801" s="46" t="str">
        <f>IFERROR(INDEX(Products!A:A, MATCH(B801, Products!B:B, 0)), "Not Found")</f>
        <v>P110</v>
      </c>
      <c r="B801" s="46" t="str">
        <f>PROPER(TRIM('Raw_Data'!A801))</f>
        <v>Butter Biscuit</v>
      </c>
      <c r="C801" s="46" t="s">
        <v>152</v>
      </c>
      <c r="D801" s="46" t="s">
        <v>3229</v>
      </c>
      <c r="E801" s="46" t="s">
        <v>1394</v>
      </c>
      <c r="F801" s="46" t="s">
        <v>106</v>
      </c>
      <c r="G801" s="46" t="s">
        <v>3231</v>
      </c>
      <c r="H801" s="46" t="s">
        <v>3232</v>
      </c>
      <c r="I801" s="29" t="s">
        <v>561</v>
      </c>
      <c r="J801" s="29">
        <v>45508</v>
      </c>
      <c r="K801" s="46">
        <f>ABS('Raw_Data'!K801)</f>
        <v>33</v>
      </c>
      <c r="L801" s="46">
        <f>K801 + SUMIF(Stock_In!A:A, A801, Stock_In!D:D) - SUMIF(Stock_Out!A:A, A801, Stock_Out!D:D)</f>
        <v>33</v>
      </c>
      <c r="M801" s="46">
        <v>41</v>
      </c>
      <c r="N801" s="46">
        <f t="shared" si="39"/>
        <v>8</v>
      </c>
      <c r="O801" s="46" t="str">
        <f t="shared" si="40"/>
        <v>Yes</v>
      </c>
      <c r="P801" s="47">
        <v>8</v>
      </c>
      <c r="Q801" s="46">
        <v>27</v>
      </c>
      <c r="R801" s="47">
        <f t="shared" si="41"/>
        <v>216</v>
      </c>
      <c r="S801" s="46">
        <v>78</v>
      </c>
    </row>
    <row r="802" spans="1:19" x14ac:dyDescent="0.25">
      <c r="A802" s="43" t="str">
        <f>IFERROR(INDEX(Products!A:A, MATCH(B802, Products!B:B, 0)), "Not Found")</f>
        <v>P104</v>
      </c>
      <c r="B802" s="43" t="str">
        <f>PROPER(TRIM('Raw_Data'!A802))</f>
        <v>Corn Oil</v>
      </c>
      <c r="C802" s="43" t="s">
        <v>65</v>
      </c>
      <c r="D802" s="43" t="s">
        <v>1184</v>
      </c>
      <c r="E802" s="43" t="s">
        <v>1278</v>
      </c>
      <c r="F802" s="43" t="s">
        <v>106</v>
      </c>
      <c r="G802" s="43" t="s">
        <v>3234</v>
      </c>
      <c r="H802" s="43" t="s">
        <v>3235</v>
      </c>
      <c r="I802" s="32" t="s">
        <v>561</v>
      </c>
      <c r="J802" s="32">
        <v>45454</v>
      </c>
      <c r="K802" s="43">
        <f>ABS('Raw_Data'!K802)</f>
        <v>32</v>
      </c>
      <c r="L802" s="43">
        <f>K802 + SUMIF(Stock_In!A:A, A802, Stock_In!D:D) - SUMIF(Stock_Out!A:A, A802, Stock_Out!D:D)</f>
        <v>32</v>
      </c>
      <c r="M802" s="43">
        <v>20</v>
      </c>
      <c r="N802" s="43">
        <f t="shared" si="39"/>
        <v>0</v>
      </c>
      <c r="O802" s="43" t="str">
        <f t="shared" si="40"/>
        <v>No</v>
      </c>
      <c r="P802" s="45">
        <v>6.5</v>
      </c>
      <c r="Q802" s="43">
        <v>51</v>
      </c>
      <c r="R802" s="45">
        <f t="shared" si="41"/>
        <v>331.5</v>
      </c>
      <c r="S802" s="43">
        <v>51</v>
      </c>
    </row>
    <row r="803" spans="1:19" x14ac:dyDescent="0.25">
      <c r="A803" s="46" t="str">
        <f>IFERROR(INDEX(Products!A:A, MATCH(B803, Products!B:B, 0)), "Not Found")</f>
        <v>P108</v>
      </c>
      <c r="B803" s="46" t="str">
        <f>PROPER(TRIM('Raw_Data'!A803))</f>
        <v>Cherry</v>
      </c>
      <c r="C803" s="46" t="s">
        <v>56</v>
      </c>
      <c r="D803" s="46" t="s">
        <v>1850</v>
      </c>
      <c r="E803" s="46" t="s">
        <v>1364</v>
      </c>
      <c r="F803" s="46" t="s">
        <v>68</v>
      </c>
      <c r="G803" s="46" t="s">
        <v>3237</v>
      </c>
      <c r="H803" s="46" t="s">
        <v>3238</v>
      </c>
      <c r="I803" s="29" t="s">
        <v>1913</v>
      </c>
      <c r="J803" s="29" t="s">
        <v>1139</v>
      </c>
      <c r="K803" s="46">
        <f>ABS('Raw_Data'!K803)</f>
        <v>43</v>
      </c>
      <c r="L803" s="46">
        <f>K803 + SUMIF(Stock_In!A:A, A803, Stock_In!D:D) - SUMIF(Stock_Out!A:A, A803, Stock_Out!D:D)</f>
        <v>43</v>
      </c>
      <c r="M803" s="46">
        <v>94</v>
      </c>
      <c r="N803" s="46">
        <f t="shared" si="39"/>
        <v>51</v>
      </c>
      <c r="O803" s="46" t="str">
        <f t="shared" si="40"/>
        <v>Yes</v>
      </c>
      <c r="P803" s="47">
        <v>15</v>
      </c>
      <c r="Q803" s="46">
        <v>94</v>
      </c>
      <c r="R803" s="47">
        <f t="shared" si="41"/>
        <v>1410</v>
      </c>
      <c r="S803" s="46">
        <v>66</v>
      </c>
    </row>
    <row r="804" spans="1:19" x14ac:dyDescent="0.25">
      <c r="A804" s="43" t="str">
        <f>IFERROR(INDEX(Products!A:A, MATCH(B804, Products!B:B, 0)), "Not Found")</f>
        <v>P040</v>
      </c>
      <c r="B804" s="43" t="str">
        <f>PROPER(TRIM('Raw_Data'!A804))</f>
        <v>Sesame Oil</v>
      </c>
      <c r="C804" s="43" t="s">
        <v>65</v>
      </c>
      <c r="D804" s="43" t="s">
        <v>1001</v>
      </c>
      <c r="E804" s="43" t="s">
        <v>348</v>
      </c>
      <c r="F804" s="43" t="s">
        <v>68</v>
      </c>
      <c r="G804" s="43" t="s">
        <v>3240</v>
      </c>
      <c r="H804" s="43" t="s">
        <v>3241</v>
      </c>
      <c r="I804" s="32" t="s">
        <v>1913</v>
      </c>
      <c r="J804" s="32" t="s">
        <v>912</v>
      </c>
      <c r="K804" s="43">
        <f>ABS('Raw_Data'!K804)</f>
        <v>97</v>
      </c>
      <c r="L804" s="43">
        <f>K804 + SUMIF(Stock_In!A:A, A804, Stock_In!D:D) - SUMIF(Stock_Out!A:A, A804, Stock_Out!D:D)</f>
        <v>97</v>
      </c>
      <c r="M804" s="43">
        <v>60</v>
      </c>
      <c r="N804" s="43">
        <f t="shared" si="39"/>
        <v>0</v>
      </c>
      <c r="O804" s="43" t="str">
        <f t="shared" si="40"/>
        <v>No</v>
      </c>
      <c r="P804" s="45">
        <v>4</v>
      </c>
      <c r="Q804" s="43">
        <v>99</v>
      </c>
      <c r="R804" s="45">
        <f t="shared" si="41"/>
        <v>396</v>
      </c>
      <c r="S804" s="43">
        <v>68</v>
      </c>
    </row>
    <row r="805" spans="1:19" x14ac:dyDescent="0.25">
      <c r="A805" s="46" t="str">
        <f>IFERROR(INDEX(Products!A:A, MATCH(B805, Products!B:B, 0)), "Not Found")</f>
        <v>P078</v>
      </c>
      <c r="B805" s="46" t="str">
        <f>PROPER(TRIM('Raw_Data'!A805))</f>
        <v>Black Coffee</v>
      </c>
      <c r="C805" s="46" t="s">
        <v>201</v>
      </c>
      <c r="D805" s="46" t="s">
        <v>660</v>
      </c>
      <c r="E805" s="46" t="s">
        <v>751</v>
      </c>
      <c r="F805" s="46" t="s">
        <v>59</v>
      </c>
      <c r="G805" s="46" t="s">
        <v>3243</v>
      </c>
      <c r="H805" s="46" t="s">
        <v>3244</v>
      </c>
      <c r="I805" s="29" t="s">
        <v>1880</v>
      </c>
      <c r="J805" s="29" t="s">
        <v>534</v>
      </c>
      <c r="K805" s="46">
        <f>ABS('Raw_Data'!K805)</f>
        <v>37</v>
      </c>
      <c r="L805" s="46">
        <f>K805 + SUMIF(Stock_In!A:A, A805, Stock_In!D:D) - SUMIF(Stock_Out!A:A, A805, Stock_Out!D:D)</f>
        <v>37</v>
      </c>
      <c r="M805" s="46">
        <v>57</v>
      </c>
      <c r="N805" s="46">
        <f t="shared" si="39"/>
        <v>20</v>
      </c>
      <c r="O805" s="46" t="str">
        <f t="shared" si="40"/>
        <v>Yes</v>
      </c>
      <c r="P805" s="47">
        <v>9</v>
      </c>
      <c r="Q805" s="46">
        <v>52</v>
      </c>
      <c r="R805" s="47">
        <f t="shared" si="41"/>
        <v>468</v>
      </c>
      <c r="S805" s="46">
        <v>86</v>
      </c>
    </row>
    <row r="806" spans="1:19" x14ac:dyDescent="0.25">
      <c r="A806" s="43" t="str">
        <f>IFERROR(INDEX(Products!A:A, MATCH(B806, Products!B:B, 0)), "Not Found")</f>
        <v>P117</v>
      </c>
      <c r="B806" s="43" t="str">
        <f>PROPER(TRIM('Raw_Data'!A806))</f>
        <v>Heavy Cream</v>
      </c>
      <c r="C806" s="43" t="s">
        <v>74</v>
      </c>
      <c r="D806" s="43" t="s">
        <v>1701</v>
      </c>
      <c r="E806" s="43" t="s">
        <v>1669</v>
      </c>
      <c r="F806" s="43" t="s">
        <v>68</v>
      </c>
      <c r="G806" s="43" t="s">
        <v>3246</v>
      </c>
      <c r="H806" s="43" t="s">
        <v>3247</v>
      </c>
      <c r="I806" s="32" t="s">
        <v>2056</v>
      </c>
      <c r="J806" s="32">
        <v>45599</v>
      </c>
      <c r="K806" s="43">
        <f>ABS('Raw_Data'!K806)</f>
        <v>74</v>
      </c>
      <c r="L806" s="43">
        <f>K806 + SUMIF(Stock_In!A:A, A806, Stock_In!D:D) - SUMIF(Stock_Out!A:A, A806, Stock_Out!D:D)</f>
        <v>74</v>
      </c>
      <c r="M806" s="43">
        <v>21</v>
      </c>
      <c r="N806" s="43">
        <f t="shared" si="39"/>
        <v>0</v>
      </c>
      <c r="O806" s="43" t="str">
        <f t="shared" si="40"/>
        <v>No</v>
      </c>
      <c r="P806" s="45">
        <v>7</v>
      </c>
      <c r="Q806" s="43">
        <v>20</v>
      </c>
      <c r="R806" s="45">
        <f t="shared" si="41"/>
        <v>140</v>
      </c>
      <c r="S806" s="43">
        <v>13</v>
      </c>
    </row>
    <row r="807" spans="1:19" x14ac:dyDescent="0.25">
      <c r="A807" s="46" t="str">
        <f>IFERROR(INDEX(Products!A:A, MATCH(B807, Products!B:B, 0)), "Not Found")</f>
        <v>P088</v>
      </c>
      <c r="B807" s="46" t="str">
        <f>PROPER(TRIM('Raw_Data'!A807))</f>
        <v>Haddock</v>
      </c>
      <c r="C807" s="46" t="s">
        <v>113</v>
      </c>
      <c r="D807" s="46" t="s">
        <v>1885</v>
      </c>
      <c r="E807" s="46" t="s">
        <v>885</v>
      </c>
      <c r="F807" s="46" t="s">
        <v>59</v>
      </c>
      <c r="G807" s="46" t="s">
        <v>3249</v>
      </c>
      <c r="H807" s="46" t="s">
        <v>3250</v>
      </c>
      <c r="I807" s="29" t="s">
        <v>2056</v>
      </c>
      <c r="J807" s="29">
        <v>45390</v>
      </c>
      <c r="K807" s="46">
        <f>ABS('Raw_Data'!K807)</f>
        <v>76</v>
      </c>
      <c r="L807" s="46">
        <f>K807 + SUMIF(Stock_In!A:A, A807, Stock_In!D:D) - SUMIF(Stock_Out!A:A, A807, Stock_Out!D:D)</f>
        <v>76</v>
      </c>
      <c r="M807" s="46">
        <v>31</v>
      </c>
      <c r="N807" s="46">
        <f t="shared" si="39"/>
        <v>0</v>
      </c>
      <c r="O807" s="46" t="str">
        <f t="shared" si="40"/>
        <v>No</v>
      </c>
      <c r="P807" s="47">
        <v>1.9</v>
      </c>
      <c r="Q807" s="46">
        <v>85</v>
      </c>
      <c r="R807" s="47">
        <f t="shared" si="41"/>
        <v>161.5</v>
      </c>
      <c r="S807" s="46">
        <v>42</v>
      </c>
    </row>
    <row r="808" spans="1:19" x14ac:dyDescent="0.25">
      <c r="A808" s="43" t="str">
        <f>IFERROR(INDEX(Products!A:A, MATCH(B808, Products!B:B, 0)), "Not Found")</f>
        <v>P090</v>
      </c>
      <c r="B808" s="43" t="str">
        <f>PROPER(TRIM('Raw_Data'!A808))</f>
        <v>Gouda Cheese</v>
      </c>
      <c r="C808" s="43" t="s">
        <v>74</v>
      </c>
      <c r="D808" s="43" t="s">
        <v>3229</v>
      </c>
      <c r="E808" s="43" t="s">
        <v>905</v>
      </c>
      <c r="F808" s="43" t="s">
        <v>106</v>
      </c>
      <c r="G808" s="43" t="s">
        <v>3252</v>
      </c>
      <c r="H808" s="43" t="s">
        <v>3253</v>
      </c>
      <c r="I808" s="32" t="s">
        <v>2056</v>
      </c>
      <c r="J808" s="32" t="s">
        <v>679</v>
      </c>
      <c r="K808" s="43">
        <f>ABS('Raw_Data'!K808)</f>
        <v>100</v>
      </c>
      <c r="L808" s="43">
        <f>K808 + SUMIF(Stock_In!A:A, A808, Stock_In!D:D) - SUMIF(Stock_Out!A:A, A808, Stock_Out!D:D)</f>
        <v>100</v>
      </c>
      <c r="M808" s="43">
        <v>22</v>
      </c>
      <c r="N808" s="43">
        <f t="shared" si="39"/>
        <v>0</v>
      </c>
      <c r="O808" s="43" t="str">
        <f t="shared" si="40"/>
        <v>No</v>
      </c>
      <c r="P808" s="45">
        <v>7</v>
      </c>
      <c r="Q808" s="43">
        <v>86</v>
      </c>
      <c r="R808" s="45">
        <f t="shared" si="41"/>
        <v>602</v>
      </c>
      <c r="S808" s="43">
        <v>30</v>
      </c>
    </row>
    <row r="809" spans="1:19" x14ac:dyDescent="0.25">
      <c r="A809" s="46" t="str">
        <f>IFERROR(INDEX(Products!A:A, MATCH(B809, Products!B:B, 0)), "Not Found")</f>
        <v>P084</v>
      </c>
      <c r="B809" s="46" t="str">
        <f>PROPER(TRIM('Raw_Data'!A809))</f>
        <v>Evaporated Milk</v>
      </c>
      <c r="C809" s="46" t="s">
        <v>74</v>
      </c>
      <c r="D809" s="46" t="s">
        <v>340</v>
      </c>
      <c r="E809" s="46" t="s">
        <v>813</v>
      </c>
      <c r="F809" s="46" t="s">
        <v>59</v>
      </c>
      <c r="G809" s="46" t="s">
        <v>3255</v>
      </c>
      <c r="H809" s="46" t="s">
        <v>3256</v>
      </c>
      <c r="I809" s="29" t="s">
        <v>705</v>
      </c>
      <c r="J809" s="29" t="s">
        <v>302</v>
      </c>
      <c r="K809" s="46">
        <f>ABS('Raw_Data'!K809)</f>
        <v>64</v>
      </c>
      <c r="L809" s="46">
        <f>K809 + SUMIF(Stock_In!A:A, A809, Stock_In!D:D) - SUMIF(Stock_Out!A:A, A809, Stock_Out!D:D)</f>
        <v>64</v>
      </c>
      <c r="M809" s="46">
        <v>95</v>
      </c>
      <c r="N809" s="46">
        <f t="shared" si="39"/>
        <v>31</v>
      </c>
      <c r="O809" s="46" t="str">
        <f t="shared" si="40"/>
        <v>Yes</v>
      </c>
      <c r="P809" s="47">
        <v>2.85</v>
      </c>
      <c r="Q809" s="46">
        <v>48</v>
      </c>
      <c r="R809" s="47">
        <f t="shared" si="41"/>
        <v>136.80000000000001</v>
      </c>
      <c r="S809" s="46">
        <v>82</v>
      </c>
    </row>
    <row r="810" spans="1:19" x14ac:dyDescent="0.25">
      <c r="A810" s="43" t="str">
        <f>IFERROR(INDEX(Products!A:A, MATCH(B810, Products!B:B, 0)), "Not Found")</f>
        <v>P090</v>
      </c>
      <c r="B810" s="43" t="str">
        <f>PROPER(TRIM('Raw_Data'!A810))</f>
        <v>Gouda Cheese</v>
      </c>
      <c r="C810" s="43" t="s">
        <v>74</v>
      </c>
      <c r="D810" s="43" t="s">
        <v>292</v>
      </c>
      <c r="E810" s="43" t="s">
        <v>905</v>
      </c>
      <c r="F810" s="43" t="s">
        <v>59</v>
      </c>
      <c r="G810" s="43" t="s">
        <v>3259</v>
      </c>
      <c r="H810" s="43" t="s">
        <v>3260</v>
      </c>
      <c r="I810" s="32" t="s">
        <v>705</v>
      </c>
      <c r="J810" s="32" t="s">
        <v>717</v>
      </c>
      <c r="K810" s="43">
        <f>ABS('Raw_Data'!K810)</f>
        <v>41</v>
      </c>
      <c r="L810" s="43">
        <f>K810 + SUMIF(Stock_In!A:A, A810, Stock_In!D:D) - SUMIF(Stock_Out!A:A, A810, Stock_Out!D:D)</f>
        <v>41</v>
      </c>
      <c r="M810" s="43">
        <v>8</v>
      </c>
      <c r="N810" s="43">
        <f t="shared" si="39"/>
        <v>0</v>
      </c>
      <c r="O810" s="43" t="str">
        <f t="shared" si="40"/>
        <v>No</v>
      </c>
      <c r="P810" s="45">
        <v>4</v>
      </c>
      <c r="Q810" s="43">
        <v>73</v>
      </c>
      <c r="R810" s="45">
        <f t="shared" si="41"/>
        <v>292</v>
      </c>
      <c r="S810" s="43">
        <v>64</v>
      </c>
    </row>
    <row r="811" spans="1:19" x14ac:dyDescent="0.25">
      <c r="A811" s="46" t="str">
        <f>IFERROR(INDEX(Products!A:A, MATCH(B811, Products!B:B, 0)), "Not Found")</f>
        <v>P013</v>
      </c>
      <c r="B811" s="46" t="str">
        <f>PROPER(TRIM('Raw_Data'!A811))</f>
        <v>Orange</v>
      </c>
      <c r="C811" s="46" t="s">
        <v>56</v>
      </c>
      <c r="D811" s="46" t="s">
        <v>322</v>
      </c>
      <c r="E811" s="46" t="s">
        <v>146</v>
      </c>
      <c r="F811" s="46" t="s">
        <v>106</v>
      </c>
      <c r="G811" s="46" t="s">
        <v>3262</v>
      </c>
      <c r="H811" s="46" t="s">
        <v>3263</v>
      </c>
      <c r="I811" s="29" t="s">
        <v>705</v>
      </c>
      <c r="J811" s="29" t="s">
        <v>110</v>
      </c>
      <c r="K811" s="46">
        <f>ABS('Raw_Data'!K811)</f>
        <v>84</v>
      </c>
      <c r="L811" s="46">
        <f>K811 + SUMIF(Stock_In!A:A, A811, Stock_In!D:D) - SUMIF(Stock_Out!A:A, A811, Stock_Out!D:D)</f>
        <v>84</v>
      </c>
      <c r="M811" s="46">
        <v>14</v>
      </c>
      <c r="N811" s="46">
        <f t="shared" si="39"/>
        <v>0</v>
      </c>
      <c r="O811" s="46" t="str">
        <f t="shared" si="40"/>
        <v>No</v>
      </c>
      <c r="P811" s="47">
        <v>4</v>
      </c>
      <c r="Q811" s="46">
        <v>98</v>
      </c>
      <c r="R811" s="47">
        <f t="shared" si="41"/>
        <v>392</v>
      </c>
      <c r="S811" s="46">
        <v>9</v>
      </c>
    </row>
    <row r="812" spans="1:19" x14ac:dyDescent="0.25">
      <c r="A812" s="43" t="str">
        <f>IFERROR(INDEX(Products!A:A, MATCH(B812, Products!B:B, 0)), "Not Found")</f>
        <v>P014</v>
      </c>
      <c r="B812" s="43" t="str">
        <f>PROPER(TRIM('Raw_Data'!A812))</f>
        <v>Digestive Biscuit</v>
      </c>
      <c r="C812" s="43" t="s">
        <v>152</v>
      </c>
      <c r="D812" s="43" t="s">
        <v>950</v>
      </c>
      <c r="E812" s="43" t="s">
        <v>154</v>
      </c>
      <c r="F812" s="43" t="s">
        <v>68</v>
      </c>
      <c r="G812" s="43" t="s">
        <v>3265</v>
      </c>
      <c r="H812" s="43" t="s">
        <v>3266</v>
      </c>
      <c r="I812" s="32" t="s">
        <v>705</v>
      </c>
      <c r="J812" s="32" t="s">
        <v>71</v>
      </c>
      <c r="K812" s="43">
        <f>ABS('Raw_Data'!K812)</f>
        <v>61</v>
      </c>
      <c r="L812" s="43">
        <f>K812 + SUMIF(Stock_In!A:A, A812, Stock_In!D:D) - SUMIF(Stock_Out!A:A, A812, Stock_Out!D:D)</f>
        <v>61</v>
      </c>
      <c r="M812" s="43">
        <v>23</v>
      </c>
      <c r="N812" s="43">
        <f t="shared" si="39"/>
        <v>0</v>
      </c>
      <c r="O812" s="43" t="str">
        <f t="shared" si="40"/>
        <v>No</v>
      </c>
      <c r="P812" s="45">
        <v>9</v>
      </c>
      <c r="Q812" s="43">
        <v>100</v>
      </c>
      <c r="R812" s="45">
        <f t="shared" si="41"/>
        <v>900</v>
      </c>
      <c r="S812" s="43">
        <v>86</v>
      </c>
    </row>
    <row r="813" spans="1:19" x14ac:dyDescent="0.25">
      <c r="A813" s="46" t="str">
        <f>IFERROR(INDEX(Products!A:A, MATCH(B813, Products!B:B, 0)), "Not Found")</f>
        <v>P044</v>
      </c>
      <c r="B813" s="46" t="str">
        <f>PROPER(TRIM('Raw_Data'!A813))</f>
        <v>Peanut Oil</v>
      </c>
      <c r="C813" s="46" t="s">
        <v>65</v>
      </c>
      <c r="D813" s="46" t="s">
        <v>3267</v>
      </c>
      <c r="E813" s="46" t="s">
        <v>372</v>
      </c>
      <c r="F813" s="46" t="s">
        <v>68</v>
      </c>
      <c r="G813" s="46" t="s">
        <v>3269</v>
      </c>
      <c r="H813" s="46" t="s">
        <v>3270</v>
      </c>
      <c r="I813" s="29" t="s">
        <v>2660</v>
      </c>
      <c r="J813" s="29" t="s">
        <v>178</v>
      </c>
      <c r="K813" s="46">
        <f>ABS('Raw_Data'!K813)</f>
        <v>24</v>
      </c>
      <c r="L813" s="46">
        <f>K813 + SUMIF(Stock_In!A:A, A813, Stock_In!D:D) - SUMIF(Stock_Out!A:A, A813, Stock_Out!D:D)</f>
        <v>24</v>
      </c>
      <c r="M813" s="46">
        <v>25</v>
      </c>
      <c r="N813" s="46">
        <f t="shared" si="39"/>
        <v>1</v>
      </c>
      <c r="O813" s="46" t="str">
        <f t="shared" si="40"/>
        <v>Yes</v>
      </c>
      <c r="P813" s="47">
        <v>7</v>
      </c>
      <c r="Q813" s="46">
        <v>72</v>
      </c>
      <c r="R813" s="47">
        <f t="shared" si="41"/>
        <v>504</v>
      </c>
      <c r="S813" s="46">
        <v>83</v>
      </c>
    </row>
    <row r="814" spans="1:19" x14ac:dyDescent="0.25">
      <c r="A814" s="43" t="str">
        <f>IFERROR(INDEX(Products!A:A, MATCH(B814, Products!B:B, 0)), "Not Found")</f>
        <v>P011</v>
      </c>
      <c r="B814" s="43" t="str">
        <f>PROPER(TRIM('Raw_Data'!A814))</f>
        <v>Cheddar Cheese</v>
      </c>
      <c r="C814" s="43" t="s">
        <v>74</v>
      </c>
      <c r="D814" s="43" t="s">
        <v>2861</v>
      </c>
      <c r="E814" s="43" t="s">
        <v>136</v>
      </c>
      <c r="F814" s="43" t="s">
        <v>68</v>
      </c>
      <c r="G814" s="43" t="s">
        <v>3272</v>
      </c>
      <c r="H814" s="43" t="s">
        <v>3273</v>
      </c>
      <c r="I814" s="32" t="s">
        <v>1024</v>
      </c>
      <c r="J814" s="32" t="s">
        <v>2056</v>
      </c>
      <c r="K814" s="43">
        <f>ABS('Raw_Data'!K814)</f>
        <v>86</v>
      </c>
      <c r="L814" s="43">
        <f>K814 + SUMIF(Stock_In!A:A, A814, Stock_In!D:D) - SUMIF(Stock_Out!A:A, A814, Stock_Out!D:D)</f>
        <v>86</v>
      </c>
      <c r="M814" s="43">
        <v>96</v>
      </c>
      <c r="N814" s="43">
        <f t="shared" si="39"/>
        <v>10</v>
      </c>
      <c r="O814" s="43" t="str">
        <f t="shared" si="40"/>
        <v>Yes</v>
      </c>
      <c r="P814" s="45">
        <v>10</v>
      </c>
      <c r="Q814" s="43">
        <v>94</v>
      </c>
      <c r="R814" s="45">
        <f t="shared" si="41"/>
        <v>940</v>
      </c>
      <c r="S814" s="43">
        <v>89</v>
      </c>
    </row>
    <row r="815" spans="1:19" x14ac:dyDescent="0.25">
      <c r="A815" s="46" t="str">
        <f>IFERROR(INDEX(Products!A:A, MATCH(B815, Products!B:B, 0)), "Not Found")</f>
        <v>P028</v>
      </c>
      <c r="B815" s="46" t="str">
        <f>PROPER(TRIM('Raw_Data'!A815))</f>
        <v>Tilapia</v>
      </c>
      <c r="C815" s="46" t="s">
        <v>113</v>
      </c>
      <c r="D815" s="46" t="s">
        <v>3274</v>
      </c>
      <c r="E815" s="46" t="s">
        <v>252</v>
      </c>
      <c r="F815" s="46" t="s">
        <v>68</v>
      </c>
      <c r="G815" s="46" t="s">
        <v>3276</v>
      </c>
      <c r="H815" s="46" t="s">
        <v>3277</v>
      </c>
      <c r="I815" s="29" t="s">
        <v>1024</v>
      </c>
      <c r="J815" s="29" t="s">
        <v>850</v>
      </c>
      <c r="K815" s="46">
        <f>ABS('Raw_Data'!K815)</f>
        <v>93</v>
      </c>
      <c r="L815" s="46">
        <f>K815 + SUMIF(Stock_In!A:A, A815, Stock_In!D:D) - SUMIF(Stock_Out!A:A, A815, Stock_Out!D:D)</f>
        <v>93</v>
      </c>
      <c r="M815" s="46">
        <v>29</v>
      </c>
      <c r="N815" s="46">
        <f t="shared" si="39"/>
        <v>0</v>
      </c>
      <c r="O815" s="46" t="str">
        <f t="shared" si="40"/>
        <v>No</v>
      </c>
      <c r="P815" s="47">
        <v>7.5</v>
      </c>
      <c r="Q815" s="46">
        <v>80</v>
      </c>
      <c r="R815" s="47">
        <f t="shared" si="41"/>
        <v>600</v>
      </c>
      <c r="S815" s="46">
        <v>43</v>
      </c>
    </row>
    <row r="816" spans="1:19" x14ac:dyDescent="0.25">
      <c r="A816" s="43" t="str">
        <f>IFERROR(INDEX(Products!A:A, MATCH(B816, Products!B:B, 0)), "Not Found")</f>
        <v>P012</v>
      </c>
      <c r="B816" s="43" t="str">
        <f>PROPER(TRIM('Raw_Data'!A816))</f>
        <v>Avocado Oil</v>
      </c>
      <c r="C816" s="43" t="s">
        <v>65</v>
      </c>
      <c r="D816" s="43" t="s">
        <v>2910</v>
      </c>
      <c r="E816" s="43" t="s">
        <v>141</v>
      </c>
      <c r="F816" s="43" t="s">
        <v>68</v>
      </c>
      <c r="G816" s="43" t="s">
        <v>3279</v>
      </c>
      <c r="H816" s="43" t="s">
        <v>3280</v>
      </c>
      <c r="I816" s="32" t="s">
        <v>1024</v>
      </c>
      <c r="J816" s="32">
        <v>45391</v>
      </c>
      <c r="K816" s="43">
        <f>ABS('Raw_Data'!K816)</f>
        <v>99</v>
      </c>
      <c r="L816" s="43">
        <f>K816 + SUMIF(Stock_In!A:A, A816, Stock_In!D:D) - SUMIF(Stock_Out!A:A, A816, Stock_Out!D:D)</f>
        <v>99</v>
      </c>
      <c r="M816" s="43">
        <v>23</v>
      </c>
      <c r="N816" s="43">
        <f t="shared" si="39"/>
        <v>0</v>
      </c>
      <c r="O816" s="43" t="str">
        <f t="shared" si="40"/>
        <v>No</v>
      </c>
      <c r="P816" s="45">
        <v>2.5</v>
      </c>
      <c r="Q816" s="43">
        <v>100</v>
      </c>
      <c r="R816" s="45">
        <f t="shared" si="41"/>
        <v>250</v>
      </c>
      <c r="S816" s="43">
        <v>54</v>
      </c>
    </row>
    <row r="817" spans="1:19" x14ac:dyDescent="0.25">
      <c r="A817" s="46" t="str">
        <f>IFERROR(INDEX(Products!A:A, MATCH(B817, Products!B:B, 0)), "Not Found")</f>
        <v>P121</v>
      </c>
      <c r="B817" s="46" t="str">
        <f>PROPER(TRIM('Raw_Data'!A817))</f>
        <v>Mackerel</v>
      </c>
      <c r="C817" s="46" t="s">
        <v>113</v>
      </c>
      <c r="D817" s="46" t="s">
        <v>2537</v>
      </c>
      <c r="E817" s="46" t="s">
        <v>1946</v>
      </c>
      <c r="F817" s="46" t="s">
        <v>106</v>
      </c>
      <c r="G817" s="46" t="s">
        <v>3282</v>
      </c>
      <c r="H817" s="46" t="s">
        <v>3283</v>
      </c>
      <c r="I817" s="29" t="s">
        <v>1024</v>
      </c>
      <c r="J817" s="29">
        <v>45329</v>
      </c>
      <c r="K817" s="46">
        <f>ABS('Raw_Data'!K817)</f>
        <v>30</v>
      </c>
      <c r="L817" s="46">
        <f>K817 + SUMIF(Stock_In!A:A, A817, Stock_In!D:D) - SUMIF(Stock_Out!A:A, A817, Stock_Out!D:D)</f>
        <v>30</v>
      </c>
      <c r="M817" s="46">
        <v>53</v>
      </c>
      <c r="N817" s="46">
        <f t="shared" si="39"/>
        <v>23</v>
      </c>
      <c r="O817" s="46" t="str">
        <f t="shared" si="40"/>
        <v>Yes</v>
      </c>
      <c r="P817" s="47">
        <v>2.75</v>
      </c>
      <c r="Q817" s="46">
        <v>92</v>
      </c>
      <c r="R817" s="47">
        <f t="shared" si="41"/>
        <v>253</v>
      </c>
      <c r="S817" s="46">
        <v>8</v>
      </c>
    </row>
    <row r="818" spans="1:19" x14ac:dyDescent="0.25">
      <c r="A818" s="43" t="str">
        <f>IFERROR(INDEX(Products!A:A, MATCH(B818, Products!B:B, 0)), "Not Found")</f>
        <v>P104</v>
      </c>
      <c r="B818" s="43" t="str">
        <f>PROPER(TRIM('Raw_Data'!A818))</f>
        <v>Corn Oil</v>
      </c>
      <c r="C818" s="43" t="s">
        <v>65</v>
      </c>
      <c r="D818" s="43" t="s">
        <v>256</v>
      </c>
      <c r="E818" s="43" t="s">
        <v>1278</v>
      </c>
      <c r="F818" s="43" t="s">
        <v>59</v>
      </c>
      <c r="G818" s="43" t="s">
        <v>3285</v>
      </c>
      <c r="H818" s="43" t="s">
        <v>3286</v>
      </c>
      <c r="I818" s="32" t="s">
        <v>1024</v>
      </c>
      <c r="J818" s="32" t="s">
        <v>1043</v>
      </c>
      <c r="K818" s="43">
        <f>ABS('Raw_Data'!K818)</f>
        <v>75</v>
      </c>
      <c r="L818" s="43">
        <f>K818 + SUMIF(Stock_In!A:A, A818, Stock_In!D:D) - SUMIF(Stock_Out!A:A, A818, Stock_Out!D:D)</f>
        <v>75</v>
      </c>
      <c r="M818" s="43">
        <v>58</v>
      </c>
      <c r="N818" s="43">
        <f t="shared" si="39"/>
        <v>0</v>
      </c>
      <c r="O818" s="43" t="str">
        <f t="shared" si="40"/>
        <v>No</v>
      </c>
      <c r="P818" s="45">
        <v>3.5</v>
      </c>
      <c r="Q818" s="43">
        <v>63</v>
      </c>
      <c r="R818" s="45">
        <f t="shared" si="41"/>
        <v>220.5</v>
      </c>
      <c r="S818" s="43">
        <v>28</v>
      </c>
    </row>
    <row r="819" spans="1:19" x14ac:dyDescent="0.25">
      <c r="A819" s="46" t="str">
        <f>IFERROR(INDEX(Products!A:A, MATCH(B819, Products!B:B, 0)), "Not Found")</f>
        <v>P020</v>
      </c>
      <c r="B819" s="46" t="str">
        <f>PROPER(TRIM('Raw_Data'!A819))</f>
        <v>Whole Wheat Flour</v>
      </c>
      <c r="C819" s="46" t="s">
        <v>103</v>
      </c>
      <c r="D819" s="46" t="s">
        <v>2086</v>
      </c>
      <c r="E819" s="46" t="s">
        <v>194</v>
      </c>
      <c r="F819" s="46" t="s">
        <v>59</v>
      </c>
      <c r="G819" s="46" t="s">
        <v>3288</v>
      </c>
      <c r="H819" s="46" t="s">
        <v>3289</v>
      </c>
      <c r="I819" s="29" t="s">
        <v>781</v>
      </c>
      <c r="J819" s="29" t="s">
        <v>158</v>
      </c>
      <c r="K819" s="46">
        <f>ABS('Raw_Data'!K819)</f>
        <v>39</v>
      </c>
      <c r="L819" s="46">
        <f>K819 + SUMIF(Stock_In!A:A, A819, Stock_In!D:D) - SUMIF(Stock_Out!A:A, A819, Stock_Out!D:D)</f>
        <v>39</v>
      </c>
      <c r="M819" s="46">
        <v>63</v>
      </c>
      <c r="N819" s="46">
        <f t="shared" si="39"/>
        <v>24</v>
      </c>
      <c r="O819" s="46" t="str">
        <f t="shared" si="40"/>
        <v>Yes</v>
      </c>
      <c r="P819" s="47">
        <v>1.8</v>
      </c>
      <c r="Q819" s="46">
        <v>33</v>
      </c>
      <c r="R819" s="47">
        <f t="shared" si="41"/>
        <v>59.4</v>
      </c>
      <c r="S819" s="46">
        <v>96</v>
      </c>
    </row>
    <row r="820" spans="1:19" x14ac:dyDescent="0.25">
      <c r="A820" s="43" t="str">
        <f>IFERROR(INDEX(Products!A:A, MATCH(B820, Products!B:B, 0)), "Not Found")</f>
        <v>P096</v>
      </c>
      <c r="B820" s="43" t="str">
        <f>PROPER(TRIM('Raw_Data'!A820))</f>
        <v>Apple</v>
      </c>
      <c r="C820" s="43" t="s">
        <v>56</v>
      </c>
      <c r="D820" s="43" t="s">
        <v>2149</v>
      </c>
      <c r="E820" s="43" t="s">
        <v>1047</v>
      </c>
      <c r="F820" s="43" t="s">
        <v>68</v>
      </c>
      <c r="G820" s="43" t="s">
        <v>3291</v>
      </c>
      <c r="H820" s="43" t="s">
        <v>3292</v>
      </c>
      <c r="I820" s="32" t="s">
        <v>781</v>
      </c>
      <c r="J820" s="32">
        <v>45480</v>
      </c>
      <c r="K820" s="43">
        <f>ABS('Raw_Data'!K820)</f>
        <v>77</v>
      </c>
      <c r="L820" s="43">
        <f>K820 + SUMIF(Stock_In!A:A, A820, Stock_In!D:D) - SUMIF(Stock_Out!A:A, A820, Stock_Out!D:D)</f>
        <v>77</v>
      </c>
      <c r="M820" s="43">
        <v>17</v>
      </c>
      <c r="N820" s="43">
        <f t="shared" si="39"/>
        <v>0</v>
      </c>
      <c r="O820" s="43" t="str">
        <f t="shared" si="40"/>
        <v>No</v>
      </c>
      <c r="P820" s="45">
        <v>7</v>
      </c>
      <c r="Q820" s="43">
        <v>62</v>
      </c>
      <c r="R820" s="45">
        <f t="shared" si="41"/>
        <v>434</v>
      </c>
      <c r="S820" s="43">
        <v>89</v>
      </c>
    </row>
    <row r="821" spans="1:19" x14ac:dyDescent="0.25">
      <c r="A821" s="46" t="str">
        <f>IFERROR(INDEX(Products!A:A, MATCH(B821, Products!B:B, 0)), "Not Found")</f>
        <v>P039</v>
      </c>
      <c r="B821" s="46" t="str">
        <f>PROPER(TRIM('Raw_Data'!A821))</f>
        <v>Palm Oil</v>
      </c>
      <c r="C821" s="46" t="s">
        <v>65</v>
      </c>
      <c r="D821" s="46" t="s">
        <v>475</v>
      </c>
      <c r="E821" s="46" t="s">
        <v>336</v>
      </c>
      <c r="F821" s="46" t="s">
        <v>106</v>
      </c>
      <c r="G821" s="46" t="s">
        <v>3294</v>
      </c>
      <c r="H821" s="46" t="s">
        <v>3295</v>
      </c>
      <c r="I821" s="29" t="s">
        <v>781</v>
      </c>
      <c r="J821" s="29" t="s">
        <v>1028</v>
      </c>
      <c r="K821" s="46">
        <f>ABS('Raw_Data'!K821)</f>
        <v>43</v>
      </c>
      <c r="L821" s="46">
        <f>K821 + SUMIF(Stock_In!A:A, A821, Stock_In!D:D) - SUMIF(Stock_Out!A:A, A821, Stock_Out!D:D)</f>
        <v>43</v>
      </c>
      <c r="M821" s="46">
        <v>14</v>
      </c>
      <c r="N821" s="46">
        <f t="shared" si="39"/>
        <v>0</v>
      </c>
      <c r="O821" s="46" t="str">
        <f t="shared" si="40"/>
        <v>No</v>
      </c>
      <c r="P821" s="47">
        <v>8</v>
      </c>
      <c r="Q821" s="46">
        <v>53</v>
      </c>
      <c r="R821" s="47">
        <f t="shared" si="41"/>
        <v>424</v>
      </c>
      <c r="S821" s="46">
        <v>33</v>
      </c>
    </row>
    <row r="822" spans="1:19" x14ac:dyDescent="0.25">
      <c r="A822" s="43" t="str">
        <f>IFERROR(INDEX(Products!A:A, MATCH(B822, Products!B:B, 0)), "Not Found")</f>
        <v>P120</v>
      </c>
      <c r="B822" s="43" t="str">
        <f>PROPER(TRIM('Raw_Data'!A822))</f>
        <v>Mozzarella Cheese</v>
      </c>
      <c r="C822" s="43" t="s">
        <v>74</v>
      </c>
      <c r="D822" s="43" t="s">
        <v>340</v>
      </c>
      <c r="E822" s="43" t="s">
        <v>1827</v>
      </c>
      <c r="F822" s="43" t="s">
        <v>106</v>
      </c>
      <c r="G822" s="43" t="s">
        <v>3297</v>
      </c>
      <c r="H822" s="43" t="s">
        <v>3298</v>
      </c>
      <c r="I822" s="32" t="s">
        <v>781</v>
      </c>
      <c r="J822" s="32" t="s">
        <v>540</v>
      </c>
      <c r="K822" s="43">
        <f>ABS('Raw_Data'!K822)</f>
        <v>58</v>
      </c>
      <c r="L822" s="43">
        <f>K822 + SUMIF(Stock_In!A:A, A822, Stock_In!D:D) - SUMIF(Stock_Out!A:A, A822, Stock_Out!D:D)</f>
        <v>58</v>
      </c>
      <c r="M822" s="43">
        <v>42</v>
      </c>
      <c r="N822" s="43">
        <f t="shared" si="39"/>
        <v>0</v>
      </c>
      <c r="O822" s="43" t="str">
        <f t="shared" si="40"/>
        <v>No</v>
      </c>
      <c r="P822" s="45">
        <v>20</v>
      </c>
      <c r="Q822" s="43">
        <v>92</v>
      </c>
      <c r="R822" s="45">
        <f t="shared" si="41"/>
        <v>1840</v>
      </c>
      <c r="S822" s="43">
        <v>29</v>
      </c>
    </row>
    <row r="823" spans="1:19" x14ac:dyDescent="0.25">
      <c r="A823" s="46" t="str">
        <f>IFERROR(INDEX(Products!A:A, MATCH(B823, Products!B:B, 0)), "Not Found")</f>
        <v>P107</v>
      </c>
      <c r="B823" s="46" t="str">
        <f>PROPER(TRIM('Raw_Data'!A823))</f>
        <v>Swiss Cheese</v>
      </c>
      <c r="C823" s="46" t="s">
        <v>74</v>
      </c>
      <c r="D823" s="46" t="s">
        <v>3299</v>
      </c>
      <c r="E823" s="46" t="s">
        <v>1355</v>
      </c>
      <c r="F823" s="46" t="s">
        <v>106</v>
      </c>
      <c r="G823" s="46" t="s">
        <v>3301</v>
      </c>
      <c r="H823" s="46" t="s">
        <v>3302</v>
      </c>
      <c r="I823" s="29" t="s">
        <v>528</v>
      </c>
      <c r="J823" s="29" t="s">
        <v>711</v>
      </c>
      <c r="K823" s="46">
        <f>ABS('Raw_Data'!K823)</f>
        <v>64</v>
      </c>
      <c r="L823" s="46">
        <f>K823 + SUMIF(Stock_In!A:A, A823, Stock_In!D:D) - SUMIF(Stock_Out!A:A, A823, Stock_Out!D:D)</f>
        <v>64</v>
      </c>
      <c r="M823" s="46">
        <v>87</v>
      </c>
      <c r="N823" s="46">
        <f t="shared" si="39"/>
        <v>23</v>
      </c>
      <c r="O823" s="46" t="str">
        <f t="shared" si="40"/>
        <v>Yes</v>
      </c>
      <c r="P823" s="47">
        <v>6</v>
      </c>
      <c r="Q823" s="46">
        <v>94</v>
      </c>
      <c r="R823" s="47">
        <f t="shared" si="41"/>
        <v>564</v>
      </c>
      <c r="S823" s="46">
        <v>57</v>
      </c>
    </row>
    <row r="824" spans="1:19" x14ac:dyDescent="0.25">
      <c r="A824" s="43" t="str">
        <f>IFERROR(INDEX(Products!A:A, MATCH(B824, Products!B:B, 0)), "Not Found")</f>
        <v>P101</v>
      </c>
      <c r="B824" s="43" t="str">
        <f>PROPER(TRIM('Raw_Data'!A824))</f>
        <v>Halibut</v>
      </c>
      <c r="C824" s="43" t="s">
        <v>113</v>
      </c>
      <c r="D824" s="43" t="s">
        <v>1341</v>
      </c>
      <c r="E824" s="43" t="s">
        <v>1235</v>
      </c>
      <c r="F824" s="43" t="s">
        <v>59</v>
      </c>
      <c r="G824" s="43" t="s">
        <v>3304</v>
      </c>
      <c r="H824" s="43" t="s">
        <v>3305</v>
      </c>
      <c r="I824" s="32" t="s">
        <v>528</v>
      </c>
      <c r="J824" s="32" t="s">
        <v>1379</v>
      </c>
      <c r="K824" s="43">
        <f>ABS('Raw_Data'!K824)</f>
        <v>88</v>
      </c>
      <c r="L824" s="43">
        <f>K824 + SUMIF(Stock_In!A:A, A824, Stock_In!D:D) - SUMIF(Stock_Out!A:A, A824, Stock_Out!D:D)</f>
        <v>88</v>
      </c>
      <c r="M824" s="43">
        <v>7</v>
      </c>
      <c r="N824" s="43">
        <f t="shared" si="39"/>
        <v>0</v>
      </c>
      <c r="O824" s="43" t="str">
        <f t="shared" si="40"/>
        <v>No</v>
      </c>
      <c r="P824" s="45">
        <v>2.2999999999999998</v>
      </c>
      <c r="Q824" s="43">
        <v>66</v>
      </c>
      <c r="R824" s="45">
        <f t="shared" si="41"/>
        <v>151.79999999999998</v>
      </c>
      <c r="S824" s="43">
        <v>4</v>
      </c>
    </row>
    <row r="825" spans="1:19" x14ac:dyDescent="0.25">
      <c r="A825" s="46" t="str">
        <f>IFERROR(INDEX(Products!A:A, MATCH(B825, Products!B:B, 0)), "Not Found")</f>
        <v>P070</v>
      </c>
      <c r="B825" s="46" t="str">
        <f>PROPER(TRIM('Raw_Data'!A825))</f>
        <v>Mushrooms</v>
      </c>
      <c r="C825" s="46" t="s">
        <v>56</v>
      </c>
      <c r="D825" s="46" t="s">
        <v>737</v>
      </c>
      <c r="E825" s="46" t="s">
        <v>666</v>
      </c>
      <c r="F825" s="46" t="s">
        <v>106</v>
      </c>
      <c r="G825" s="46" t="s">
        <v>3307</v>
      </c>
      <c r="H825" s="46" t="s">
        <v>3308</v>
      </c>
      <c r="I825" s="29" t="s">
        <v>528</v>
      </c>
      <c r="J825" s="29" t="s">
        <v>864</v>
      </c>
      <c r="K825" s="46">
        <f>ABS('Raw_Data'!K825)</f>
        <v>72</v>
      </c>
      <c r="L825" s="46">
        <f>K825 + SUMIF(Stock_In!A:A, A825, Stock_In!D:D) - SUMIF(Stock_Out!A:A, A825, Stock_Out!D:D)</f>
        <v>72</v>
      </c>
      <c r="M825" s="46">
        <v>81</v>
      </c>
      <c r="N825" s="46">
        <f t="shared" si="39"/>
        <v>9</v>
      </c>
      <c r="O825" s="46" t="str">
        <f t="shared" si="40"/>
        <v>Yes</v>
      </c>
      <c r="P825" s="47">
        <v>25</v>
      </c>
      <c r="Q825" s="46">
        <v>85</v>
      </c>
      <c r="R825" s="47">
        <f t="shared" si="41"/>
        <v>2125</v>
      </c>
      <c r="S825" s="46">
        <v>78</v>
      </c>
    </row>
    <row r="826" spans="1:19" x14ac:dyDescent="0.25">
      <c r="A826" s="43" t="str">
        <f>IFERROR(INDEX(Products!A:A, MATCH(B826, Products!B:B, 0)), "Not Found")</f>
        <v>P006</v>
      </c>
      <c r="B826" s="43" t="str">
        <f>PROPER(TRIM('Raw_Data'!A826))</f>
        <v>Lemon</v>
      </c>
      <c r="C826" s="43" t="s">
        <v>56</v>
      </c>
      <c r="D826" s="43" t="s">
        <v>216</v>
      </c>
      <c r="E826" s="43" t="s">
        <v>98</v>
      </c>
      <c r="F826" s="43" t="s">
        <v>68</v>
      </c>
      <c r="G826" s="43" t="s">
        <v>3310</v>
      </c>
      <c r="H826" s="43" t="s">
        <v>3311</v>
      </c>
      <c r="I826" s="32" t="s">
        <v>528</v>
      </c>
      <c r="J826" s="32" t="s">
        <v>1183</v>
      </c>
      <c r="K826" s="43">
        <f>ABS('Raw_Data'!K826)</f>
        <v>12</v>
      </c>
      <c r="L826" s="43">
        <f>K826 + SUMIF(Stock_In!A:A, A826, Stock_In!D:D) - SUMIF(Stock_Out!A:A, A826, Stock_Out!D:D)</f>
        <v>12</v>
      </c>
      <c r="M826" s="43">
        <v>59</v>
      </c>
      <c r="N826" s="43">
        <f t="shared" si="39"/>
        <v>47</v>
      </c>
      <c r="O826" s="43" t="str">
        <f t="shared" si="40"/>
        <v>Yes</v>
      </c>
      <c r="P826" s="45">
        <v>5</v>
      </c>
      <c r="Q826" s="43">
        <v>52</v>
      </c>
      <c r="R826" s="45">
        <f t="shared" si="41"/>
        <v>260</v>
      </c>
      <c r="S826" s="43">
        <v>57</v>
      </c>
    </row>
    <row r="827" spans="1:19" x14ac:dyDescent="0.25">
      <c r="A827" s="46" t="str">
        <f>IFERROR(INDEX(Products!A:A, MATCH(B827, Products!B:B, 0)), "Not Found")</f>
        <v>P072</v>
      </c>
      <c r="B827" s="46" t="str">
        <f>PROPER(TRIM('Raw_Data'!A827))</f>
        <v>White Tea</v>
      </c>
      <c r="C827" s="46" t="s">
        <v>201</v>
      </c>
      <c r="D827" s="46" t="s">
        <v>1693</v>
      </c>
      <c r="E827" s="46" t="s">
        <v>695</v>
      </c>
      <c r="F827" s="46" t="s">
        <v>68</v>
      </c>
      <c r="G827" s="46" t="s">
        <v>3313</v>
      </c>
      <c r="H827" s="46" t="s">
        <v>3314</v>
      </c>
      <c r="I827" s="29" t="s">
        <v>582</v>
      </c>
      <c r="J827" s="29">
        <v>45542</v>
      </c>
      <c r="K827" s="46">
        <f>ABS('Raw_Data'!K827)</f>
        <v>58</v>
      </c>
      <c r="L827" s="46">
        <f>K827 + SUMIF(Stock_In!A:A, A827, Stock_In!D:D) - SUMIF(Stock_Out!A:A, A827, Stock_Out!D:D)</f>
        <v>58</v>
      </c>
      <c r="M827" s="46">
        <v>95</v>
      </c>
      <c r="N827" s="46">
        <f t="shared" si="39"/>
        <v>37</v>
      </c>
      <c r="O827" s="46" t="str">
        <f t="shared" si="40"/>
        <v>Yes</v>
      </c>
      <c r="P827" s="47">
        <v>2</v>
      </c>
      <c r="Q827" s="46">
        <v>24</v>
      </c>
      <c r="R827" s="47">
        <f t="shared" si="41"/>
        <v>48</v>
      </c>
      <c r="S827" s="46">
        <v>76</v>
      </c>
    </row>
    <row r="828" spans="1:19" x14ac:dyDescent="0.25">
      <c r="A828" s="43" t="str">
        <f>IFERROR(INDEX(Products!A:A, MATCH(B828, Products!B:B, 0)), "Not Found")</f>
        <v>P023</v>
      </c>
      <c r="B828" s="43" t="str">
        <f>PROPER(TRIM('Raw_Data'!A828))</f>
        <v>Mango</v>
      </c>
      <c r="C828" s="43" t="s">
        <v>56</v>
      </c>
      <c r="D828" s="43" t="s">
        <v>3315</v>
      </c>
      <c r="E828" s="43" t="s">
        <v>217</v>
      </c>
      <c r="F828" s="43" t="s">
        <v>68</v>
      </c>
      <c r="G828" s="43" t="s">
        <v>3317</v>
      </c>
      <c r="H828" s="43" t="s">
        <v>3318</v>
      </c>
      <c r="I828" s="32" t="s">
        <v>582</v>
      </c>
      <c r="J828" s="32">
        <v>45446</v>
      </c>
      <c r="K828" s="43">
        <f>ABS('Raw_Data'!K828)</f>
        <v>99</v>
      </c>
      <c r="L828" s="43">
        <f>K828 + SUMIF(Stock_In!A:A, A828, Stock_In!D:D) - SUMIF(Stock_Out!A:A, A828, Stock_Out!D:D)</f>
        <v>99</v>
      </c>
      <c r="M828" s="43">
        <v>43</v>
      </c>
      <c r="N828" s="43">
        <f t="shared" si="39"/>
        <v>0</v>
      </c>
      <c r="O828" s="43" t="str">
        <f t="shared" si="40"/>
        <v>No</v>
      </c>
      <c r="P828" s="45">
        <v>4.5</v>
      </c>
      <c r="Q828" s="43">
        <v>86</v>
      </c>
      <c r="R828" s="45">
        <f t="shared" si="41"/>
        <v>387</v>
      </c>
      <c r="S828" s="43">
        <v>62</v>
      </c>
    </row>
    <row r="829" spans="1:19" x14ac:dyDescent="0.25">
      <c r="A829" s="46" t="str">
        <f>IFERROR(INDEX(Products!A:A, MATCH(B829, Products!B:B, 0)), "Not Found")</f>
        <v>P034</v>
      </c>
      <c r="B829" s="46" t="str">
        <f>PROPER(TRIM('Raw_Data'!A829))</f>
        <v>Rice Flour</v>
      </c>
      <c r="C829" s="46" t="s">
        <v>103</v>
      </c>
      <c r="D829" s="46" t="s">
        <v>1290</v>
      </c>
      <c r="E829" s="46" t="s">
        <v>293</v>
      </c>
      <c r="F829" s="46" t="s">
        <v>59</v>
      </c>
      <c r="G829" s="46" t="s">
        <v>3320</v>
      </c>
      <c r="H829" s="46" t="s">
        <v>3321</v>
      </c>
      <c r="I829" s="29" t="s">
        <v>774</v>
      </c>
      <c r="J829" s="29">
        <v>45547</v>
      </c>
      <c r="K829" s="46">
        <f>ABS('Raw_Data'!K829)</f>
        <v>25</v>
      </c>
      <c r="L829" s="46">
        <f>K829 + SUMIF(Stock_In!A:A, A829, Stock_In!D:D) - SUMIF(Stock_Out!A:A, A829, Stock_Out!D:D)</f>
        <v>25</v>
      </c>
      <c r="M829" s="46">
        <v>47</v>
      </c>
      <c r="N829" s="46">
        <f t="shared" si="39"/>
        <v>22</v>
      </c>
      <c r="O829" s="46" t="str">
        <f t="shared" si="40"/>
        <v>Yes</v>
      </c>
      <c r="P829" s="47">
        <v>12.5</v>
      </c>
      <c r="Q829" s="46">
        <v>33</v>
      </c>
      <c r="R829" s="47">
        <f t="shared" si="41"/>
        <v>412.5</v>
      </c>
      <c r="S829" s="46">
        <v>12</v>
      </c>
    </row>
    <row r="830" spans="1:19" x14ac:dyDescent="0.25">
      <c r="A830" s="43" t="str">
        <f>IFERROR(INDEX(Products!A:A, MATCH(B830, Products!B:B, 0)), "Not Found")</f>
        <v>P001</v>
      </c>
      <c r="B830" s="43" t="str">
        <f>PROPER(TRIM('Raw_Data'!A830))</f>
        <v>Bell Pepper</v>
      </c>
      <c r="C830" s="43" t="s">
        <v>56</v>
      </c>
      <c r="D830" s="43" t="s">
        <v>812</v>
      </c>
      <c r="E830" s="43" t="s">
        <v>58</v>
      </c>
      <c r="F830" s="43" t="s">
        <v>106</v>
      </c>
      <c r="G830" s="43" t="s">
        <v>3323</v>
      </c>
      <c r="H830" s="43" t="s">
        <v>3324</v>
      </c>
      <c r="I830" s="32" t="s">
        <v>774</v>
      </c>
      <c r="J830" s="32">
        <v>45421</v>
      </c>
      <c r="K830" s="43">
        <f>ABS('Raw_Data'!K830)</f>
        <v>98</v>
      </c>
      <c r="L830" s="43">
        <f>K830 + SUMIF(Stock_In!A:A, A830, Stock_In!D:D) - SUMIF(Stock_Out!A:A, A830, Stock_Out!D:D)</f>
        <v>102</v>
      </c>
      <c r="M830" s="43">
        <v>43</v>
      </c>
      <c r="N830" s="43">
        <f t="shared" si="39"/>
        <v>0</v>
      </c>
      <c r="O830" s="43" t="str">
        <f t="shared" si="40"/>
        <v>No</v>
      </c>
      <c r="P830" s="45">
        <v>7</v>
      </c>
      <c r="Q830" s="43">
        <v>64</v>
      </c>
      <c r="R830" s="45">
        <f t="shared" si="41"/>
        <v>448</v>
      </c>
      <c r="S830" s="43">
        <v>53</v>
      </c>
    </row>
    <row r="831" spans="1:19" x14ac:dyDescent="0.25">
      <c r="A831" s="46" t="str">
        <f>IFERROR(INDEX(Products!A:A, MATCH(B831, Products!B:B, 0)), "Not Found")</f>
        <v>P027</v>
      </c>
      <c r="B831" s="46" t="str">
        <f>PROPER(TRIM('Raw_Data'!A831))</f>
        <v>Green Coffee</v>
      </c>
      <c r="C831" s="46" t="s">
        <v>201</v>
      </c>
      <c r="D831" s="46" t="s">
        <v>3325</v>
      </c>
      <c r="E831" s="46" t="s">
        <v>240</v>
      </c>
      <c r="F831" s="46" t="s">
        <v>59</v>
      </c>
      <c r="G831" s="46" t="s">
        <v>3327</v>
      </c>
      <c r="H831" s="46" t="s">
        <v>3328</v>
      </c>
      <c r="I831" s="29" t="s">
        <v>774</v>
      </c>
      <c r="J831" s="29" t="s">
        <v>1134</v>
      </c>
      <c r="K831" s="46">
        <f>ABS('Raw_Data'!K831)</f>
        <v>75</v>
      </c>
      <c r="L831" s="46">
        <f>K831 + SUMIF(Stock_In!A:A, A831, Stock_In!D:D) - SUMIF(Stock_Out!A:A, A831, Stock_Out!D:D)</f>
        <v>75</v>
      </c>
      <c r="M831" s="46">
        <v>9</v>
      </c>
      <c r="N831" s="46">
        <f t="shared" si="39"/>
        <v>0</v>
      </c>
      <c r="O831" s="46" t="str">
        <f t="shared" si="40"/>
        <v>No</v>
      </c>
      <c r="P831" s="47">
        <v>30.5</v>
      </c>
      <c r="Q831" s="46">
        <v>46</v>
      </c>
      <c r="R831" s="47">
        <f t="shared" si="41"/>
        <v>1403</v>
      </c>
      <c r="S831" s="46">
        <v>32</v>
      </c>
    </row>
    <row r="832" spans="1:19" x14ac:dyDescent="0.25">
      <c r="A832" s="43" t="str">
        <f>IFERROR(INDEX(Products!A:A, MATCH(B832, Products!B:B, 0)), "Not Found")</f>
        <v>P042</v>
      </c>
      <c r="B832" s="43" t="str">
        <f>PROPER(TRIM('Raw_Data'!A832))</f>
        <v>Feta Cheese</v>
      </c>
      <c r="C832" s="43" t="s">
        <v>74</v>
      </c>
      <c r="D832" s="43" t="s">
        <v>1217</v>
      </c>
      <c r="E832" s="43" t="s">
        <v>361</v>
      </c>
      <c r="F832" s="43" t="s">
        <v>59</v>
      </c>
      <c r="G832" s="43" t="s">
        <v>3331</v>
      </c>
      <c r="H832" s="43" t="s">
        <v>3332</v>
      </c>
      <c r="I832" s="32" t="s">
        <v>534</v>
      </c>
      <c r="J832" s="32" t="s">
        <v>1028</v>
      </c>
      <c r="K832" s="43">
        <f>ABS('Raw_Data'!K832)</f>
        <v>80</v>
      </c>
      <c r="L832" s="43">
        <f>K832 + SUMIF(Stock_In!A:A, A832, Stock_In!D:D) - SUMIF(Stock_Out!A:A, A832, Stock_Out!D:D)</f>
        <v>80</v>
      </c>
      <c r="M832" s="43">
        <v>50</v>
      </c>
      <c r="N832" s="43">
        <f t="shared" si="39"/>
        <v>0</v>
      </c>
      <c r="O832" s="43" t="str">
        <f t="shared" si="40"/>
        <v>No</v>
      </c>
      <c r="P832" s="45">
        <v>5</v>
      </c>
      <c r="Q832" s="43">
        <v>76</v>
      </c>
      <c r="R832" s="45">
        <f t="shared" si="41"/>
        <v>380</v>
      </c>
      <c r="S832" s="43">
        <v>35</v>
      </c>
    </row>
    <row r="833" spans="1:19" x14ac:dyDescent="0.25">
      <c r="A833" s="46" t="str">
        <f>IFERROR(INDEX(Products!A:A, MATCH(B833, Products!B:B, 0)), "Not Found")</f>
        <v>P081</v>
      </c>
      <c r="B833" s="46" t="str">
        <f>PROPER(TRIM('Raw_Data'!A833))</f>
        <v>Herbal Tea</v>
      </c>
      <c r="C833" s="46" t="s">
        <v>201</v>
      </c>
      <c r="D833" s="46" t="s">
        <v>292</v>
      </c>
      <c r="E833" s="46" t="s">
        <v>778</v>
      </c>
      <c r="F833" s="46" t="s">
        <v>59</v>
      </c>
      <c r="G833" s="46" t="s">
        <v>3334</v>
      </c>
      <c r="H833" s="46" t="s">
        <v>3335</v>
      </c>
      <c r="I833" s="29" t="s">
        <v>534</v>
      </c>
      <c r="J833" s="29">
        <v>45514</v>
      </c>
      <c r="K833" s="46">
        <f>ABS('Raw_Data'!K833)</f>
        <v>20</v>
      </c>
      <c r="L833" s="46">
        <f>K833 + SUMIF(Stock_In!A:A, A833, Stock_In!D:D) - SUMIF(Stock_Out!A:A, A833, Stock_Out!D:D)</f>
        <v>20</v>
      </c>
      <c r="M833" s="46">
        <v>49</v>
      </c>
      <c r="N833" s="46">
        <f t="shared" si="39"/>
        <v>29</v>
      </c>
      <c r="O833" s="46" t="str">
        <f t="shared" si="40"/>
        <v>Yes</v>
      </c>
      <c r="P833" s="47">
        <v>10</v>
      </c>
      <c r="Q833" s="46">
        <v>27</v>
      </c>
      <c r="R833" s="47">
        <f t="shared" si="41"/>
        <v>270</v>
      </c>
      <c r="S833" s="46">
        <v>37</v>
      </c>
    </row>
    <row r="834" spans="1:19" x14ac:dyDescent="0.25">
      <c r="A834" s="43" t="str">
        <f>IFERROR(INDEX(Products!A:A, MATCH(B834, Products!B:B, 0)), "Not Found")</f>
        <v>P094</v>
      </c>
      <c r="B834" s="43" t="str">
        <f>PROPER(TRIM('Raw_Data'!A834))</f>
        <v>Oatmeal Biscuit</v>
      </c>
      <c r="C834" s="43" t="s">
        <v>152</v>
      </c>
      <c r="D834" s="43" t="s">
        <v>1850</v>
      </c>
      <c r="E834" s="43" t="s">
        <v>959</v>
      </c>
      <c r="F834" s="43" t="s">
        <v>68</v>
      </c>
      <c r="G834" s="43" t="s">
        <v>3337</v>
      </c>
      <c r="H834" s="43" t="s">
        <v>3338</v>
      </c>
      <c r="I834" s="32" t="s">
        <v>1371</v>
      </c>
      <c r="J834" s="32" t="s">
        <v>243</v>
      </c>
      <c r="K834" s="43">
        <f>ABS('Raw_Data'!K834)</f>
        <v>93</v>
      </c>
      <c r="L834" s="43">
        <f>K834 + SUMIF(Stock_In!A:A, A834, Stock_In!D:D) - SUMIF(Stock_Out!A:A, A834, Stock_Out!D:D)</f>
        <v>93</v>
      </c>
      <c r="M834" s="43">
        <v>86</v>
      </c>
      <c r="N834" s="43">
        <f t="shared" si="39"/>
        <v>0</v>
      </c>
      <c r="O834" s="43" t="str">
        <f t="shared" si="40"/>
        <v>No</v>
      </c>
      <c r="P834" s="45">
        <v>10</v>
      </c>
      <c r="Q834" s="43">
        <v>24</v>
      </c>
      <c r="R834" s="45">
        <f t="shared" si="41"/>
        <v>240</v>
      </c>
      <c r="S834" s="43">
        <v>52</v>
      </c>
    </row>
    <row r="835" spans="1:19" x14ac:dyDescent="0.25">
      <c r="A835" s="46" t="str">
        <f>IFERROR(INDEX(Products!A:A, MATCH(B835, Products!B:B, 0)), "Not Found")</f>
        <v>P008</v>
      </c>
      <c r="B835" s="46" t="str">
        <f>PROPER(TRIM('Raw_Data'!A835))</f>
        <v>Anchovies</v>
      </c>
      <c r="C835" s="46" t="s">
        <v>113</v>
      </c>
      <c r="D835" s="46" t="s">
        <v>3339</v>
      </c>
      <c r="E835" s="46" t="s">
        <v>115</v>
      </c>
      <c r="F835" s="46" t="s">
        <v>59</v>
      </c>
      <c r="G835" s="46" t="s">
        <v>3341</v>
      </c>
      <c r="H835" s="46" t="s">
        <v>3342</v>
      </c>
      <c r="I835" s="29" t="s">
        <v>1371</v>
      </c>
      <c r="J835" s="29" t="s">
        <v>1798</v>
      </c>
      <c r="K835" s="46">
        <f>ABS('Raw_Data'!K835)</f>
        <v>66</v>
      </c>
      <c r="L835" s="46">
        <f>K835 + SUMIF(Stock_In!A:A, A835, Stock_In!D:D) - SUMIF(Stock_Out!A:A, A835, Stock_Out!D:D)</f>
        <v>66</v>
      </c>
      <c r="M835" s="46">
        <v>52</v>
      </c>
      <c r="N835" s="46">
        <f t="shared" si="39"/>
        <v>0</v>
      </c>
      <c r="O835" s="46" t="str">
        <f t="shared" si="40"/>
        <v>No</v>
      </c>
      <c r="P835" s="47">
        <v>4</v>
      </c>
      <c r="Q835" s="46">
        <v>63</v>
      </c>
      <c r="R835" s="47">
        <f t="shared" si="41"/>
        <v>252</v>
      </c>
      <c r="S835" s="46">
        <v>14</v>
      </c>
    </row>
    <row r="836" spans="1:19" x14ac:dyDescent="0.25">
      <c r="A836" s="43" t="str">
        <f>IFERROR(INDEX(Products!A:A, MATCH(B836, Products!B:B, 0)), "Not Found")</f>
        <v>P012</v>
      </c>
      <c r="B836" s="43" t="str">
        <f>PROPER(TRIM('Raw_Data'!A836))</f>
        <v>Avocado Oil</v>
      </c>
      <c r="C836" s="43" t="s">
        <v>65</v>
      </c>
      <c r="D836" s="43" t="s">
        <v>722</v>
      </c>
      <c r="E836" s="43" t="s">
        <v>141</v>
      </c>
      <c r="F836" s="43" t="s">
        <v>68</v>
      </c>
      <c r="G836" s="43" t="s">
        <v>3344</v>
      </c>
      <c r="H836" s="43" t="s">
        <v>3345</v>
      </c>
      <c r="I836" s="32" t="s">
        <v>1371</v>
      </c>
      <c r="J836" s="32" t="s">
        <v>1134</v>
      </c>
      <c r="K836" s="43">
        <f>ABS('Raw_Data'!K836)</f>
        <v>10</v>
      </c>
      <c r="L836" s="43">
        <f>K836 + SUMIF(Stock_In!A:A, A836, Stock_In!D:D) - SUMIF(Stock_Out!A:A, A836, Stock_Out!D:D)</f>
        <v>10</v>
      </c>
      <c r="M836" s="43">
        <v>81</v>
      </c>
      <c r="N836" s="43">
        <f t="shared" si="39"/>
        <v>71</v>
      </c>
      <c r="O836" s="43" t="str">
        <f t="shared" ref="O836:O899" si="42">IF(K836 &lt;= M836, "Yes", "No")</f>
        <v>Yes</v>
      </c>
      <c r="P836" s="45">
        <v>1.5</v>
      </c>
      <c r="Q836" s="43">
        <v>39</v>
      </c>
      <c r="R836" s="45">
        <f t="shared" si="41"/>
        <v>58.5</v>
      </c>
      <c r="S836" s="43">
        <v>85</v>
      </c>
    </row>
    <row r="837" spans="1:19" x14ac:dyDescent="0.25">
      <c r="A837" s="46" t="str">
        <f>IFERROR(INDEX(Products!A:A, MATCH(B837, Products!B:B, 0)), "Not Found")</f>
        <v>P014</v>
      </c>
      <c r="B837" s="46" t="str">
        <f>PROPER(TRIM('Raw_Data'!A837))</f>
        <v>Digestive Biscuit</v>
      </c>
      <c r="C837" s="46" t="s">
        <v>152</v>
      </c>
      <c r="D837" s="46" t="s">
        <v>3084</v>
      </c>
      <c r="E837" s="46" t="s">
        <v>154</v>
      </c>
      <c r="F837" s="46" t="s">
        <v>59</v>
      </c>
      <c r="G837" s="46" t="s">
        <v>3347</v>
      </c>
      <c r="H837" s="46" t="s">
        <v>3348</v>
      </c>
      <c r="I837" s="29" t="s">
        <v>1371</v>
      </c>
      <c r="J837" s="29" t="s">
        <v>879</v>
      </c>
      <c r="K837" s="46">
        <f>ABS('Raw_Data'!K837)</f>
        <v>90</v>
      </c>
      <c r="L837" s="46">
        <f>K837 + SUMIF(Stock_In!A:A, A837, Stock_In!D:D) - SUMIF(Stock_Out!A:A, A837, Stock_Out!D:D)</f>
        <v>90</v>
      </c>
      <c r="M837" s="46">
        <v>20</v>
      </c>
      <c r="N837" s="46">
        <f t="shared" ref="N837:N900" si="43">IF(M837&gt;L837,M837-L837,0)</f>
        <v>0</v>
      </c>
      <c r="O837" s="46" t="str">
        <f t="shared" si="42"/>
        <v>No</v>
      </c>
      <c r="P837" s="47">
        <v>2.5</v>
      </c>
      <c r="Q837" s="46">
        <v>87</v>
      </c>
      <c r="R837" s="47">
        <f t="shared" ref="R837:R900" si="44">P837*Q837</f>
        <v>217.5</v>
      </c>
      <c r="S837" s="46">
        <v>68</v>
      </c>
    </row>
    <row r="838" spans="1:19" x14ac:dyDescent="0.25">
      <c r="A838" s="43" t="str">
        <f>IFERROR(INDEX(Products!A:A, MATCH(B838, Products!B:B, 0)), "Not Found")</f>
        <v>P124</v>
      </c>
      <c r="B838" s="43" t="str">
        <f>PROPER(TRIM('Raw_Data'!A838))</f>
        <v>Raw Sugar</v>
      </c>
      <c r="C838" s="43" t="s">
        <v>152</v>
      </c>
      <c r="D838" s="43" t="s">
        <v>1438</v>
      </c>
      <c r="E838" s="43" t="s">
        <v>3001</v>
      </c>
      <c r="F838" s="43" t="s">
        <v>106</v>
      </c>
      <c r="G838" s="43" t="s">
        <v>3350</v>
      </c>
      <c r="H838" s="43" t="s">
        <v>3351</v>
      </c>
      <c r="I838" s="32" t="s">
        <v>945</v>
      </c>
      <c r="J838" s="32" t="s">
        <v>283</v>
      </c>
      <c r="K838" s="43">
        <f>ABS('Raw_Data'!K838)</f>
        <v>19</v>
      </c>
      <c r="L838" s="43">
        <f>K838 + SUMIF(Stock_In!A:A, A838, Stock_In!D:D) - SUMIF(Stock_Out!A:A, A838, Stock_Out!D:D)</f>
        <v>19</v>
      </c>
      <c r="M838" s="43">
        <v>36</v>
      </c>
      <c r="N838" s="43">
        <f t="shared" si="43"/>
        <v>17</v>
      </c>
      <c r="O838" s="43" t="str">
        <f t="shared" si="42"/>
        <v>Yes</v>
      </c>
      <c r="P838" s="45">
        <v>4.5</v>
      </c>
      <c r="Q838" s="43">
        <v>26</v>
      </c>
      <c r="R838" s="45">
        <f t="shared" si="44"/>
        <v>117</v>
      </c>
      <c r="S838" s="43">
        <v>29</v>
      </c>
    </row>
    <row r="839" spans="1:19" x14ac:dyDescent="0.25">
      <c r="A839" s="46" t="str">
        <f>IFERROR(INDEX(Products!A:A, MATCH(B839, Products!B:B, 0)), "Not Found")</f>
        <v>P112</v>
      </c>
      <c r="B839" s="46" t="str">
        <f>PROPER(TRIM('Raw_Data'!A839))</f>
        <v>White Bread</v>
      </c>
      <c r="C839" s="46" t="s">
        <v>152</v>
      </c>
      <c r="D839" s="46" t="s">
        <v>2593</v>
      </c>
      <c r="E839" s="46" t="s">
        <v>1460</v>
      </c>
      <c r="F839" s="46" t="s">
        <v>59</v>
      </c>
      <c r="G839" s="46" t="s">
        <v>3353</v>
      </c>
      <c r="H839" s="46" t="s">
        <v>3354</v>
      </c>
      <c r="I839" s="29" t="s">
        <v>945</v>
      </c>
      <c r="J839" s="29" t="s">
        <v>1059</v>
      </c>
      <c r="K839" s="46">
        <f>ABS('Raw_Data'!K839)</f>
        <v>72</v>
      </c>
      <c r="L839" s="46">
        <f>K839 + SUMIF(Stock_In!A:A, A839, Stock_In!D:D) - SUMIF(Stock_Out!A:A, A839, Stock_Out!D:D)</f>
        <v>72</v>
      </c>
      <c r="M839" s="46">
        <v>16</v>
      </c>
      <c r="N839" s="46">
        <f t="shared" si="43"/>
        <v>0</v>
      </c>
      <c r="O839" s="46" t="str">
        <f t="shared" si="42"/>
        <v>No</v>
      </c>
      <c r="P839" s="47">
        <v>1.2</v>
      </c>
      <c r="Q839" s="46">
        <v>64</v>
      </c>
      <c r="R839" s="47">
        <f t="shared" si="44"/>
        <v>76.8</v>
      </c>
      <c r="S839" s="46">
        <v>79</v>
      </c>
    </row>
    <row r="840" spans="1:19" x14ac:dyDescent="0.25">
      <c r="A840" s="43" t="str">
        <f>IFERROR(INDEX(Products!A:A, MATCH(B840, Products!B:B, 0)), "Not Found")</f>
        <v>P023</v>
      </c>
      <c r="B840" s="43" t="str">
        <f>PROPER(TRIM('Raw_Data'!A840))</f>
        <v>Mango</v>
      </c>
      <c r="C840" s="43" t="s">
        <v>56</v>
      </c>
      <c r="D840" s="43" t="s">
        <v>3355</v>
      </c>
      <c r="E840" s="43" t="s">
        <v>217</v>
      </c>
      <c r="F840" s="43" t="s">
        <v>68</v>
      </c>
      <c r="G840" s="43" t="s">
        <v>3357</v>
      </c>
      <c r="H840" s="43" t="s">
        <v>3358</v>
      </c>
      <c r="I840" s="32" t="s">
        <v>945</v>
      </c>
      <c r="J840" s="32" t="s">
        <v>934</v>
      </c>
      <c r="K840" s="43">
        <f>ABS('Raw_Data'!K840)</f>
        <v>60</v>
      </c>
      <c r="L840" s="43">
        <f>K840 + SUMIF(Stock_In!A:A, A840, Stock_In!D:D) - SUMIF(Stock_Out!A:A, A840, Stock_Out!D:D)</f>
        <v>60</v>
      </c>
      <c r="M840" s="43">
        <v>86</v>
      </c>
      <c r="N840" s="43">
        <f t="shared" si="43"/>
        <v>26</v>
      </c>
      <c r="O840" s="43" t="str">
        <f t="shared" si="42"/>
        <v>Yes</v>
      </c>
      <c r="P840" s="45">
        <v>6.5</v>
      </c>
      <c r="Q840" s="43">
        <v>78</v>
      </c>
      <c r="R840" s="45">
        <f t="shared" si="44"/>
        <v>507</v>
      </c>
      <c r="S840" s="43">
        <v>53</v>
      </c>
    </row>
    <row r="841" spans="1:19" x14ac:dyDescent="0.25">
      <c r="A841" s="46" t="str">
        <f>IFERROR(INDEX(Products!A:A, MATCH(B841, Products!B:B, 0)), "Not Found")</f>
        <v>P100</v>
      </c>
      <c r="B841" s="46" t="str">
        <f>PROPER(TRIM('Raw_Data'!A841))</f>
        <v>Potato</v>
      </c>
      <c r="C841" s="46" t="s">
        <v>56</v>
      </c>
      <c r="D841" s="46" t="s">
        <v>3359</v>
      </c>
      <c r="E841" s="46" t="s">
        <v>1202</v>
      </c>
      <c r="F841" s="46" t="s">
        <v>68</v>
      </c>
      <c r="G841" s="46" t="s">
        <v>3361</v>
      </c>
      <c r="H841" s="46" t="s">
        <v>3362</v>
      </c>
      <c r="I841" s="29" t="s">
        <v>945</v>
      </c>
      <c r="J841" s="29" t="s">
        <v>1134</v>
      </c>
      <c r="K841" s="46">
        <f>ABS('Raw_Data'!K841)</f>
        <v>26</v>
      </c>
      <c r="L841" s="46">
        <f>K841 + SUMIF(Stock_In!A:A, A841, Stock_In!D:D) - SUMIF(Stock_Out!A:A, A841, Stock_Out!D:D)</f>
        <v>21</v>
      </c>
      <c r="M841" s="46">
        <v>22</v>
      </c>
      <c r="N841" s="46">
        <f t="shared" si="43"/>
        <v>1</v>
      </c>
      <c r="O841" s="46" t="str">
        <f t="shared" si="42"/>
        <v>No</v>
      </c>
      <c r="P841" s="47">
        <v>4.5</v>
      </c>
      <c r="Q841" s="46">
        <v>81</v>
      </c>
      <c r="R841" s="47">
        <f t="shared" si="44"/>
        <v>364.5</v>
      </c>
      <c r="S841" s="46">
        <v>88</v>
      </c>
    </row>
    <row r="842" spans="1:19" x14ac:dyDescent="0.25">
      <c r="A842" s="43" t="str">
        <f>IFERROR(INDEX(Products!A:A, MATCH(B842, Products!B:B, 0)), "Not Found")</f>
        <v>P040</v>
      </c>
      <c r="B842" s="43" t="str">
        <f>PROPER(TRIM('Raw_Data'!A842))</f>
        <v>Sesame Oil</v>
      </c>
      <c r="C842" s="43" t="s">
        <v>65</v>
      </c>
      <c r="D842" s="43" t="s">
        <v>2870</v>
      </c>
      <c r="E842" s="43" t="s">
        <v>348</v>
      </c>
      <c r="F842" s="43" t="s">
        <v>59</v>
      </c>
      <c r="G842" s="43" t="s">
        <v>3364</v>
      </c>
      <c r="H842" s="43" t="s">
        <v>3365</v>
      </c>
      <c r="I842" s="32" t="s">
        <v>945</v>
      </c>
      <c r="J842" s="32">
        <v>45420</v>
      </c>
      <c r="K842" s="43">
        <f>ABS('Raw_Data'!K842)</f>
        <v>85</v>
      </c>
      <c r="L842" s="43">
        <f>K842 + SUMIF(Stock_In!A:A, A842, Stock_In!D:D) - SUMIF(Stock_Out!A:A, A842, Stock_Out!D:D)</f>
        <v>85</v>
      </c>
      <c r="M842" s="43">
        <v>20</v>
      </c>
      <c r="N842" s="43">
        <f t="shared" si="43"/>
        <v>0</v>
      </c>
      <c r="O842" s="43" t="str">
        <f t="shared" si="42"/>
        <v>No</v>
      </c>
      <c r="P842" s="45">
        <v>25.25</v>
      </c>
      <c r="Q842" s="43">
        <v>53</v>
      </c>
      <c r="R842" s="45">
        <f t="shared" si="44"/>
        <v>1338.25</v>
      </c>
      <c r="S842" s="43">
        <v>56</v>
      </c>
    </row>
    <row r="843" spans="1:19" x14ac:dyDescent="0.25">
      <c r="A843" s="46" t="str">
        <f>IFERROR(INDEX(Products!A:A, MATCH(B843, Products!B:B, 0)), "Not Found")</f>
        <v>P001</v>
      </c>
      <c r="B843" s="46" t="str">
        <f>PROPER(TRIM('Raw_Data'!A843))</f>
        <v>Bell Pepper</v>
      </c>
      <c r="C843" s="46" t="s">
        <v>56</v>
      </c>
      <c r="D843" s="46" t="s">
        <v>1171</v>
      </c>
      <c r="E843" s="46" t="s">
        <v>58</v>
      </c>
      <c r="F843" s="46" t="s">
        <v>106</v>
      </c>
      <c r="G843" s="46" t="s">
        <v>3368</v>
      </c>
      <c r="H843" s="46" t="s">
        <v>3369</v>
      </c>
      <c r="I843" s="29" t="s">
        <v>945</v>
      </c>
      <c r="J843" s="29" t="s">
        <v>442</v>
      </c>
      <c r="K843" s="46">
        <f>ABS('Raw_Data'!K843)</f>
        <v>90</v>
      </c>
      <c r="L843" s="46">
        <f>K843 + SUMIF(Stock_In!A:A, A843, Stock_In!D:D) - SUMIF(Stock_Out!A:A, A843, Stock_Out!D:D)</f>
        <v>94</v>
      </c>
      <c r="M843" s="46">
        <v>40</v>
      </c>
      <c r="N843" s="46">
        <f t="shared" si="43"/>
        <v>0</v>
      </c>
      <c r="O843" s="46" t="str">
        <f t="shared" si="42"/>
        <v>No</v>
      </c>
      <c r="P843" s="47">
        <v>2.5</v>
      </c>
      <c r="Q843" s="46">
        <v>28</v>
      </c>
      <c r="R843" s="47">
        <f t="shared" si="44"/>
        <v>70</v>
      </c>
      <c r="S843" s="46">
        <v>98</v>
      </c>
    </row>
    <row r="844" spans="1:19" x14ac:dyDescent="0.25">
      <c r="A844" s="43" t="str">
        <f>IFERROR(INDEX(Products!A:A, MATCH(B844, Products!B:B, 0)), "Not Found")</f>
        <v>P072</v>
      </c>
      <c r="B844" s="43" t="str">
        <f>PROPER(TRIM('Raw_Data'!A844))</f>
        <v>White Tea</v>
      </c>
      <c r="C844" s="43" t="s">
        <v>201</v>
      </c>
      <c r="D844" s="43" t="s">
        <v>3370</v>
      </c>
      <c r="E844" s="43" t="s">
        <v>695</v>
      </c>
      <c r="F844" s="43" t="s">
        <v>106</v>
      </c>
      <c r="G844" s="43" t="s">
        <v>3372</v>
      </c>
      <c r="H844" s="43" t="s">
        <v>3373</v>
      </c>
      <c r="I844" s="32" t="s">
        <v>1770</v>
      </c>
      <c r="J844" s="32">
        <v>45332</v>
      </c>
      <c r="K844" s="43">
        <f>ABS('Raw_Data'!K844)</f>
        <v>35</v>
      </c>
      <c r="L844" s="43">
        <f>K844 + SUMIF(Stock_In!A:A, A844, Stock_In!D:D) - SUMIF(Stock_Out!A:A, A844, Stock_Out!D:D)</f>
        <v>35</v>
      </c>
      <c r="M844" s="43">
        <v>40</v>
      </c>
      <c r="N844" s="43">
        <f t="shared" si="43"/>
        <v>5</v>
      </c>
      <c r="O844" s="43" t="str">
        <f t="shared" si="42"/>
        <v>Yes</v>
      </c>
      <c r="P844" s="45">
        <v>7</v>
      </c>
      <c r="Q844" s="43">
        <v>95</v>
      </c>
      <c r="R844" s="45">
        <f t="shared" si="44"/>
        <v>665</v>
      </c>
      <c r="S844" s="43">
        <v>26</v>
      </c>
    </row>
    <row r="845" spans="1:19" x14ac:dyDescent="0.25">
      <c r="A845" s="46" t="str">
        <f>IFERROR(INDEX(Products!A:A, MATCH(B845, Products!B:B, 0)), "Not Found")</f>
        <v>P104</v>
      </c>
      <c r="B845" s="46" t="str">
        <f>PROPER(TRIM('Raw_Data'!A845))</f>
        <v>Corn Oil</v>
      </c>
      <c r="C845" s="46" t="s">
        <v>65</v>
      </c>
      <c r="D845" s="46" t="s">
        <v>1607</v>
      </c>
      <c r="E845" s="46" t="s">
        <v>1278</v>
      </c>
      <c r="F845" s="46" t="s">
        <v>59</v>
      </c>
      <c r="G845" s="46" t="s">
        <v>3375</v>
      </c>
      <c r="H845" s="46" t="s">
        <v>3376</v>
      </c>
      <c r="I845" s="29" t="s">
        <v>1770</v>
      </c>
      <c r="J845" s="29" t="s">
        <v>344</v>
      </c>
      <c r="K845" s="46">
        <f>ABS('Raw_Data'!K845)</f>
        <v>50</v>
      </c>
      <c r="L845" s="46">
        <f>K845 + SUMIF(Stock_In!A:A, A845, Stock_In!D:D) - SUMIF(Stock_Out!A:A, A845, Stock_Out!D:D)</f>
        <v>50</v>
      </c>
      <c r="M845" s="46">
        <v>68</v>
      </c>
      <c r="N845" s="46">
        <f t="shared" si="43"/>
        <v>18</v>
      </c>
      <c r="O845" s="46" t="str">
        <f t="shared" si="42"/>
        <v>Yes</v>
      </c>
      <c r="P845" s="47">
        <v>5.5</v>
      </c>
      <c r="Q845" s="46">
        <v>59</v>
      </c>
      <c r="R845" s="47">
        <f t="shared" si="44"/>
        <v>324.5</v>
      </c>
      <c r="S845" s="46">
        <v>16</v>
      </c>
    </row>
    <row r="846" spans="1:19" x14ac:dyDescent="0.25">
      <c r="A846" s="43" t="str">
        <f>IFERROR(INDEX(Products!A:A, MATCH(B846, Products!B:B, 0)), "Not Found")</f>
        <v>P005</v>
      </c>
      <c r="B846" s="43" t="str">
        <f>PROPER(TRIM('Raw_Data'!A846))</f>
        <v>Garlic</v>
      </c>
      <c r="C846" s="43" t="s">
        <v>56</v>
      </c>
      <c r="D846" s="43" t="s">
        <v>1895</v>
      </c>
      <c r="E846" s="43" t="s">
        <v>90</v>
      </c>
      <c r="F846" s="43" t="s">
        <v>106</v>
      </c>
      <c r="G846" s="43" t="s">
        <v>3378</v>
      </c>
      <c r="H846" s="43" t="s">
        <v>3379</v>
      </c>
      <c r="I846" s="32" t="s">
        <v>225</v>
      </c>
      <c r="J846" s="32">
        <v>45424</v>
      </c>
      <c r="K846" s="43">
        <f>ABS('Raw_Data'!K846)</f>
        <v>43</v>
      </c>
      <c r="L846" s="43">
        <f>K846 + SUMIF(Stock_In!A:A, A846, Stock_In!D:D) - SUMIF(Stock_Out!A:A, A846, Stock_Out!D:D)</f>
        <v>43</v>
      </c>
      <c r="M846" s="43">
        <v>10</v>
      </c>
      <c r="N846" s="43">
        <f t="shared" si="43"/>
        <v>0</v>
      </c>
      <c r="O846" s="43" t="str">
        <f t="shared" si="42"/>
        <v>No</v>
      </c>
      <c r="P846" s="45">
        <v>12</v>
      </c>
      <c r="Q846" s="43">
        <v>69</v>
      </c>
      <c r="R846" s="45">
        <f t="shared" si="44"/>
        <v>828</v>
      </c>
      <c r="S846" s="43">
        <v>98</v>
      </c>
    </row>
    <row r="847" spans="1:19" x14ac:dyDescent="0.25">
      <c r="A847" s="46" t="str">
        <f>IFERROR(INDEX(Products!A:A, MATCH(B847, Products!B:B, 0)), "Not Found")</f>
        <v>P060</v>
      </c>
      <c r="B847" s="46" t="str">
        <f>PROPER(TRIM('Raw_Data'!A847))</f>
        <v>Grapes</v>
      </c>
      <c r="C847" s="46" t="s">
        <v>56</v>
      </c>
      <c r="D847" s="46" t="s">
        <v>963</v>
      </c>
      <c r="E847" s="46" t="s">
        <v>537</v>
      </c>
      <c r="F847" s="46" t="s">
        <v>59</v>
      </c>
      <c r="G847" s="46" t="s">
        <v>3381</v>
      </c>
      <c r="H847" s="46" t="s">
        <v>3382</v>
      </c>
      <c r="I847" s="29" t="s">
        <v>225</v>
      </c>
      <c r="J847" s="29" t="s">
        <v>351</v>
      </c>
      <c r="K847" s="46">
        <f>ABS('Raw_Data'!K847)</f>
        <v>99</v>
      </c>
      <c r="L847" s="46">
        <f>K847 + SUMIF(Stock_In!A:A, A847, Stock_In!D:D) - SUMIF(Stock_Out!A:A, A847, Stock_Out!D:D)</f>
        <v>99</v>
      </c>
      <c r="M847" s="46">
        <v>56</v>
      </c>
      <c r="N847" s="46">
        <f t="shared" si="43"/>
        <v>0</v>
      </c>
      <c r="O847" s="46" t="str">
        <f t="shared" si="42"/>
        <v>No</v>
      </c>
      <c r="P847" s="47">
        <v>7.5</v>
      </c>
      <c r="Q847" s="46">
        <v>35</v>
      </c>
      <c r="R847" s="47">
        <f t="shared" si="44"/>
        <v>262.5</v>
      </c>
      <c r="S847" s="46">
        <v>82</v>
      </c>
    </row>
    <row r="848" spans="1:19" x14ac:dyDescent="0.25">
      <c r="A848" s="43" t="str">
        <f>IFERROR(INDEX(Products!A:A, MATCH(B848, Products!B:B, 0)), "Not Found")</f>
        <v>P003</v>
      </c>
      <c r="B848" s="43" t="str">
        <f>PROPER(TRIM('Raw_Data'!A848))</f>
        <v>Parmesan Cheese</v>
      </c>
      <c r="C848" s="43" t="s">
        <v>74</v>
      </c>
      <c r="D848" s="43" t="s">
        <v>1663</v>
      </c>
      <c r="E848" s="43" t="s">
        <v>76</v>
      </c>
      <c r="F848" s="43" t="s">
        <v>59</v>
      </c>
      <c r="G848" s="43" t="s">
        <v>3384</v>
      </c>
      <c r="H848" s="43" t="s">
        <v>3385</v>
      </c>
      <c r="I848" s="32" t="s">
        <v>225</v>
      </c>
      <c r="J848" s="32" t="s">
        <v>1115</v>
      </c>
      <c r="K848" s="43">
        <f>ABS('Raw_Data'!K848)</f>
        <v>99</v>
      </c>
      <c r="L848" s="43">
        <f>K848 + SUMIF(Stock_In!A:A, A848, Stock_In!D:D) - SUMIF(Stock_Out!A:A, A848, Stock_Out!D:D)</f>
        <v>99</v>
      </c>
      <c r="M848" s="43">
        <v>67</v>
      </c>
      <c r="N848" s="43">
        <f t="shared" si="43"/>
        <v>0</v>
      </c>
      <c r="O848" s="43" t="str">
        <f t="shared" si="42"/>
        <v>No</v>
      </c>
      <c r="P848" s="45">
        <v>2.5</v>
      </c>
      <c r="Q848" s="43">
        <v>44</v>
      </c>
      <c r="R848" s="45">
        <f t="shared" si="44"/>
        <v>110</v>
      </c>
      <c r="S848" s="43">
        <v>72</v>
      </c>
    </row>
    <row r="849" spans="1:19" x14ac:dyDescent="0.25">
      <c r="A849" s="46" t="str">
        <f>IFERROR(INDEX(Products!A:A, MATCH(B849, Products!B:B, 0)), "Not Found")</f>
        <v>P121</v>
      </c>
      <c r="B849" s="46" t="str">
        <f>PROPER(TRIM('Raw_Data'!A849))</f>
        <v>Mackerel</v>
      </c>
      <c r="C849" s="46" t="s">
        <v>113</v>
      </c>
      <c r="D849" s="46" t="s">
        <v>3022</v>
      </c>
      <c r="E849" s="46" t="s">
        <v>1946</v>
      </c>
      <c r="F849" s="46" t="s">
        <v>68</v>
      </c>
      <c r="G849" s="46" t="s">
        <v>3387</v>
      </c>
      <c r="H849" s="46" t="s">
        <v>3388</v>
      </c>
      <c r="I849" s="29" t="s">
        <v>826</v>
      </c>
      <c r="J849" s="29" t="s">
        <v>2019</v>
      </c>
      <c r="K849" s="46">
        <f>ABS('Raw_Data'!K849)</f>
        <v>45</v>
      </c>
      <c r="L849" s="46">
        <f>K849 + SUMIF(Stock_In!A:A, A849, Stock_In!D:D) - SUMIF(Stock_Out!A:A, A849, Stock_Out!D:D)</f>
        <v>45</v>
      </c>
      <c r="M849" s="46">
        <v>40</v>
      </c>
      <c r="N849" s="46">
        <f t="shared" si="43"/>
        <v>0</v>
      </c>
      <c r="O849" s="46" t="str">
        <f t="shared" si="42"/>
        <v>No</v>
      </c>
      <c r="P849" s="47">
        <v>6</v>
      </c>
      <c r="Q849" s="46">
        <v>45</v>
      </c>
      <c r="R849" s="47">
        <f t="shared" si="44"/>
        <v>270</v>
      </c>
      <c r="S849" s="46">
        <v>86</v>
      </c>
    </row>
    <row r="850" spans="1:19" x14ac:dyDescent="0.25">
      <c r="A850" s="43" t="str">
        <f>IFERROR(INDEX(Products!A:A, MATCH(B850, Products!B:B, 0)), "Not Found")</f>
        <v>P077</v>
      </c>
      <c r="B850" s="43" t="str">
        <f>PROPER(TRIM('Raw_Data'!A850))</f>
        <v>Brown Rice</v>
      </c>
      <c r="C850" s="43" t="s">
        <v>103</v>
      </c>
      <c r="D850" s="43" t="s">
        <v>3229</v>
      </c>
      <c r="E850" s="43" t="s">
        <v>738</v>
      </c>
      <c r="F850" s="43" t="s">
        <v>68</v>
      </c>
      <c r="G850" s="43" t="s">
        <v>3390</v>
      </c>
      <c r="H850" s="43" t="s">
        <v>3391</v>
      </c>
      <c r="I850" s="32" t="s">
        <v>1495</v>
      </c>
      <c r="J850" s="32" t="s">
        <v>3160</v>
      </c>
      <c r="K850" s="43">
        <f>ABS('Raw_Data'!K850)</f>
        <v>44</v>
      </c>
      <c r="L850" s="43">
        <f>K850 + SUMIF(Stock_In!A:A, A850, Stock_In!D:D) - SUMIF(Stock_Out!A:A, A850, Stock_Out!D:D)</f>
        <v>44</v>
      </c>
      <c r="M850" s="43">
        <v>9</v>
      </c>
      <c r="N850" s="43">
        <f t="shared" si="43"/>
        <v>0</v>
      </c>
      <c r="O850" s="43" t="str">
        <f t="shared" si="42"/>
        <v>No</v>
      </c>
      <c r="P850" s="45">
        <v>5</v>
      </c>
      <c r="Q850" s="43">
        <v>50</v>
      </c>
      <c r="R850" s="45">
        <f t="shared" si="44"/>
        <v>250</v>
      </c>
      <c r="S850" s="43">
        <v>98</v>
      </c>
    </row>
    <row r="851" spans="1:19" x14ac:dyDescent="0.25">
      <c r="A851" s="46" t="str">
        <f>IFERROR(INDEX(Products!A:A, MATCH(B851, Products!B:B, 0)), "Not Found")</f>
        <v>P056</v>
      </c>
      <c r="B851" s="46" t="str">
        <f>PROPER(TRIM('Raw_Data'!A851))</f>
        <v>Pomegranate</v>
      </c>
      <c r="C851" s="46" t="s">
        <v>56</v>
      </c>
      <c r="D851" s="46" t="s">
        <v>1039</v>
      </c>
      <c r="E851" s="46" t="s">
        <v>476</v>
      </c>
      <c r="F851" s="46" t="s">
        <v>59</v>
      </c>
      <c r="G851" s="46" t="s">
        <v>3393</v>
      </c>
      <c r="H851" s="46" t="s">
        <v>3394</v>
      </c>
      <c r="I851" s="29" t="s">
        <v>1495</v>
      </c>
      <c r="J851" s="29" t="s">
        <v>1770</v>
      </c>
      <c r="K851" s="46">
        <f>ABS('Raw_Data'!K851)</f>
        <v>62</v>
      </c>
      <c r="L851" s="46">
        <f>K851 + SUMIF(Stock_In!A:A, A851, Stock_In!D:D) - SUMIF(Stock_Out!A:A, A851, Stock_Out!D:D)</f>
        <v>62</v>
      </c>
      <c r="M851" s="46">
        <v>8</v>
      </c>
      <c r="N851" s="46">
        <f t="shared" si="43"/>
        <v>0</v>
      </c>
      <c r="O851" s="46" t="str">
        <f t="shared" si="42"/>
        <v>No</v>
      </c>
      <c r="P851" s="47">
        <v>5</v>
      </c>
      <c r="Q851" s="46">
        <v>41</v>
      </c>
      <c r="R851" s="47">
        <f t="shared" si="44"/>
        <v>205</v>
      </c>
      <c r="S851" s="46">
        <v>50</v>
      </c>
    </row>
    <row r="852" spans="1:19" x14ac:dyDescent="0.25">
      <c r="A852" s="43" t="str">
        <f>IFERROR(INDEX(Products!A:A, MATCH(B852, Products!B:B, 0)), "Not Found")</f>
        <v>P094</v>
      </c>
      <c r="B852" s="43" t="str">
        <f>PROPER(TRIM('Raw_Data'!A852))</f>
        <v>Oatmeal Biscuit</v>
      </c>
      <c r="C852" s="43" t="s">
        <v>152</v>
      </c>
      <c r="D852" s="43" t="s">
        <v>2819</v>
      </c>
      <c r="E852" s="43" t="s">
        <v>959</v>
      </c>
      <c r="F852" s="43" t="s">
        <v>68</v>
      </c>
      <c r="G852" s="43" t="s">
        <v>3396</v>
      </c>
      <c r="H852" s="43" t="s">
        <v>3397</v>
      </c>
      <c r="I852" s="32" t="s">
        <v>393</v>
      </c>
      <c r="J852" s="32">
        <v>45546</v>
      </c>
      <c r="K852" s="43">
        <f>ABS('Raw_Data'!K852)</f>
        <v>16</v>
      </c>
      <c r="L852" s="43">
        <f>K852 + SUMIF(Stock_In!A:A, A852, Stock_In!D:D) - SUMIF(Stock_Out!A:A, A852, Stock_Out!D:D)</f>
        <v>16</v>
      </c>
      <c r="M852" s="43">
        <v>77</v>
      </c>
      <c r="N852" s="43">
        <f t="shared" si="43"/>
        <v>61</v>
      </c>
      <c r="O852" s="43" t="str">
        <f t="shared" si="42"/>
        <v>Yes</v>
      </c>
      <c r="P852" s="45">
        <v>1.5</v>
      </c>
      <c r="Q852" s="43">
        <v>34</v>
      </c>
      <c r="R852" s="45">
        <f t="shared" si="44"/>
        <v>51</v>
      </c>
      <c r="S852" s="43">
        <v>57</v>
      </c>
    </row>
    <row r="853" spans="1:19" x14ac:dyDescent="0.25">
      <c r="A853" s="46" t="str">
        <f>IFERROR(INDEX(Products!A:A, MATCH(B853, Products!B:B, 0)), "Not Found")</f>
        <v>P065</v>
      </c>
      <c r="B853" s="46" t="str">
        <f>PROPER(TRIM('Raw_Data'!A853))</f>
        <v>Coconut</v>
      </c>
      <c r="C853" s="46" t="s">
        <v>56</v>
      </c>
      <c r="D853" s="46" t="s">
        <v>3229</v>
      </c>
      <c r="E853" s="46" t="s">
        <v>597</v>
      </c>
      <c r="F853" s="46" t="s">
        <v>68</v>
      </c>
      <c r="G853" s="46" t="s">
        <v>3399</v>
      </c>
      <c r="H853" s="46" t="s">
        <v>3400</v>
      </c>
      <c r="I853" s="29" t="s">
        <v>432</v>
      </c>
      <c r="J853" s="29" t="s">
        <v>437</v>
      </c>
      <c r="K853" s="46">
        <f>ABS('Raw_Data'!K853)</f>
        <v>99</v>
      </c>
      <c r="L853" s="46">
        <f>K853 + SUMIF(Stock_In!A:A, A853, Stock_In!D:D) - SUMIF(Stock_Out!A:A, A853, Stock_Out!D:D)</f>
        <v>99</v>
      </c>
      <c r="M853" s="46">
        <v>60</v>
      </c>
      <c r="N853" s="46">
        <f t="shared" si="43"/>
        <v>0</v>
      </c>
      <c r="O853" s="46" t="str">
        <f t="shared" si="42"/>
        <v>No</v>
      </c>
      <c r="P853" s="47">
        <v>1.8</v>
      </c>
      <c r="Q853" s="46">
        <v>44</v>
      </c>
      <c r="R853" s="47">
        <f t="shared" si="44"/>
        <v>79.2</v>
      </c>
      <c r="S853" s="46">
        <v>32</v>
      </c>
    </row>
    <row r="854" spans="1:19" x14ac:dyDescent="0.25">
      <c r="A854" s="43" t="str">
        <f>IFERROR(INDEX(Products!A:A, MATCH(B854, Products!B:B, 0)), "Not Found")</f>
        <v>P030</v>
      </c>
      <c r="B854" s="43" t="str">
        <f>PROPER(TRIM('Raw_Data'!A854))</f>
        <v>Bread Flour</v>
      </c>
      <c r="C854" s="43" t="s">
        <v>103</v>
      </c>
      <c r="D854" s="43" t="s">
        <v>3401</v>
      </c>
      <c r="E854" s="43" t="s">
        <v>262</v>
      </c>
      <c r="F854" s="43" t="s">
        <v>59</v>
      </c>
      <c r="G854" s="43" t="s">
        <v>3403</v>
      </c>
      <c r="H854" s="43" t="s">
        <v>3404</v>
      </c>
      <c r="I854" s="32" t="s">
        <v>333</v>
      </c>
      <c r="J854" s="32">
        <v>45718</v>
      </c>
      <c r="K854" s="43">
        <f>ABS('Raw_Data'!K854)</f>
        <v>71</v>
      </c>
      <c r="L854" s="43">
        <f>K854 + SUMIF(Stock_In!A:A, A854, Stock_In!D:D) - SUMIF(Stock_Out!A:A, A854, Stock_Out!D:D)</f>
        <v>71</v>
      </c>
      <c r="M854" s="43">
        <v>88</v>
      </c>
      <c r="N854" s="43">
        <f t="shared" si="43"/>
        <v>17</v>
      </c>
      <c r="O854" s="43" t="str">
        <f t="shared" si="42"/>
        <v>Yes</v>
      </c>
      <c r="P854" s="45">
        <v>1</v>
      </c>
      <c r="Q854" s="43">
        <v>84</v>
      </c>
      <c r="R854" s="45">
        <f t="shared" si="44"/>
        <v>84</v>
      </c>
      <c r="S854" s="43">
        <v>75</v>
      </c>
    </row>
    <row r="855" spans="1:19" x14ac:dyDescent="0.25">
      <c r="A855" s="46" t="str">
        <f>IFERROR(INDEX(Products!A:A, MATCH(B855, Products!B:B, 0)), "Not Found")</f>
        <v>P031</v>
      </c>
      <c r="B855" s="46" t="str">
        <f>PROPER(TRIM('Raw_Data'!A855))</f>
        <v>Cucumber</v>
      </c>
      <c r="C855" s="46" t="s">
        <v>56</v>
      </c>
      <c r="D855" s="46" t="s">
        <v>292</v>
      </c>
      <c r="E855" s="46" t="s">
        <v>268</v>
      </c>
      <c r="F855" s="46" t="s">
        <v>106</v>
      </c>
      <c r="G855" s="46" t="s">
        <v>3406</v>
      </c>
      <c r="H855" s="46" t="s">
        <v>3407</v>
      </c>
      <c r="I855" s="29" t="s">
        <v>333</v>
      </c>
      <c r="J855" s="29" t="s">
        <v>3007</v>
      </c>
      <c r="K855" s="46">
        <f>ABS('Raw_Data'!K855)</f>
        <v>13</v>
      </c>
      <c r="L855" s="46">
        <f>K855 + SUMIF(Stock_In!A:A, A855, Stock_In!D:D) - SUMIF(Stock_Out!A:A, A855, Stock_Out!D:D)</f>
        <v>13</v>
      </c>
      <c r="M855" s="46">
        <v>24</v>
      </c>
      <c r="N855" s="46">
        <f t="shared" si="43"/>
        <v>11</v>
      </c>
      <c r="O855" s="46" t="str">
        <f t="shared" si="42"/>
        <v>Yes</v>
      </c>
      <c r="P855" s="47">
        <v>6</v>
      </c>
      <c r="Q855" s="46">
        <v>47</v>
      </c>
      <c r="R855" s="47">
        <f t="shared" si="44"/>
        <v>282</v>
      </c>
      <c r="S855" s="46">
        <v>71</v>
      </c>
    </row>
    <row r="856" spans="1:19" x14ac:dyDescent="0.25">
      <c r="A856" s="43" t="str">
        <f>IFERROR(INDEX(Products!A:A, MATCH(B856, Products!B:B, 0)), "Not Found")</f>
        <v>P032</v>
      </c>
      <c r="B856" s="43" t="str">
        <f>PROPER(TRIM('Raw_Data'!A856))</f>
        <v>Milk</v>
      </c>
      <c r="C856" s="43" t="s">
        <v>74</v>
      </c>
      <c r="D856" s="43" t="s">
        <v>495</v>
      </c>
      <c r="E856" s="43" t="s">
        <v>280</v>
      </c>
      <c r="F856" s="43" t="s">
        <v>59</v>
      </c>
      <c r="G856" s="43" t="s">
        <v>3409</v>
      </c>
      <c r="H856" s="43" t="s">
        <v>3410</v>
      </c>
      <c r="I856" s="32" t="s">
        <v>333</v>
      </c>
      <c r="J856" s="32" t="s">
        <v>1535</v>
      </c>
      <c r="K856" s="43">
        <f>ABS('Raw_Data'!K856)</f>
        <v>43</v>
      </c>
      <c r="L856" s="43">
        <f>K856 + SUMIF(Stock_In!A:A, A856, Stock_In!D:D) - SUMIF(Stock_Out!A:A, A856, Stock_Out!D:D)</f>
        <v>43</v>
      </c>
      <c r="M856" s="43">
        <v>33</v>
      </c>
      <c r="N856" s="43">
        <f t="shared" si="43"/>
        <v>0</v>
      </c>
      <c r="O856" s="43" t="str">
        <f t="shared" si="42"/>
        <v>No</v>
      </c>
      <c r="P856" s="45">
        <v>0.8</v>
      </c>
      <c r="Q856" s="43">
        <v>50</v>
      </c>
      <c r="R856" s="45">
        <f t="shared" si="44"/>
        <v>40</v>
      </c>
      <c r="S856" s="43">
        <v>35</v>
      </c>
    </row>
    <row r="857" spans="1:19" x14ac:dyDescent="0.25">
      <c r="A857" s="46" t="str">
        <f>IFERROR(INDEX(Products!A:A, MATCH(B857, Products!B:B, 0)), "Not Found")</f>
        <v>P110</v>
      </c>
      <c r="B857" s="46" t="str">
        <f>PROPER(TRIM('Raw_Data'!A857))</f>
        <v>Butter Biscuit</v>
      </c>
      <c r="C857" s="46" t="s">
        <v>152</v>
      </c>
      <c r="D857" s="46" t="s">
        <v>3411</v>
      </c>
      <c r="E857" s="46" t="s">
        <v>1394</v>
      </c>
      <c r="F857" s="46" t="s">
        <v>59</v>
      </c>
      <c r="G857" s="46" t="s">
        <v>3413</v>
      </c>
      <c r="H857" s="46" t="s">
        <v>3414</v>
      </c>
      <c r="I857" s="29" t="s">
        <v>333</v>
      </c>
      <c r="J857" s="29" t="s">
        <v>692</v>
      </c>
      <c r="K857" s="46">
        <f>ABS('Raw_Data'!K857)</f>
        <v>22</v>
      </c>
      <c r="L857" s="46">
        <f>K857 + SUMIF(Stock_In!A:A, A857, Stock_In!D:D) - SUMIF(Stock_Out!A:A, A857, Stock_Out!D:D)</f>
        <v>22</v>
      </c>
      <c r="M857" s="46">
        <v>47</v>
      </c>
      <c r="N857" s="46">
        <f t="shared" si="43"/>
        <v>25</v>
      </c>
      <c r="O857" s="46" t="str">
        <f t="shared" si="42"/>
        <v>Yes</v>
      </c>
      <c r="P857" s="47">
        <v>9.5</v>
      </c>
      <c r="Q857" s="46">
        <v>83</v>
      </c>
      <c r="R857" s="47">
        <f t="shared" si="44"/>
        <v>788.5</v>
      </c>
      <c r="S857" s="46">
        <v>69</v>
      </c>
    </row>
    <row r="858" spans="1:19" x14ac:dyDescent="0.25">
      <c r="A858" s="43" t="str">
        <f>IFERROR(INDEX(Products!A:A, MATCH(B858, Products!B:B, 0)), "Not Found")</f>
        <v>P080</v>
      </c>
      <c r="B858" s="43" t="str">
        <f>PROPER(TRIM('Raw_Data'!A858))</f>
        <v>Egg (Quail)</v>
      </c>
      <c r="C858" s="43" t="s">
        <v>74</v>
      </c>
      <c r="D858" s="43" t="s">
        <v>3048</v>
      </c>
      <c r="E858" s="43" t="s">
        <v>771</v>
      </c>
      <c r="F858" s="43" t="s">
        <v>59</v>
      </c>
      <c r="G858" s="43" t="s">
        <v>3416</v>
      </c>
      <c r="H858" s="43" t="s">
        <v>3417</v>
      </c>
      <c r="I858" s="32" t="s">
        <v>2308</v>
      </c>
      <c r="J858" s="32" t="s">
        <v>437</v>
      </c>
      <c r="K858" s="43">
        <f>ABS('Raw_Data'!K858)</f>
        <v>29</v>
      </c>
      <c r="L858" s="43">
        <f>K858 + SUMIF(Stock_In!A:A, A858, Stock_In!D:D) - SUMIF(Stock_Out!A:A, A858, Stock_Out!D:D)</f>
        <v>29</v>
      </c>
      <c r="M858" s="43">
        <v>29</v>
      </c>
      <c r="N858" s="43">
        <f t="shared" si="43"/>
        <v>0</v>
      </c>
      <c r="O858" s="43" t="str">
        <f t="shared" si="42"/>
        <v>Yes</v>
      </c>
      <c r="P858" s="45">
        <v>4</v>
      </c>
      <c r="Q858" s="43">
        <v>52</v>
      </c>
      <c r="R858" s="45">
        <f t="shared" si="44"/>
        <v>208</v>
      </c>
      <c r="S858" s="43">
        <v>46</v>
      </c>
    </row>
    <row r="859" spans="1:19" x14ac:dyDescent="0.25">
      <c r="A859" s="46" t="str">
        <f>IFERROR(INDEX(Products!A:A, MATCH(B859, Products!B:B, 0)), "Not Found")</f>
        <v>P066</v>
      </c>
      <c r="B859" s="46" t="str">
        <f>PROPER(TRIM('Raw_Data'!A859))</f>
        <v>Almond Flour</v>
      </c>
      <c r="C859" s="46" t="s">
        <v>103</v>
      </c>
      <c r="D859" s="46" t="s">
        <v>529</v>
      </c>
      <c r="E859" s="46" t="s">
        <v>608</v>
      </c>
      <c r="F859" s="46" t="s">
        <v>106</v>
      </c>
      <c r="G859" s="46" t="s">
        <v>3419</v>
      </c>
      <c r="H859" s="46" t="s">
        <v>3420</v>
      </c>
      <c r="I859" s="29" t="s">
        <v>2308</v>
      </c>
      <c r="J859" s="29">
        <v>45516</v>
      </c>
      <c r="K859" s="46">
        <f>ABS('Raw_Data'!K859)</f>
        <v>79</v>
      </c>
      <c r="L859" s="46">
        <f>K859 + SUMIF(Stock_In!A:A, A859, Stock_In!D:D) - SUMIF(Stock_Out!A:A, A859, Stock_Out!D:D)</f>
        <v>79</v>
      </c>
      <c r="M859" s="46">
        <v>84</v>
      </c>
      <c r="N859" s="46">
        <f t="shared" si="43"/>
        <v>5</v>
      </c>
      <c r="O859" s="46" t="str">
        <f t="shared" si="42"/>
        <v>Yes</v>
      </c>
      <c r="P859" s="47">
        <v>8</v>
      </c>
      <c r="Q859" s="46">
        <v>71</v>
      </c>
      <c r="R859" s="47">
        <f t="shared" si="44"/>
        <v>568</v>
      </c>
      <c r="S859" s="46">
        <v>20</v>
      </c>
    </row>
    <row r="860" spans="1:19" x14ac:dyDescent="0.25">
      <c r="A860" s="43" t="str">
        <f>IFERROR(INDEX(Products!A:A, MATCH(B860, Products!B:B, 0)), "Not Found")</f>
        <v>P103</v>
      </c>
      <c r="B860" s="43" t="str">
        <f>PROPER(TRIM('Raw_Data'!A860))</f>
        <v>Broccoli</v>
      </c>
      <c r="C860" s="43" t="s">
        <v>56</v>
      </c>
      <c r="D860" s="43" t="s">
        <v>694</v>
      </c>
      <c r="E860" s="43" t="s">
        <v>1246</v>
      </c>
      <c r="F860" s="43" t="s">
        <v>68</v>
      </c>
      <c r="G860" s="43" t="s">
        <v>3422</v>
      </c>
      <c r="H860" s="43" t="s">
        <v>3423</v>
      </c>
      <c r="I860" s="32" t="s">
        <v>2308</v>
      </c>
      <c r="J860" s="32" t="s">
        <v>921</v>
      </c>
      <c r="K860" s="43">
        <f>ABS('Raw_Data'!K860)</f>
        <v>95</v>
      </c>
      <c r="L860" s="43">
        <f>K860 + SUMIF(Stock_In!A:A, A860, Stock_In!D:D) - SUMIF(Stock_Out!A:A, A860, Stock_Out!D:D)</f>
        <v>95</v>
      </c>
      <c r="M860" s="43">
        <v>100</v>
      </c>
      <c r="N860" s="43">
        <f t="shared" si="43"/>
        <v>5</v>
      </c>
      <c r="O860" s="43" t="str">
        <f t="shared" si="42"/>
        <v>Yes</v>
      </c>
      <c r="P860" s="45">
        <v>4</v>
      </c>
      <c r="Q860" s="43">
        <v>76</v>
      </c>
      <c r="R860" s="45">
        <f t="shared" si="44"/>
        <v>304</v>
      </c>
      <c r="S860" s="43">
        <v>2</v>
      </c>
    </row>
    <row r="861" spans="1:19" x14ac:dyDescent="0.25">
      <c r="A861" s="46" t="str">
        <f>IFERROR(INDEX(Products!A:A, MATCH(B861, Products!B:B, 0)), "Not Found")</f>
        <v>P107</v>
      </c>
      <c r="B861" s="46" t="str">
        <f>PROPER(TRIM('Raw_Data'!A861))</f>
        <v>Swiss Cheese</v>
      </c>
      <c r="C861" s="46" t="s">
        <v>74</v>
      </c>
      <c r="D861" s="46" t="s">
        <v>251</v>
      </c>
      <c r="E861" s="46" t="s">
        <v>1355</v>
      </c>
      <c r="F861" s="46" t="s">
        <v>68</v>
      </c>
      <c r="G861" s="46" t="s">
        <v>3425</v>
      </c>
      <c r="H861" s="46" t="s">
        <v>3426</v>
      </c>
      <c r="I861" s="29" t="s">
        <v>2308</v>
      </c>
      <c r="J861" s="29" t="s">
        <v>518</v>
      </c>
      <c r="K861" s="46">
        <f>ABS('Raw_Data'!K861)</f>
        <v>70</v>
      </c>
      <c r="L861" s="46">
        <f>K861 + SUMIF(Stock_In!A:A, A861, Stock_In!D:D) - SUMIF(Stock_Out!A:A, A861, Stock_Out!D:D)</f>
        <v>70</v>
      </c>
      <c r="M861" s="46">
        <v>17</v>
      </c>
      <c r="N861" s="46">
        <f t="shared" si="43"/>
        <v>0</v>
      </c>
      <c r="O861" s="46" t="str">
        <f t="shared" si="42"/>
        <v>No</v>
      </c>
      <c r="P861" s="47">
        <v>6</v>
      </c>
      <c r="Q861" s="46">
        <v>69</v>
      </c>
      <c r="R861" s="47">
        <f t="shared" si="44"/>
        <v>414</v>
      </c>
      <c r="S861" s="46">
        <v>100</v>
      </c>
    </row>
    <row r="862" spans="1:19" x14ac:dyDescent="0.25">
      <c r="A862" s="43" t="str">
        <f>IFERROR(INDEX(Products!A:A, MATCH(B862, Products!B:B, 0)), "Not Found")</f>
        <v>P024</v>
      </c>
      <c r="B862" s="43" t="str">
        <f>PROPER(TRIM('Raw_Data'!A862))</f>
        <v>Kale</v>
      </c>
      <c r="C862" s="43" t="s">
        <v>56</v>
      </c>
      <c r="D862" s="43" t="s">
        <v>1488</v>
      </c>
      <c r="E862" s="43" t="s">
        <v>222</v>
      </c>
      <c r="F862" s="43" t="s">
        <v>59</v>
      </c>
      <c r="G862" s="43" t="s">
        <v>3428</v>
      </c>
      <c r="H862" s="43" t="s">
        <v>3429</v>
      </c>
      <c r="I862" s="32" t="s">
        <v>2308</v>
      </c>
      <c r="J862" s="32">
        <v>45451</v>
      </c>
      <c r="K862" s="43">
        <f>ABS('Raw_Data'!K862)</f>
        <v>61</v>
      </c>
      <c r="L862" s="43">
        <f>K862 + SUMIF(Stock_In!A:A, A862, Stock_In!D:D) - SUMIF(Stock_Out!A:A, A862, Stock_Out!D:D)</f>
        <v>61</v>
      </c>
      <c r="M862" s="43">
        <v>80</v>
      </c>
      <c r="N862" s="43">
        <f t="shared" si="43"/>
        <v>19</v>
      </c>
      <c r="O862" s="43" t="str">
        <f t="shared" si="42"/>
        <v>Yes</v>
      </c>
      <c r="P862" s="45">
        <v>2.5</v>
      </c>
      <c r="Q862" s="43">
        <v>46</v>
      </c>
      <c r="R862" s="45">
        <f t="shared" si="44"/>
        <v>115</v>
      </c>
      <c r="S862" s="43">
        <v>54</v>
      </c>
    </row>
    <row r="863" spans="1:19" x14ac:dyDescent="0.25">
      <c r="A863" s="46" t="str">
        <f>IFERROR(INDEX(Products!A:A, MATCH(B863, Products!B:B, 0)), "Not Found")</f>
        <v>P051</v>
      </c>
      <c r="B863" s="46" t="str">
        <f>PROPER(TRIM('Raw_Data'!A863))</f>
        <v>Sardines</v>
      </c>
      <c r="C863" s="46" t="s">
        <v>113</v>
      </c>
      <c r="D863" s="46" t="s">
        <v>181</v>
      </c>
      <c r="E863" s="46" t="s">
        <v>429</v>
      </c>
      <c r="F863" s="46" t="s">
        <v>59</v>
      </c>
      <c r="G863" s="46" t="s">
        <v>3431</v>
      </c>
      <c r="H863" s="46" t="s">
        <v>3432</v>
      </c>
      <c r="I863" s="29" t="s">
        <v>3007</v>
      </c>
      <c r="J863" s="29" t="s">
        <v>945</v>
      </c>
      <c r="K863" s="46">
        <f>ABS('Raw_Data'!K863)</f>
        <v>11</v>
      </c>
      <c r="L863" s="46">
        <f>K863 + SUMIF(Stock_In!A:A, A863, Stock_In!D:D) - SUMIF(Stock_Out!A:A, A863, Stock_Out!D:D)</f>
        <v>11</v>
      </c>
      <c r="M863" s="46">
        <v>3</v>
      </c>
      <c r="N863" s="46">
        <f t="shared" si="43"/>
        <v>0</v>
      </c>
      <c r="O863" s="46" t="str">
        <f t="shared" si="42"/>
        <v>No</v>
      </c>
      <c r="P863" s="47">
        <v>4.5</v>
      </c>
      <c r="Q863" s="46">
        <v>69</v>
      </c>
      <c r="R863" s="47">
        <f t="shared" si="44"/>
        <v>310.5</v>
      </c>
      <c r="S863" s="46">
        <v>73</v>
      </c>
    </row>
    <row r="864" spans="1:19" x14ac:dyDescent="0.25">
      <c r="A864" s="43" t="str">
        <f>IFERROR(INDEX(Products!A:A, MATCH(B864, Products!B:B, 0)), "Not Found")</f>
        <v>P083</v>
      </c>
      <c r="B864" s="43" t="str">
        <f>PROPER(TRIM('Raw_Data'!A864))</f>
        <v>Buttermilk</v>
      </c>
      <c r="C864" s="43" t="s">
        <v>74</v>
      </c>
      <c r="D864" s="43" t="s">
        <v>2359</v>
      </c>
      <c r="E864" s="43" t="s">
        <v>794</v>
      </c>
      <c r="F864" s="43" t="s">
        <v>106</v>
      </c>
      <c r="G864" s="43" t="s">
        <v>3434</v>
      </c>
      <c r="H864" s="43" t="s">
        <v>3435</v>
      </c>
      <c r="I864" s="32" t="s">
        <v>3007</v>
      </c>
      <c r="J864" s="32" t="s">
        <v>351</v>
      </c>
      <c r="K864" s="43">
        <f>ABS('Raw_Data'!K864)</f>
        <v>39</v>
      </c>
      <c r="L864" s="43">
        <f>K864 + SUMIF(Stock_In!A:A, A864, Stock_In!D:D) - SUMIF(Stock_Out!A:A, A864, Stock_Out!D:D)</f>
        <v>39</v>
      </c>
      <c r="M864" s="43">
        <v>17</v>
      </c>
      <c r="N864" s="43">
        <f t="shared" si="43"/>
        <v>0</v>
      </c>
      <c r="O864" s="43" t="str">
        <f t="shared" si="42"/>
        <v>No</v>
      </c>
      <c r="P864" s="45">
        <v>30</v>
      </c>
      <c r="Q864" s="43">
        <v>69</v>
      </c>
      <c r="R864" s="45">
        <f t="shared" si="44"/>
        <v>2070</v>
      </c>
      <c r="S864" s="43">
        <v>82</v>
      </c>
    </row>
    <row r="865" spans="1:19" x14ac:dyDescent="0.25">
      <c r="A865" s="46" t="str">
        <f>IFERROR(INDEX(Products!A:A, MATCH(B865, Products!B:B, 0)), "Not Found")</f>
        <v>P001</v>
      </c>
      <c r="B865" s="46" t="str">
        <f>PROPER(TRIM('Raw_Data'!A865))</f>
        <v>Bell Pepper</v>
      </c>
      <c r="C865" s="46" t="s">
        <v>56</v>
      </c>
      <c r="D865" s="46" t="s">
        <v>2429</v>
      </c>
      <c r="E865" s="46" t="s">
        <v>58</v>
      </c>
      <c r="F865" s="46" t="s">
        <v>68</v>
      </c>
      <c r="G865" s="46" t="s">
        <v>3437</v>
      </c>
      <c r="H865" s="46" t="s">
        <v>3438</v>
      </c>
      <c r="I865" s="29" t="s">
        <v>3007</v>
      </c>
      <c r="J865" s="29">
        <v>45902</v>
      </c>
      <c r="K865" s="46">
        <f>ABS('Raw_Data'!K865)</f>
        <v>50</v>
      </c>
      <c r="L865" s="46">
        <f>K865 + SUMIF(Stock_In!A:A, A865, Stock_In!D:D) - SUMIF(Stock_Out!A:A, A865, Stock_Out!D:D)</f>
        <v>54</v>
      </c>
      <c r="M865" s="46">
        <v>23</v>
      </c>
      <c r="N865" s="46">
        <f t="shared" si="43"/>
        <v>0</v>
      </c>
      <c r="O865" s="46" t="str">
        <f t="shared" si="42"/>
        <v>No</v>
      </c>
      <c r="P865" s="47">
        <v>6.1</v>
      </c>
      <c r="Q865" s="46">
        <v>50</v>
      </c>
      <c r="R865" s="47">
        <f t="shared" si="44"/>
        <v>305</v>
      </c>
      <c r="S865" s="46">
        <v>27</v>
      </c>
    </row>
    <row r="866" spans="1:19" x14ac:dyDescent="0.25">
      <c r="A866" s="43" t="str">
        <f>IFERROR(INDEX(Products!A:A, MATCH(B866, Products!B:B, 0)), "Not Found")</f>
        <v>P081</v>
      </c>
      <c r="B866" s="43" t="str">
        <f>PROPER(TRIM('Raw_Data'!A866))</f>
        <v>Herbal Tea</v>
      </c>
      <c r="C866" s="43" t="s">
        <v>201</v>
      </c>
      <c r="D866" s="43" t="s">
        <v>239</v>
      </c>
      <c r="E866" s="43" t="s">
        <v>778</v>
      </c>
      <c r="F866" s="43" t="s">
        <v>106</v>
      </c>
      <c r="G866" s="43" t="s">
        <v>3440</v>
      </c>
      <c r="H866" s="43" t="s">
        <v>3441</v>
      </c>
      <c r="I866" s="32" t="s">
        <v>639</v>
      </c>
      <c r="J866" s="32" t="s">
        <v>2003</v>
      </c>
      <c r="K866" s="43">
        <f>ABS('Raw_Data'!K866)</f>
        <v>59</v>
      </c>
      <c r="L866" s="43">
        <f>K866 + SUMIF(Stock_In!A:A, A866, Stock_In!D:D) - SUMIF(Stock_Out!A:A, A866, Stock_Out!D:D)</f>
        <v>59</v>
      </c>
      <c r="M866" s="43">
        <v>79</v>
      </c>
      <c r="N866" s="43">
        <f t="shared" si="43"/>
        <v>20</v>
      </c>
      <c r="O866" s="43" t="str">
        <f t="shared" si="42"/>
        <v>Yes</v>
      </c>
      <c r="P866" s="45">
        <v>1.5</v>
      </c>
      <c r="Q866" s="43">
        <v>32</v>
      </c>
      <c r="R866" s="45">
        <f t="shared" si="44"/>
        <v>48</v>
      </c>
      <c r="S866" s="43">
        <v>80</v>
      </c>
    </row>
    <row r="867" spans="1:19" x14ac:dyDescent="0.25">
      <c r="A867" s="46" t="str">
        <f>IFERROR(INDEX(Products!A:A, MATCH(B867, Products!B:B, 0)), "Not Found")</f>
        <v>P105</v>
      </c>
      <c r="B867" s="46" t="str">
        <f>PROPER(TRIM('Raw_Data'!A867))</f>
        <v>Strawberries</v>
      </c>
      <c r="C867" s="46" t="s">
        <v>56</v>
      </c>
      <c r="D867" s="46" t="s">
        <v>1265</v>
      </c>
      <c r="E867" s="46" t="s">
        <v>1336</v>
      </c>
      <c r="F867" s="46" t="s">
        <v>68</v>
      </c>
      <c r="G867" s="46" t="s">
        <v>3443</v>
      </c>
      <c r="H867" s="46" t="s">
        <v>3444</v>
      </c>
      <c r="I867" s="29" t="s">
        <v>639</v>
      </c>
      <c r="J867" s="29" t="s">
        <v>1289</v>
      </c>
      <c r="K867" s="46">
        <f>ABS('Raw_Data'!K867)</f>
        <v>16</v>
      </c>
      <c r="L867" s="46">
        <f>K867 + SUMIF(Stock_In!A:A, A867, Stock_In!D:D) - SUMIF(Stock_Out!A:A, A867, Stock_Out!D:D)</f>
        <v>16</v>
      </c>
      <c r="M867" s="46">
        <v>81</v>
      </c>
      <c r="N867" s="46">
        <f t="shared" si="43"/>
        <v>65</v>
      </c>
      <c r="O867" s="46" t="str">
        <f t="shared" si="42"/>
        <v>Yes</v>
      </c>
      <c r="P867" s="47">
        <v>9</v>
      </c>
      <c r="Q867" s="46">
        <v>99</v>
      </c>
      <c r="R867" s="47">
        <f t="shared" si="44"/>
        <v>891</v>
      </c>
      <c r="S867" s="46">
        <v>3</v>
      </c>
    </row>
    <row r="868" spans="1:19" x14ac:dyDescent="0.25">
      <c r="A868" s="43" t="str">
        <f>IFERROR(INDEX(Products!A:A, MATCH(B868, Products!B:B, 0)), "Not Found")</f>
        <v>P030</v>
      </c>
      <c r="B868" s="43" t="str">
        <f>PROPER(TRIM('Raw_Data'!A868))</f>
        <v>Bread Flour</v>
      </c>
      <c r="C868" s="43" t="s">
        <v>103</v>
      </c>
      <c r="D868" s="43" t="s">
        <v>360</v>
      </c>
      <c r="E868" s="43" t="s">
        <v>262</v>
      </c>
      <c r="F868" s="43" t="s">
        <v>68</v>
      </c>
      <c r="G868" s="43" t="s">
        <v>3446</v>
      </c>
      <c r="H868" s="43" t="s">
        <v>3447</v>
      </c>
      <c r="I868" s="32" t="s">
        <v>639</v>
      </c>
      <c r="J868" s="32" t="s">
        <v>821</v>
      </c>
      <c r="K868" s="43">
        <f>ABS('Raw_Data'!K868)</f>
        <v>62</v>
      </c>
      <c r="L868" s="43">
        <f>K868 + SUMIF(Stock_In!A:A, A868, Stock_In!D:D) - SUMIF(Stock_Out!A:A, A868, Stock_Out!D:D)</f>
        <v>62</v>
      </c>
      <c r="M868" s="43">
        <v>61</v>
      </c>
      <c r="N868" s="43">
        <f t="shared" si="43"/>
        <v>0</v>
      </c>
      <c r="O868" s="43" t="str">
        <f t="shared" si="42"/>
        <v>No</v>
      </c>
      <c r="P868" s="45">
        <v>5.5</v>
      </c>
      <c r="Q868" s="43">
        <v>42</v>
      </c>
      <c r="R868" s="45">
        <f t="shared" si="44"/>
        <v>231</v>
      </c>
      <c r="S868" s="43">
        <v>18</v>
      </c>
    </row>
    <row r="869" spans="1:19" x14ac:dyDescent="0.25">
      <c r="A869" s="46" t="str">
        <f>IFERROR(INDEX(Products!A:A, MATCH(B869, Products!B:B, 0)), "Not Found")</f>
        <v>P088</v>
      </c>
      <c r="B869" s="46" t="str">
        <f>PROPER(TRIM('Raw_Data'!A869))</f>
        <v>Haddock</v>
      </c>
      <c r="C869" s="46" t="s">
        <v>113</v>
      </c>
      <c r="D869" s="46" t="s">
        <v>401</v>
      </c>
      <c r="E869" s="46" t="s">
        <v>885</v>
      </c>
      <c r="F869" s="46" t="s">
        <v>106</v>
      </c>
      <c r="G869" s="46" t="s">
        <v>3449</v>
      </c>
      <c r="H869" s="46" t="s">
        <v>3450</v>
      </c>
      <c r="I869" s="29" t="s">
        <v>616</v>
      </c>
      <c r="J869" s="29">
        <v>45354</v>
      </c>
      <c r="K869" s="46">
        <f>ABS('Raw_Data'!K869)</f>
        <v>30</v>
      </c>
      <c r="L869" s="46">
        <f>K869 + SUMIF(Stock_In!A:A, A869, Stock_In!D:D) - SUMIF(Stock_Out!A:A, A869, Stock_Out!D:D)</f>
        <v>30</v>
      </c>
      <c r="M869" s="46">
        <v>16</v>
      </c>
      <c r="N869" s="46">
        <f t="shared" si="43"/>
        <v>0</v>
      </c>
      <c r="O869" s="46" t="str">
        <f t="shared" si="42"/>
        <v>No</v>
      </c>
      <c r="P869" s="47">
        <v>2</v>
      </c>
      <c r="Q869" s="46">
        <v>39</v>
      </c>
      <c r="R869" s="47">
        <f t="shared" si="44"/>
        <v>78</v>
      </c>
      <c r="S869" s="46">
        <v>30</v>
      </c>
    </row>
    <row r="870" spans="1:19" x14ac:dyDescent="0.25">
      <c r="A870" s="43" t="str">
        <f>IFERROR(INDEX(Products!A:A, MATCH(B870, Products!B:B, 0)), "Not Found")</f>
        <v>P060</v>
      </c>
      <c r="B870" s="43" t="str">
        <f>PROPER(TRIM('Raw_Data'!A870))</f>
        <v>Grapes</v>
      </c>
      <c r="C870" s="43" t="s">
        <v>56</v>
      </c>
      <c r="D870" s="43" t="s">
        <v>829</v>
      </c>
      <c r="E870" s="43" t="s">
        <v>537</v>
      </c>
      <c r="F870" s="43" t="s">
        <v>59</v>
      </c>
      <c r="G870" s="43" t="s">
        <v>3452</v>
      </c>
      <c r="H870" s="43" t="s">
        <v>3453</v>
      </c>
      <c r="I870" s="32" t="s">
        <v>616</v>
      </c>
      <c r="J870" s="32" t="s">
        <v>781</v>
      </c>
      <c r="K870" s="43">
        <f>ABS('Raw_Data'!K870)</f>
        <v>13</v>
      </c>
      <c r="L870" s="43">
        <f>K870 + SUMIF(Stock_In!A:A, A870, Stock_In!D:D) - SUMIF(Stock_Out!A:A, A870, Stock_Out!D:D)</f>
        <v>13</v>
      </c>
      <c r="M870" s="43">
        <v>6</v>
      </c>
      <c r="N870" s="43">
        <f t="shared" si="43"/>
        <v>0</v>
      </c>
      <c r="O870" s="43" t="str">
        <f t="shared" si="42"/>
        <v>No</v>
      </c>
      <c r="P870" s="45">
        <v>10</v>
      </c>
      <c r="Q870" s="43">
        <v>63</v>
      </c>
      <c r="R870" s="45">
        <f t="shared" si="44"/>
        <v>630</v>
      </c>
      <c r="S870" s="43">
        <v>29</v>
      </c>
    </row>
    <row r="871" spans="1:19" x14ac:dyDescent="0.25">
      <c r="A871" s="46" t="str">
        <f>IFERROR(INDEX(Products!A:A, MATCH(B871, Products!B:B, 0)), "Not Found")</f>
        <v>P079</v>
      </c>
      <c r="B871" s="46" t="str">
        <f>PROPER(TRIM('Raw_Data'!A871))</f>
        <v>White Sugar</v>
      </c>
      <c r="C871" s="46" t="s">
        <v>103</v>
      </c>
      <c r="D871" s="46" t="s">
        <v>3454</v>
      </c>
      <c r="E871" s="46" t="s">
        <v>761</v>
      </c>
      <c r="F871" s="46" t="s">
        <v>59</v>
      </c>
      <c r="G871" s="46" t="s">
        <v>3456</v>
      </c>
      <c r="H871" s="46" t="s">
        <v>3457</v>
      </c>
      <c r="I871" s="29" t="s">
        <v>616</v>
      </c>
      <c r="J871" s="29" t="s">
        <v>999</v>
      </c>
      <c r="K871" s="46">
        <f>ABS('Raw_Data'!K871)</f>
        <v>14</v>
      </c>
      <c r="L871" s="46">
        <f>K871 + SUMIF(Stock_In!A:A, A871, Stock_In!D:D) - SUMIF(Stock_Out!A:A, A871, Stock_Out!D:D)</f>
        <v>14</v>
      </c>
      <c r="M871" s="46">
        <v>23</v>
      </c>
      <c r="N871" s="46">
        <f t="shared" si="43"/>
        <v>9</v>
      </c>
      <c r="O871" s="46" t="str">
        <f t="shared" si="42"/>
        <v>Yes</v>
      </c>
      <c r="P871" s="47">
        <v>15.5</v>
      </c>
      <c r="Q871" s="46">
        <v>34</v>
      </c>
      <c r="R871" s="47">
        <f t="shared" si="44"/>
        <v>527</v>
      </c>
      <c r="S871" s="46">
        <v>68</v>
      </c>
    </row>
    <row r="872" spans="1:19" x14ac:dyDescent="0.25">
      <c r="A872" s="43" t="str">
        <f>IFERROR(INDEX(Products!A:A, MATCH(B872, Products!B:B, 0)), "Not Found")</f>
        <v>P055</v>
      </c>
      <c r="B872" s="43" t="str">
        <f>PROPER(TRIM('Raw_Data'!A872))</f>
        <v>Wild Rice</v>
      </c>
      <c r="C872" s="43" t="s">
        <v>103</v>
      </c>
      <c r="D872" s="43" t="s">
        <v>1314</v>
      </c>
      <c r="E872" s="43" t="s">
        <v>464</v>
      </c>
      <c r="F872" s="43" t="s">
        <v>106</v>
      </c>
      <c r="G872" s="43" t="s">
        <v>3459</v>
      </c>
      <c r="H872" s="43" t="s">
        <v>3460</v>
      </c>
      <c r="I872" s="32" t="s">
        <v>616</v>
      </c>
      <c r="J872" s="32" t="s">
        <v>332</v>
      </c>
      <c r="K872" s="43">
        <f>ABS('Raw_Data'!K872)</f>
        <v>46</v>
      </c>
      <c r="L872" s="43">
        <f>K872 + SUMIF(Stock_In!A:A, A872, Stock_In!D:D) - SUMIF(Stock_Out!A:A, A872, Stock_Out!D:D)</f>
        <v>46</v>
      </c>
      <c r="M872" s="43">
        <v>75</v>
      </c>
      <c r="N872" s="43">
        <f t="shared" si="43"/>
        <v>29</v>
      </c>
      <c r="O872" s="43" t="str">
        <f t="shared" si="42"/>
        <v>Yes</v>
      </c>
      <c r="P872" s="45">
        <v>2</v>
      </c>
      <c r="Q872" s="43">
        <v>22</v>
      </c>
      <c r="R872" s="45">
        <f t="shared" si="44"/>
        <v>44</v>
      </c>
      <c r="S872" s="43">
        <v>46</v>
      </c>
    </row>
    <row r="873" spans="1:19" x14ac:dyDescent="0.25">
      <c r="A873" s="46" t="str">
        <f>IFERROR(INDEX(Products!A:A, MATCH(B873, Products!B:B, 0)), "Not Found")</f>
        <v>P078</v>
      </c>
      <c r="B873" s="46" t="str">
        <f>PROPER(TRIM('Raw_Data'!A873))</f>
        <v>Black Coffee</v>
      </c>
      <c r="C873" s="46" t="s">
        <v>201</v>
      </c>
      <c r="D873" s="46" t="s">
        <v>970</v>
      </c>
      <c r="E873" s="46" t="s">
        <v>751</v>
      </c>
      <c r="F873" s="46" t="s">
        <v>59</v>
      </c>
      <c r="G873" s="46" t="s">
        <v>3462</v>
      </c>
      <c r="H873" s="46" t="s">
        <v>3463</v>
      </c>
      <c r="I873" s="29" t="s">
        <v>934</v>
      </c>
      <c r="J873" s="29">
        <v>45423</v>
      </c>
      <c r="K873" s="46">
        <f>ABS('Raw_Data'!K873)</f>
        <v>62</v>
      </c>
      <c r="L873" s="46">
        <f>K873 + SUMIF(Stock_In!A:A, A873, Stock_In!D:D) - SUMIF(Stock_Out!A:A, A873, Stock_Out!D:D)</f>
        <v>62</v>
      </c>
      <c r="M873" s="46">
        <v>69</v>
      </c>
      <c r="N873" s="46">
        <f t="shared" si="43"/>
        <v>7</v>
      </c>
      <c r="O873" s="46" t="str">
        <f t="shared" si="42"/>
        <v>Yes</v>
      </c>
      <c r="P873" s="47">
        <v>1.75</v>
      </c>
      <c r="Q873" s="46">
        <v>77</v>
      </c>
      <c r="R873" s="47">
        <f t="shared" si="44"/>
        <v>134.75</v>
      </c>
      <c r="S873" s="46">
        <v>56</v>
      </c>
    </row>
    <row r="874" spans="1:19" x14ac:dyDescent="0.25">
      <c r="A874" s="43" t="str">
        <f>IFERROR(INDEX(Products!A:A, MATCH(B874, Products!B:B, 0)), "Not Found")</f>
        <v>P049</v>
      </c>
      <c r="B874" s="43" t="str">
        <f>PROPER(TRIM('Raw_Data'!A874))</f>
        <v>Onion</v>
      </c>
      <c r="C874" s="43" t="s">
        <v>56</v>
      </c>
      <c r="D874" s="43" t="s">
        <v>1442</v>
      </c>
      <c r="E874" s="43" t="s">
        <v>417</v>
      </c>
      <c r="F874" s="43" t="s">
        <v>68</v>
      </c>
      <c r="G874" s="43" t="s">
        <v>3465</v>
      </c>
      <c r="H874" s="43" t="s">
        <v>3466</v>
      </c>
      <c r="I874" s="32" t="s">
        <v>1238</v>
      </c>
      <c r="J874" s="32" t="s">
        <v>1705</v>
      </c>
      <c r="K874" s="43">
        <f>ABS('Raw_Data'!K874)</f>
        <v>16</v>
      </c>
      <c r="L874" s="43">
        <f>K874 + SUMIF(Stock_In!A:A, A874, Stock_In!D:D) - SUMIF(Stock_Out!A:A, A874, Stock_Out!D:D)</f>
        <v>16</v>
      </c>
      <c r="M874" s="43">
        <v>99</v>
      </c>
      <c r="N874" s="43">
        <f t="shared" si="43"/>
        <v>83</v>
      </c>
      <c r="O874" s="43" t="str">
        <f t="shared" si="42"/>
        <v>Yes</v>
      </c>
      <c r="P874" s="45">
        <v>2</v>
      </c>
      <c r="Q874" s="43">
        <v>89</v>
      </c>
      <c r="R874" s="45">
        <f t="shared" si="44"/>
        <v>178</v>
      </c>
      <c r="S874" s="43">
        <v>21</v>
      </c>
    </row>
    <row r="875" spans="1:19" x14ac:dyDescent="0.25">
      <c r="A875" s="46" t="str">
        <f>IFERROR(INDEX(Products!A:A, MATCH(B875, Products!B:B, 0)), "Not Found")</f>
        <v>P058</v>
      </c>
      <c r="B875" s="46" t="str">
        <f>PROPER(TRIM('Raw_Data'!A875))</f>
        <v>All-Purpose Flour</v>
      </c>
      <c r="C875" s="46" t="s">
        <v>103</v>
      </c>
      <c r="D875" s="46" t="s">
        <v>3467</v>
      </c>
      <c r="E875" s="46" t="s">
        <v>507</v>
      </c>
      <c r="F875" s="46" t="s">
        <v>106</v>
      </c>
      <c r="G875" s="46" t="s">
        <v>3469</v>
      </c>
      <c r="H875" s="46" t="s">
        <v>3470</v>
      </c>
      <c r="I875" s="29" t="s">
        <v>1238</v>
      </c>
      <c r="J875" s="29">
        <v>45355</v>
      </c>
      <c r="K875" s="46">
        <f>ABS('Raw_Data'!K875)</f>
        <v>54</v>
      </c>
      <c r="L875" s="46">
        <f>K875 + SUMIF(Stock_In!A:A, A875, Stock_In!D:D) - SUMIF(Stock_Out!A:A, A875, Stock_Out!D:D)</f>
        <v>54</v>
      </c>
      <c r="M875" s="46">
        <v>45</v>
      </c>
      <c r="N875" s="46">
        <f t="shared" si="43"/>
        <v>0</v>
      </c>
      <c r="O875" s="46" t="str">
        <f t="shared" si="42"/>
        <v>No</v>
      </c>
      <c r="P875" s="47">
        <v>6</v>
      </c>
      <c r="Q875" s="46">
        <v>37</v>
      </c>
      <c r="R875" s="47">
        <f t="shared" si="44"/>
        <v>222</v>
      </c>
      <c r="S875" s="46">
        <v>16</v>
      </c>
    </row>
    <row r="876" spans="1:19" x14ac:dyDescent="0.25">
      <c r="A876" s="43" t="str">
        <f>IFERROR(INDEX(Products!A:A, MATCH(B876, Products!B:B, 0)), "Not Found")</f>
        <v>P002</v>
      </c>
      <c r="B876" s="43" t="str">
        <f>PROPER(TRIM('Raw_Data'!A876))</f>
        <v>Vegetable Oil</v>
      </c>
      <c r="C876" s="43" t="s">
        <v>65</v>
      </c>
      <c r="D876" s="43" t="s">
        <v>3471</v>
      </c>
      <c r="E876" s="43" t="s">
        <v>67</v>
      </c>
      <c r="F876" s="43" t="s">
        <v>106</v>
      </c>
      <c r="G876" s="43" t="s">
        <v>3473</v>
      </c>
      <c r="H876" s="43" t="s">
        <v>3474</v>
      </c>
      <c r="I876" s="32" t="s">
        <v>1238</v>
      </c>
      <c r="J876" s="32" t="s">
        <v>79</v>
      </c>
      <c r="K876" s="43">
        <f>ABS('Raw_Data'!K876)</f>
        <v>57</v>
      </c>
      <c r="L876" s="43">
        <f>K876 + SUMIF(Stock_In!A:A, A876, Stock_In!D:D) - SUMIF(Stock_Out!A:A, A876, Stock_Out!D:D)</f>
        <v>57</v>
      </c>
      <c r="M876" s="43">
        <v>37</v>
      </c>
      <c r="N876" s="43">
        <f t="shared" si="43"/>
        <v>0</v>
      </c>
      <c r="O876" s="43" t="str">
        <f t="shared" si="42"/>
        <v>No</v>
      </c>
      <c r="P876" s="45">
        <v>2.1</v>
      </c>
      <c r="Q876" s="43">
        <v>46</v>
      </c>
      <c r="R876" s="45">
        <f t="shared" si="44"/>
        <v>96.600000000000009</v>
      </c>
      <c r="S876" s="43">
        <v>46</v>
      </c>
    </row>
    <row r="877" spans="1:19" x14ac:dyDescent="0.25">
      <c r="A877" s="46" t="str">
        <f>IFERROR(INDEX(Products!A:A, MATCH(B877, Products!B:B, 0)), "Not Found")</f>
        <v>P056</v>
      </c>
      <c r="B877" s="46" t="str">
        <f>PROPER(TRIM('Raw_Data'!A877))</f>
        <v>Pomegranate</v>
      </c>
      <c r="C877" s="46" t="s">
        <v>56</v>
      </c>
      <c r="D877" s="46" t="s">
        <v>2067</v>
      </c>
      <c r="E877" s="46" t="s">
        <v>476</v>
      </c>
      <c r="F877" s="46" t="s">
        <v>59</v>
      </c>
      <c r="G877" s="46" t="s">
        <v>3476</v>
      </c>
      <c r="H877" s="46" t="s">
        <v>3477</v>
      </c>
      <c r="I877" s="29" t="s">
        <v>197</v>
      </c>
      <c r="J877" s="29">
        <v>45810</v>
      </c>
      <c r="K877" s="46">
        <f>ABS('Raw_Data'!K877)</f>
        <v>17</v>
      </c>
      <c r="L877" s="46">
        <f>K877 + SUMIF(Stock_In!A:A, A877, Stock_In!D:D) - SUMIF(Stock_Out!A:A, A877, Stock_Out!D:D)</f>
        <v>17</v>
      </c>
      <c r="M877" s="46">
        <v>8</v>
      </c>
      <c r="N877" s="46">
        <f t="shared" si="43"/>
        <v>0</v>
      </c>
      <c r="O877" s="46" t="str">
        <f t="shared" si="42"/>
        <v>No</v>
      </c>
      <c r="P877" s="47">
        <v>4</v>
      </c>
      <c r="Q877" s="46">
        <v>86</v>
      </c>
      <c r="R877" s="47">
        <f t="shared" si="44"/>
        <v>344</v>
      </c>
      <c r="S877" s="46">
        <v>12</v>
      </c>
    </row>
    <row r="878" spans="1:19" x14ac:dyDescent="0.25">
      <c r="A878" s="43" t="str">
        <f>IFERROR(INDEX(Products!A:A, MATCH(B878, Products!B:B, 0)), "Not Found")</f>
        <v>P095</v>
      </c>
      <c r="B878" s="43" t="str">
        <f>PROPER(TRIM('Raw_Data'!A878))</f>
        <v>Green Beans</v>
      </c>
      <c r="C878" s="43" t="s">
        <v>56</v>
      </c>
      <c r="D878" s="43" t="s">
        <v>3325</v>
      </c>
      <c r="E878" s="43" t="s">
        <v>1018</v>
      </c>
      <c r="F878" s="43" t="s">
        <v>59</v>
      </c>
      <c r="G878" s="43" t="s">
        <v>3479</v>
      </c>
      <c r="H878" s="43" t="s">
        <v>3480</v>
      </c>
      <c r="I878" s="32" t="s">
        <v>197</v>
      </c>
      <c r="J878" s="32">
        <v>45718</v>
      </c>
      <c r="K878" s="43">
        <f>ABS('Raw_Data'!K878)</f>
        <v>99</v>
      </c>
      <c r="L878" s="43">
        <f>K878 + SUMIF(Stock_In!A:A, A878, Stock_In!D:D) - SUMIF(Stock_Out!A:A, A878, Stock_Out!D:D)</f>
        <v>99</v>
      </c>
      <c r="M878" s="43">
        <v>61</v>
      </c>
      <c r="N878" s="43">
        <f t="shared" si="43"/>
        <v>0</v>
      </c>
      <c r="O878" s="43" t="str">
        <f t="shared" si="42"/>
        <v>No</v>
      </c>
      <c r="P878" s="45">
        <v>1</v>
      </c>
      <c r="Q878" s="43">
        <v>30</v>
      </c>
      <c r="R878" s="45">
        <f t="shared" si="44"/>
        <v>30</v>
      </c>
      <c r="S878" s="43">
        <v>100</v>
      </c>
    </row>
    <row r="879" spans="1:19" x14ac:dyDescent="0.25">
      <c r="A879" s="46" t="str">
        <f>IFERROR(INDEX(Products!A:A, MATCH(B879, Products!B:B, 0)), "Not Found")</f>
        <v>P103</v>
      </c>
      <c r="B879" s="46" t="str">
        <f>PROPER(TRIM('Raw_Data'!A879))</f>
        <v>Broccoli</v>
      </c>
      <c r="C879" s="46" t="s">
        <v>56</v>
      </c>
      <c r="D879" s="46" t="s">
        <v>3481</v>
      </c>
      <c r="E879" s="46" t="s">
        <v>1246</v>
      </c>
      <c r="F879" s="46" t="s">
        <v>59</v>
      </c>
      <c r="G879" s="46" t="s">
        <v>3483</v>
      </c>
      <c r="H879" s="46" t="s">
        <v>3484</v>
      </c>
      <c r="I879" s="29" t="s">
        <v>197</v>
      </c>
      <c r="J879" s="29" t="s">
        <v>1770</v>
      </c>
      <c r="K879" s="46">
        <f>ABS('Raw_Data'!K879)</f>
        <v>40</v>
      </c>
      <c r="L879" s="46">
        <f>K879 + SUMIF(Stock_In!A:A, A879, Stock_In!D:D) - SUMIF(Stock_Out!A:A, A879, Stock_Out!D:D)</f>
        <v>40</v>
      </c>
      <c r="M879" s="46">
        <v>52</v>
      </c>
      <c r="N879" s="46">
        <f t="shared" si="43"/>
        <v>12</v>
      </c>
      <c r="O879" s="46" t="str">
        <f t="shared" si="42"/>
        <v>Yes</v>
      </c>
      <c r="P879" s="47">
        <v>6.8</v>
      </c>
      <c r="Q879" s="46">
        <v>64</v>
      </c>
      <c r="R879" s="47">
        <f t="shared" si="44"/>
        <v>435.2</v>
      </c>
      <c r="S879" s="46">
        <v>17</v>
      </c>
    </row>
    <row r="880" spans="1:19" x14ac:dyDescent="0.25">
      <c r="A880" s="43" t="str">
        <f>IFERROR(INDEX(Products!A:A, MATCH(B880, Products!B:B, 0)), "Not Found")</f>
        <v>P046</v>
      </c>
      <c r="B880" s="43" t="str">
        <f>PROPER(TRIM('Raw_Data'!A880))</f>
        <v>Egg (Duck)</v>
      </c>
      <c r="C880" s="43" t="s">
        <v>74</v>
      </c>
      <c r="D880" s="43" t="s">
        <v>3486</v>
      </c>
      <c r="E880" s="43" t="s">
        <v>390</v>
      </c>
      <c r="F880" s="43" t="s">
        <v>68</v>
      </c>
      <c r="G880" s="43" t="s">
        <v>3488</v>
      </c>
      <c r="H880" s="43" t="s">
        <v>3489</v>
      </c>
      <c r="I880" s="32" t="s">
        <v>1349</v>
      </c>
      <c r="J880" s="32" t="s">
        <v>158</v>
      </c>
      <c r="K880" s="43">
        <f>ABS('Raw_Data'!K880)</f>
        <v>41</v>
      </c>
      <c r="L880" s="43">
        <f>K880 + SUMIF(Stock_In!A:A, A880, Stock_In!D:D) - SUMIF(Stock_Out!A:A, A880, Stock_Out!D:D)</f>
        <v>41</v>
      </c>
      <c r="M880" s="43">
        <v>61</v>
      </c>
      <c r="N880" s="43">
        <f t="shared" si="43"/>
        <v>20</v>
      </c>
      <c r="O880" s="43" t="str">
        <f t="shared" si="42"/>
        <v>Yes</v>
      </c>
      <c r="P880" s="45">
        <v>5.5</v>
      </c>
      <c r="Q880" s="43">
        <v>63</v>
      </c>
      <c r="R880" s="45">
        <f t="shared" si="44"/>
        <v>346.5</v>
      </c>
      <c r="S880" s="43">
        <v>75</v>
      </c>
    </row>
    <row r="881" spans="1:19" x14ac:dyDescent="0.25">
      <c r="A881" s="46" t="str">
        <f>IFERROR(INDEX(Products!A:A, MATCH(B881, Products!B:B, 0)), "Not Found")</f>
        <v>P028</v>
      </c>
      <c r="B881" s="46" t="str">
        <f>PROPER(TRIM('Raw_Data'!A881))</f>
        <v>Tilapia</v>
      </c>
      <c r="C881" s="46" t="s">
        <v>113</v>
      </c>
      <c r="D881" s="46" t="s">
        <v>1918</v>
      </c>
      <c r="E881" s="46" t="s">
        <v>252</v>
      </c>
      <c r="F881" s="46" t="s">
        <v>68</v>
      </c>
      <c r="G881" s="46" t="s">
        <v>3491</v>
      </c>
      <c r="H881" s="46" t="s">
        <v>3492</v>
      </c>
      <c r="I881" s="29" t="s">
        <v>1349</v>
      </c>
      <c r="J881" s="29">
        <v>45332</v>
      </c>
      <c r="K881" s="46">
        <f>ABS('Raw_Data'!K881)</f>
        <v>14</v>
      </c>
      <c r="L881" s="46">
        <f>K881 + SUMIF(Stock_In!A:A, A881, Stock_In!D:D) - SUMIF(Stock_Out!A:A, A881, Stock_Out!D:D)</f>
        <v>14</v>
      </c>
      <c r="M881" s="46">
        <v>10</v>
      </c>
      <c r="N881" s="46">
        <f t="shared" si="43"/>
        <v>0</v>
      </c>
      <c r="O881" s="46" t="str">
        <f t="shared" si="42"/>
        <v>No</v>
      </c>
      <c r="P881" s="47">
        <v>20</v>
      </c>
      <c r="Q881" s="46">
        <v>100</v>
      </c>
      <c r="R881" s="47">
        <f t="shared" si="44"/>
        <v>2000</v>
      </c>
      <c r="S881" s="46">
        <v>66</v>
      </c>
    </row>
    <row r="882" spans="1:19" x14ac:dyDescent="0.25">
      <c r="A882" s="43" t="str">
        <f>IFERROR(INDEX(Products!A:A, MATCH(B882, Products!B:B, 0)), "Not Found")</f>
        <v>P114</v>
      </c>
      <c r="B882" s="43" t="str">
        <f>PROPER(TRIM('Raw_Data'!A882))</f>
        <v>Vanilla Biscuit</v>
      </c>
      <c r="C882" s="43" t="s">
        <v>152</v>
      </c>
      <c r="D882" s="43" t="s">
        <v>946</v>
      </c>
      <c r="E882" s="43" t="s">
        <v>1546</v>
      </c>
      <c r="F882" s="43" t="s">
        <v>106</v>
      </c>
      <c r="G882" s="43" t="s">
        <v>3494</v>
      </c>
      <c r="H882" s="43" t="s">
        <v>3495</v>
      </c>
      <c r="I882" s="32" t="s">
        <v>1349</v>
      </c>
      <c r="J882" s="32">
        <v>45332</v>
      </c>
      <c r="K882" s="43">
        <f>ABS('Raw_Data'!K882)</f>
        <v>80</v>
      </c>
      <c r="L882" s="43">
        <f>K882 + SUMIF(Stock_In!A:A, A882, Stock_In!D:D) - SUMIF(Stock_Out!A:A, A882, Stock_Out!D:D)</f>
        <v>80</v>
      </c>
      <c r="M882" s="43">
        <v>54</v>
      </c>
      <c r="N882" s="43">
        <f t="shared" si="43"/>
        <v>0</v>
      </c>
      <c r="O882" s="43" t="str">
        <f t="shared" si="42"/>
        <v>No</v>
      </c>
      <c r="P882" s="45">
        <v>2.5</v>
      </c>
      <c r="Q882" s="43">
        <v>64</v>
      </c>
      <c r="R882" s="45">
        <f t="shared" si="44"/>
        <v>160</v>
      </c>
      <c r="S882" s="43">
        <v>73</v>
      </c>
    </row>
    <row r="883" spans="1:19" x14ac:dyDescent="0.25">
      <c r="A883" s="46" t="str">
        <f>IFERROR(INDEX(Products!A:A, MATCH(B883, Products!B:B, 0)), "Not Found")</f>
        <v>P021</v>
      </c>
      <c r="B883" s="46" t="str">
        <f>PROPER(TRIM('Raw_Data'!A883))</f>
        <v>Arabica Coffee</v>
      </c>
      <c r="C883" s="46" t="s">
        <v>201</v>
      </c>
      <c r="D883" s="46" t="s">
        <v>328</v>
      </c>
      <c r="E883" s="46" t="s">
        <v>203</v>
      </c>
      <c r="F883" s="46" t="s">
        <v>59</v>
      </c>
      <c r="G883" s="46" t="s">
        <v>3497</v>
      </c>
      <c r="H883" s="46" t="s">
        <v>3498</v>
      </c>
      <c r="I883" s="29" t="s">
        <v>1349</v>
      </c>
      <c r="J883" s="29" t="s">
        <v>1024</v>
      </c>
      <c r="K883" s="46">
        <f>ABS('Raw_Data'!K883)</f>
        <v>74</v>
      </c>
      <c r="L883" s="46">
        <f>K883 + SUMIF(Stock_In!A:A, A883, Stock_In!D:D) - SUMIF(Stock_Out!A:A, A883, Stock_Out!D:D)</f>
        <v>74</v>
      </c>
      <c r="M883" s="46">
        <v>77</v>
      </c>
      <c r="N883" s="46">
        <f t="shared" si="43"/>
        <v>3</v>
      </c>
      <c r="O883" s="46" t="str">
        <f t="shared" si="42"/>
        <v>Yes</v>
      </c>
      <c r="P883" s="47">
        <v>2</v>
      </c>
      <c r="Q883" s="46">
        <v>89</v>
      </c>
      <c r="R883" s="47">
        <f t="shared" si="44"/>
        <v>178</v>
      </c>
      <c r="S883" s="46">
        <v>64</v>
      </c>
    </row>
    <row r="884" spans="1:19" x14ac:dyDescent="0.25">
      <c r="A884" s="43" t="str">
        <f>IFERROR(INDEX(Products!A:A, MATCH(B884, Products!B:B, 0)), "Not Found")</f>
        <v>P015</v>
      </c>
      <c r="B884" s="43" t="str">
        <f>PROPER(TRIM('Raw_Data'!A884))</f>
        <v>Cauliflower</v>
      </c>
      <c r="C884" s="43" t="s">
        <v>56</v>
      </c>
      <c r="D884" s="43" t="s">
        <v>1697</v>
      </c>
      <c r="E884" s="43" t="s">
        <v>162</v>
      </c>
      <c r="F884" s="43" t="s">
        <v>59</v>
      </c>
      <c r="G884" s="43" t="s">
        <v>3500</v>
      </c>
      <c r="H884" s="43" t="s">
        <v>3501</v>
      </c>
      <c r="I884" s="32" t="s">
        <v>93</v>
      </c>
      <c r="J884" s="32" t="s">
        <v>594</v>
      </c>
      <c r="K884" s="43">
        <f>ABS('Raw_Data'!K884)</f>
        <v>77</v>
      </c>
      <c r="L884" s="43">
        <f>K884 + SUMIF(Stock_In!A:A, A884, Stock_In!D:D) - SUMIF(Stock_Out!A:A, A884, Stock_Out!D:D)</f>
        <v>77</v>
      </c>
      <c r="M884" s="43">
        <v>46</v>
      </c>
      <c r="N884" s="43">
        <f t="shared" si="43"/>
        <v>0</v>
      </c>
      <c r="O884" s="43" t="str">
        <f t="shared" si="42"/>
        <v>No</v>
      </c>
      <c r="P884" s="45">
        <v>5</v>
      </c>
      <c r="Q884" s="43">
        <v>24</v>
      </c>
      <c r="R884" s="45">
        <f t="shared" si="44"/>
        <v>120</v>
      </c>
      <c r="S884" s="43">
        <v>75</v>
      </c>
    </row>
    <row r="885" spans="1:19" x14ac:dyDescent="0.25">
      <c r="A885" s="46" t="str">
        <f>IFERROR(INDEX(Products!A:A, MATCH(B885, Products!B:B, 0)), "Not Found")</f>
        <v>P022</v>
      </c>
      <c r="B885" s="46" t="str">
        <f>PROPER(TRIM('Raw_Data'!A885))</f>
        <v>Sweet Potato</v>
      </c>
      <c r="C885" s="46" t="s">
        <v>56</v>
      </c>
      <c r="D885" s="46" t="s">
        <v>396</v>
      </c>
      <c r="E885" s="46" t="s">
        <v>210</v>
      </c>
      <c r="F885" s="46" t="s">
        <v>59</v>
      </c>
      <c r="G885" s="46" t="s">
        <v>3503</v>
      </c>
      <c r="H885" s="46" t="s">
        <v>3504</v>
      </c>
      <c r="I885" s="29" t="s">
        <v>93</v>
      </c>
      <c r="J885" s="29" t="s">
        <v>3007</v>
      </c>
      <c r="K885" s="46">
        <f>ABS('Raw_Data'!K885)</f>
        <v>44</v>
      </c>
      <c r="L885" s="46">
        <f>K885 + SUMIF(Stock_In!A:A, A885, Stock_In!D:D) - SUMIF(Stock_Out!A:A, A885, Stock_Out!D:D)</f>
        <v>44</v>
      </c>
      <c r="M885" s="46">
        <v>18</v>
      </c>
      <c r="N885" s="46">
        <f t="shared" si="43"/>
        <v>0</v>
      </c>
      <c r="O885" s="46" t="str">
        <f t="shared" si="42"/>
        <v>No</v>
      </c>
      <c r="P885" s="47">
        <v>2.5</v>
      </c>
      <c r="Q885" s="46">
        <v>57</v>
      </c>
      <c r="R885" s="47">
        <f t="shared" si="44"/>
        <v>142.5</v>
      </c>
      <c r="S885" s="46">
        <v>86</v>
      </c>
    </row>
    <row r="886" spans="1:19" x14ac:dyDescent="0.25">
      <c r="A886" s="43" t="str">
        <f>IFERROR(INDEX(Products!A:A, MATCH(B886, Products!B:B, 0)), "Not Found")</f>
        <v>P023</v>
      </c>
      <c r="B886" s="43" t="str">
        <f>PROPER(TRIM('Raw_Data'!A886))</f>
        <v>Mango</v>
      </c>
      <c r="C886" s="43" t="s">
        <v>56</v>
      </c>
      <c r="D886" s="43" t="s">
        <v>396</v>
      </c>
      <c r="E886" s="43" t="s">
        <v>217</v>
      </c>
      <c r="F886" s="43" t="s">
        <v>68</v>
      </c>
      <c r="G886" s="43" t="s">
        <v>3506</v>
      </c>
      <c r="H886" s="43" t="s">
        <v>3507</v>
      </c>
      <c r="I886" s="32" t="s">
        <v>93</v>
      </c>
      <c r="J886" s="32" t="s">
        <v>570</v>
      </c>
      <c r="K886" s="43">
        <f>ABS('Raw_Data'!K886)</f>
        <v>92</v>
      </c>
      <c r="L886" s="43">
        <f>K886 + SUMIF(Stock_In!A:A, A886, Stock_In!D:D) - SUMIF(Stock_Out!A:A, A886, Stock_Out!D:D)</f>
        <v>92</v>
      </c>
      <c r="M886" s="43">
        <v>88</v>
      </c>
      <c r="N886" s="43">
        <f t="shared" si="43"/>
        <v>0</v>
      </c>
      <c r="O886" s="43" t="str">
        <f t="shared" si="42"/>
        <v>No</v>
      </c>
      <c r="P886" s="45">
        <v>9.5</v>
      </c>
      <c r="Q886" s="43">
        <v>24</v>
      </c>
      <c r="R886" s="45">
        <f t="shared" si="44"/>
        <v>228</v>
      </c>
      <c r="S886" s="43">
        <v>21</v>
      </c>
    </row>
    <row r="887" spans="1:19" x14ac:dyDescent="0.25">
      <c r="A887" s="46" t="str">
        <f>IFERROR(INDEX(Products!A:A, MATCH(B887, Products!B:B, 0)), "Not Found")</f>
        <v>P109</v>
      </c>
      <c r="B887" s="46" t="str">
        <f>PROPER(TRIM('Raw_Data'!A887))</f>
        <v>Zucchini</v>
      </c>
      <c r="C887" s="46" t="s">
        <v>56</v>
      </c>
      <c r="D887" s="46" t="s">
        <v>713</v>
      </c>
      <c r="E887" s="46" t="s">
        <v>1386</v>
      </c>
      <c r="F887" s="46" t="s">
        <v>106</v>
      </c>
      <c r="G887" s="46" t="s">
        <v>3509</v>
      </c>
      <c r="H887" s="46" t="s">
        <v>3510</v>
      </c>
      <c r="I887" s="29" t="s">
        <v>93</v>
      </c>
      <c r="J887" s="29" t="s">
        <v>3018</v>
      </c>
      <c r="K887" s="46">
        <f>ABS('Raw_Data'!K887)</f>
        <v>26</v>
      </c>
      <c r="L887" s="46">
        <f>K887 + SUMIF(Stock_In!A:A, A887, Stock_In!D:D) - SUMIF(Stock_Out!A:A, A887, Stock_Out!D:D)</f>
        <v>26</v>
      </c>
      <c r="M887" s="46">
        <v>92</v>
      </c>
      <c r="N887" s="46">
        <f t="shared" si="43"/>
        <v>66</v>
      </c>
      <c r="O887" s="46" t="str">
        <f t="shared" si="42"/>
        <v>Yes</v>
      </c>
      <c r="P887" s="47">
        <v>2.5</v>
      </c>
      <c r="Q887" s="46">
        <v>71</v>
      </c>
      <c r="R887" s="47">
        <f t="shared" si="44"/>
        <v>177.5</v>
      </c>
      <c r="S887" s="46">
        <v>13</v>
      </c>
    </row>
    <row r="888" spans="1:19" x14ac:dyDescent="0.25">
      <c r="A888" s="43" t="str">
        <f>IFERROR(INDEX(Products!A:A, MATCH(B888, Products!B:B, 0)), "Not Found")</f>
        <v>P066</v>
      </c>
      <c r="B888" s="43" t="str">
        <f>PROPER(TRIM('Raw_Data'!A888))</f>
        <v>Almond Flour</v>
      </c>
      <c r="C888" s="43" t="s">
        <v>103</v>
      </c>
      <c r="D888" s="43" t="s">
        <v>1403</v>
      </c>
      <c r="E888" s="43" t="s">
        <v>608</v>
      </c>
      <c r="F888" s="43" t="s">
        <v>106</v>
      </c>
      <c r="G888" s="43" t="s">
        <v>3512</v>
      </c>
      <c r="H888" s="43" t="s">
        <v>3513</v>
      </c>
      <c r="I888" s="32" t="s">
        <v>93</v>
      </c>
      <c r="J888" s="32">
        <v>45482</v>
      </c>
      <c r="K888" s="43">
        <f>ABS('Raw_Data'!K888)</f>
        <v>13</v>
      </c>
      <c r="L888" s="43">
        <f>K888 + SUMIF(Stock_In!A:A, A888, Stock_In!D:D) - SUMIF(Stock_Out!A:A, A888, Stock_Out!D:D)</f>
        <v>13</v>
      </c>
      <c r="M888" s="43">
        <v>73</v>
      </c>
      <c r="N888" s="43">
        <f t="shared" si="43"/>
        <v>60</v>
      </c>
      <c r="O888" s="43" t="str">
        <f t="shared" si="42"/>
        <v>Yes</v>
      </c>
      <c r="P888" s="45">
        <v>4</v>
      </c>
      <c r="Q888" s="43">
        <v>59</v>
      </c>
      <c r="R888" s="45">
        <f t="shared" si="44"/>
        <v>236</v>
      </c>
      <c r="S888" s="43">
        <v>65</v>
      </c>
    </row>
    <row r="889" spans="1:19" x14ac:dyDescent="0.25">
      <c r="A889" s="46" t="str">
        <f>IFERROR(INDEX(Products!A:A, MATCH(B889, Products!B:B, 0)), "Not Found")</f>
        <v>P006</v>
      </c>
      <c r="B889" s="46" t="str">
        <f>PROPER(TRIM('Raw_Data'!A889))</f>
        <v>Lemon</v>
      </c>
      <c r="C889" s="46" t="s">
        <v>56</v>
      </c>
      <c r="D889" s="46" t="s">
        <v>1046</v>
      </c>
      <c r="E889" s="46" t="s">
        <v>98</v>
      </c>
      <c r="F889" s="46" t="s">
        <v>59</v>
      </c>
      <c r="G889" s="46" t="s">
        <v>3515</v>
      </c>
      <c r="H889" s="46" t="s">
        <v>3516</v>
      </c>
      <c r="I889" s="29" t="s">
        <v>93</v>
      </c>
      <c r="J889" s="29" t="s">
        <v>754</v>
      </c>
      <c r="K889" s="46">
        <f>ABS('Raw_Data'!K889)</f>
        <v>90</v>
      </c>
      <c r="L889" s="46">
        <f>K889 + SUMIF(Stock_In!A:A, A889, Stock_In!D:D) - SUMIF(Stock_Out!A:A, A889, Stock_Out!D:D)</f>
        <v>90</v>
      </c>
      <c r="M889" s="46">
        <v>54</v>
      </c>
      <c r="N889" s="46">
        <f t="shared" si="43"/>
        <v>0</v>
      </c>
      <c r="O889" s="46" t="str">
        <f t="shared" si="42"/>
        <v>No</v>
      </c>
      <c r="P889" s="47">
        <v>4</v>
      </c>
      <c r="Q889" s="46">
        <v>85</v>
      </c>
      <c r="R889" s="47">
        <f t="shared" si="44"/>
        <v>340</v>
      </c>
      <c r="S889" s="46">
        <v>44</v>
      </c>
    </row>
    <row r="890" spans="1:19" x14ac:dyDescent="0.25">
      <c r="A890" s="43" t="str">
        <f>IFERROR(INDEX(Products!A:A, MATCH(B890, Products!B:B, 0)), "Not Found")</f>
        <v>P035</v>
      </c>
      <c r="B890" s="43" t="str">
        <f>PROPER(TRIM('Raw_Data'!A890))</f>
        <v>Sour Cream</v>
      </c>
      <c r="C890" s="43" t="s">
        <v>74</v>
      </c>
      <c r="D890" s="43" t="s">
        <v>1758</v>
      </c>
      <c r="E890" s="43" t="s">
        <v>310</v>
      </c>
      <c r="F890" s="43" t="s">
        <v>59</v>
      </c>
      <c r="G890" s="43" t="s">
        <v>3518</v>
      </c>
      <c r="H890" s="43" t="s">
        <v>3519</v>
      </c>
      <c r="I890" s="32" t="s">
        <v>1339</v>
      </c>
      <c r="J890" s="32">
        <v>45600</v>
      </c>
      <c r="K890" s="43">
        <f>ABS('Raw_Data'!K890)</f>
        <v>43</v>
      </c>
      <c r="L890" s="43">
        <f>K890 + SUMIF(Stock_In!A:A, A890, Stock_In!D:D) - SUMIF(Stock_Out!A:A, A890, Stock_Out!D:D)</f>
        <v>43</v>
      </c>
      <c r="M890" s="43">
        <v>84</v>
      </c>
      <c r="N890" s="43">
        <f t="shared" si="43"/>
        <v>41</v>
      </c>
      <c r="O890" s="43" t="str">
        <f t="shared" si="42"/>
        <v>Yes</v>
      </c>
      <c r="P890" s="45">
        <v>2.5</v>
      </c>
      <c r="Q890" s="43">
        <v>51</v>
      </c>
      <c r="R890" s="45">
        <f t="shared" si="44"/>
        <v>127.5</v>
      </c>
      <c r="S890" s="43">
        <v>67</v>
      </c>
    </row>
    <row r="891" spans="1:19" x14ac:dyDescent="0.25">
      <c r="A891" s="46" t="str">
        <f>IFERROR(INDEX(Products!A:A, MATCH(B891, Products!B:B, 0)), "Not Found")</f>
        <v>P103</v>
      </c>
      <c r="B891" s="46" t="str">
        <f>PROPER(TRIM('Raw_Data'!A891))</f>
        <v>Broccoli</v>
      </c>
      <c r="C891" s="46" t="s">
        <v>56</v>
      </c>
      <c r="D891" s="46" t="s">
        <v>104</v>
      </c>
      <c r="E891" s="46" t="s">
        <v>1246</v>
      </c>
      <c r="F891" s="46" t="s">
        <v>106</v>
      </c>
      <c r="G891" s="46" t="s">
        <v>3521</v>
      </c>
      <c r="H891" s="46" t="s">
        <v>3522</v>
      </c>
      <c r="I891" s="29" t="s">
        <v>1339</v>
      </c>
      <c r="J891" s="29">
        <v>45809</v>
      </c>
      <c r="K891" s="46">
        <f>ABS('Raw_Data'!K891)</f>
        <v>85</v>
      </c>
      <c r="L891" s="46">
        <f>K891 + SUMIF(Stock_In!A:A, A891, Stock_In!D:D) - SUMIF(Stock_Out!A:A, A891, Stock_Out!D:D)</f>
        <v>85</v>
      </c>
      <c r="M891" s="46">
        <v>95</v>
      </c>
      <c r="N891" s="46">
        <f t="shared" si="43"/>
        <v>10</v>
      </c>
      <c r="O891" s="46" t="str">
        <f t="shared" si="42"/>
        <v>Yes</v>
      </c>
      <c r="P891" s="47">
        <v>4.5</v>
      </c>
      <c r="Q891" s="46">
        <v>92</v>
      </c>
      <c r="R891" s="47">
        <f t="shared" si="44"/>
        <v>414</v>
      </c>
      <c r="S891" s="46">
        <v>14</v>
      </c>
    </row>
    <row r="892" spans="1:19" x14ac:dyDescent="0.25">
      <c r="A892" s="43" t="str">
        <f>IFERROR(INDEX(Products!A:A, MATCH(B892, Products!B:B, 0)), "Not Found")</f>
        <v>P017</v>
      </c>
      <c r="B892" s="43" t="str">
        <f>PROPER(TRIM('Raw_Data'!A892))</f>
        <v>Egg (Turkey)</v>
      </c>
      <c r="C892" s="43" t="s">
        <v>74</v>
      </c>
      <c r="D892" s="43" t="s">
        <v>2166</v>
      </c>
      <c r="E892" s="43" t="s">
        <v>175</v>
      </c>
      <c r="F892" s="43" t="s">
        <v>59</v>
      </c>
      <c r="G892" s="43" t="s">
        <v>3524</v>
      </c>
      <c r="H892" s="43" t="s">
        <v>3525</v>
      </c>
      <c r="I892" s="32" t="s">
        <v>1339</v>
      </c>
      <c r="J892" s="32">
        <v>45749</v>
      </c>
      <c r="K892" s="43">
        <f>ABS('Raw_Data'!K892)</f>
        <v>44</v>
      </c>
      <c r="L892" s="43">
        <f>K892 + SUMIF(Stock_In!A:A, A892, Stock_In!D:D) - SUMIF(Stock_Out!A:A, A892, Stock_Out!D:D)</f>
        <v>44</v>
      </c>
      <c r="M892" s="43">
        <v>66</v>
      </c>
      <c r="N892" s="43">
        <f t="shared" si="43"/>
        <v>22</v>
      </c>
      <c r="O892" s="43" t="str">
        <f t="shared" si="42"/>
        <v>Yes</v>
      </c>
      <c r="P892" s="45">
        <v>2.5</v>
      </c>
      <c r="Q892" s="43">
        <v>30</v>
      </c>
      <c r="R892" s="45">
        <f t="shared" si="44"/>
        <v>75</v>
      </c>
      <c r="S892" s="43">
        <v>6</v>
      </c>
    </row>
    <row r="893" spans="1:19" x14ac:dyDescent="0.25">
      <c r="A893" s="46" t="str">
        <f>IFERROR(INDEX(Products!A:A, MATCH(B893, Products!B:B, 0)), "Not Found")</f>
        <v>P016</v>
      </c>
      <c r="B893" s="46" t="str">
        <f>PROPER(TRIM('Raw_Data'!A893))</f>
        <v>Pear</v>
      </c>
      <c r="C893" s="46" t="s">
        <v>56</v>
      </c>
      <c r="D893" s="46" t="s">
        <v>880</v>
      </c>
      <c r="E893" s="46" t="s">
        <v>169</v>
      </c>
      <c r="F893" s="46" t="s">
        <v>59</v>
      </c>
      <c r="G893" s="46" t="s">
        <v>3527</v>
      </c>
      <c r="H893" s="46" t="s">
        <v>3528</v>
      </c>
      <c r="I893" s="29" t="s">
        <v>1339</v>
      </c>
      <c r="J893" s="29">
        <v>45638</v>
      </c>
      <c r="K893" s="46">
        <f>ABS('Raw_Data'!K893)</f>
        <v>26</v>
      </c>
      <c r="L893" s="46">
        <f>K893 + SUMIF(Stock_In!A:A, A893, Stock_In!D:D) - SUMIF(Stock_Out!A:A, A893, Stock_Out!D:D)</f>
        <v>26</v>
      </c>
      <c r="M893" s="46">
        <v>91</v>
      </c>
      <c r="N893" s="46">
        <f t="shared" si="43"/>
        <v>65</v>
      </c>
      <c r="O893" s="46" t="str">
        <f t="shared" si="42"/>
        <v>Yes</v>
      </c>
      <c r="P893" s="47">
        <v>4</v>
      </c>
      <c r="Q893" s="46">
        <v>28</v>
      </c>
      <c r="R893" s="47">
        <f t="shared" si="44"/>
        <v>112</v>
      </c>
      <c r="S893" s="46">
        <v>47</v>
      </c>
    </row>
    <row r="894" spans="1:19" x14ac:dyDescent="0.25">
      <c r="A894" s="43" t="str">
        <f>IFERROR(INDEX(Products!A:A, MATCH(B894, Products!B:B, 0)), "Not Found")</f>
        <v>P015</v>
      </c>
      <c r="B894" s="43" t="str">
        <f>PROPER(TRIM('Raw_Data'!A894))</f>
        <v>Cauliflower</v>
      </c>
      <c r="C894" s="43" t="s">
        <v>56</v>
      </c>
      <c r="D894" s="43" t="s">
        <v>366</v>
      </c>
      <c r="E894" s="43" t="s">
        <v>162</v>
      </c>
      <c r="F894" s="43" t="s">
        <v>68</v>
      </c>
      <c r="G894" s="43" t="s">
        <v>3530</v>
      </c>
      <c r="H894" s="43" t="s">
        <v>3531</v>
      </c>
      <c r="I894" s="32" t="s">
        <v>1389</v>
      </c>
      <c r="J894" s="32" t="s">
        <v>94</v>
      </c>
      <c r="K894" s="43">
        <f>ABS('Raw_Data'!K894)</f>
        <v>86</v>
      </c>
      <c r="L894" s="43">
        <f>K894 + SUMIF(Stock_In!A:A, A894, Stock_In!D:D) - SUMIF(Stock_Out!A:A, A894, Stock_Out!D:D)</f>
        <v>86</v>
      </c>
      <c r="M894" s="43">
        <v>99</v>
      </c>
      <c r="N894" s="43">
        <f t="shared" si="43"/>
        <v>13</v>
      </c>
      <c r="O894" s="43" t="str">
        <f t="shared" si="42"/>
        <v>Yes</v>
      </c>
      <c r="P894" s="45">
        <v>5.5</v>
      </c>
      <c r="Q894" s="43">
        <v>93</v>
      </c>
      <c r="R894" s="45">
        <f t="shared" si="44"/>
        <v>511.5</v>
      </c>
      <c r="S894" s="43">
        <v>99</v>
      </c>
    </row>
    <row r="895" spans="1:19" x14ac:dyDescent="0.25">
      <c r="A895" s="46" t="str">
        <f>IFERROR(INDEX(Products!A:A, MATCH(B895, Products!B:B, 0)), "Not Found")</f>
        <v>P014</v>
      </c>
      <c r="B895" s="46" t="str">
        <f>PROPER(TRIM('Raw_Data'!A895))</f>
        <v>Digestive Biscuit</v>
      </c>
      <c r="C895" s="46" t="s">
        <v>152</v>
      </c>
      <c r="D895" s="46" t="s">
        <v>1562</v>
      </c>
      <c r="E895" s="46" t="s">
        <v>154</v>
      </c>
      <c r="F895" s="46" t="s">
        <v>68</v>
      </c>
      <c r="G895" s="46" t="s">
        <v>3533</v>
      </c>
      <c r="H895" s="46" t="s">
        <v>3534</v>
      </c>
      <c r="I895" s="29" t="s">
        <v>1389</v>
      </c>
      <c r="J895" s="29" t="s">
        <v>1163</v>
      </c>
      <c r="K895" s="46">
        <f>ABS('Raw_Data'!K895)</f>
        <v>40</v>
      </c>
      <c r="L895" s="46">
        <f>K895 + SUMIF(Stock_In!A:A, A895, Stock_In!D:D) - SUMIF(Stock_Out!A:A, A895, Stock_Out!D:D)</f>
        <v>40</v>
      </c>
      <c r="M895" s="46">
        <v>47</v>
      </c>
      <c r="N895" s="46">
        <f t="shared" si="43"/>
        <v>7</v>
      </c>
      <c r="O895" s="46" t="str">
        <f t="shared" si="42"/>
        <v>Yes</v>
      </c>
      <c r="P895" s="47">
        <v>9.5</v>
      </c>
      <c r="Q895" s="46">
        <v>38</v>
      </c>
      <c r="R895" s="47">
        <f t="shared" si="44"/>
        <v>361</v>
      </c>
      <c r="S895" s="46">
        <v>89</v>
      </c>
    </row>
    <row r="896" spans="1:19" x14ac:dyDescent="0.25">
      <c r="A896" s="43" t="str">
        <f>IFERROR(INDEX(Products!A:A, MATCH(B896, Products!B:B, 0)), "Not Found")</f>
        <v>P060</v>
      </c>
      <c r="B896" s="43" t="str">
        <f>PROPER(TRIM('Raw_Data'!A896))</f>
        <v>Grapes</v>
      </c>
      <c r="C896" s="43" t="s">
        <v>56</v>
      </c>
      <c r="D896" s="43" t="s">
        <v>1488</v>
      </c>
      <c r="E896" s="43" t="s">
        <v>537</v>
      </c>
      <c r="F896" s="43" t="s">
        <v>106</v>
      </c>
      <c r="G896" s="43" t="s">
        <v>3536</v>
      </c>
      <c r="H896" s="43" t="s">
        <v>3537</v>
      </c>
      <c r="I896" s="32" t="s">
        <v>1389</v>
      </c>
      <c r="J896" s="32">
        <v>45574</v>
      </c>
      <c r="K896" s="43">
        <f>ABS('Raw_Data'!K896)</f>
        <v>88</v>
      </c>
      <c r="L896" s="43">
        <f>K896 + SUMIF(Stock_In!A:A, A896, Stock_In!D:D) - SUMIF(Stock_Out!A:A, A896, Stock_Out!D:D)</f>
        <v>88</v>
      </c>
      <c r="M896" s="43">
        <v>25</v>
      </c>
      <c r="N896" s="43">
        <f t="shared" si="43"/>
        <v>0</v>
      </c>
      <c r="O896" s="43" t="str">
        <f t="shared" si="42"/>
        <v>No</v>
      </c>
      <c r="P896" s="45">
        <v>4</v>
      </c>
      <c r="Q896" s="43">
        <v>79</v>
      </c>
      <c r="R896" s="45">
        <f t="shared" si="44"/>
        <v>316</v>
      </c>
      <c r="S896" s="43">
        <v>30</v>
      </c>
    </row>
    <row r="897" spans="1:19" x14ac:dyDescent="0.25">
      <c r="A897" s="46" t="str">
        <f>IFERROR(INDEX(Products!A:A, MATCH(B897, Products!B:B, 0)), "Not Found")</f>
        <v>P066</v>
      </c>
      <c r="B897" s="46" t="str">
        <f>PROPER(TRIM('Raw_Data'!A897))</f>
        <v>Almond Flour</v>
      </c>
      <c r="C897" s="46" t="s">
        <v>103</v>
      </c>
      <c r="D897" s="46" t="s">
        <v>1454</v>
      </c>
      <c r="E897" s="46" t="s">
        <v>608</v>
      </c>
      <c r="F897" s="46" t="s">
        <v>59</v>
      </c>
      <c r="G897" s="46" t="s">
        <v>3539</v>
      </c>
      <c r="H897" s="46" t="s">
        <v>3540</v>
      </c>
      <c r="I897" s="29" t="s">
        <v>158</v>
      </c>
      <c r="J897" s="29" t="s">
        <v>1349</v>
      </c>
      <c r="K897" s="46">
        <f>ABS('Raw_Data'!K897)</f>
        <v>37</v>
      </c>
      <c r="L897" s="46">
        <f>K897 + SUMIF(Stock_In!A:A, A897, Stock_In!D:D) - SUMIF(Stock_Out!A:A, A897, Stock_Out!D:D)</f>
        <v>37</v>
      </c>
      <c r="M897" s="46">
        <v>31</v>
      </c>
      <c r="N897" s="46">
        <f t="shared" si="43"/>
        <v>0</v>
      </c>
      <c r="O897" s="46" t="str">
        <f t="shared" si="42"/>
        <v>No</v>
      </c>
      <c r="P897" s="47">
        <v>4.5</v>
      </c>
      <c r="Q897" s="46">
        <v>23</v>
      </c>
      <c r="R897" s="47">
        <f t="shared" si="44"/>
        <v>103.5</v>
      </c>
      <c r="S897" s="46">
        <v>80</v>
      </c>
    </row>
    <row r="898" spans="1:19" x14ac:dyDescent="0.25">
      <c r="A898" s="43" t="str">
        <f>IFERROR(INDEX(Products!A:A, MATCH(B898, Products!B:B, 0)), "Not Found")</f>
        <v>P044</v>
      </c>
      <c r="B898" s="43" t="str">
        <f>PROPER(TRIM('Raw_Data'!A898))</f>
        <v>Peanut Oil</v>
      </c>
      <c r="C898" s="43" t="s">
        <v>65</v>
      </c>
      <c r="D898" s="43" t="s">
        <v>416</v>
      </c>
      <c r="E898" s="43" t="s">
        <v>372</v>
      </c>
      <c r="F898" s="43" t="s">
        <v>68</v>
      </c>
      <c r="G898" s="43" t="s">
        <v>3542</v>
      </c>
      <c r="H898" s="43" t="s">
        <v>3543</v>
      </c>
      <c r="I898" s="32" t="s">
        <v>158</v>
      </c>
      <c r="J898" s="32" t="s">
        <v>1289</v>
      </c>
      <c r="K898" s="43">
        <f>ABS('Raw_Data'!K898)</f>
        <v>21</v>
      </c>
      <c r="L898" s="43">
        <f>K898 + SUMIF(Stock_In!A:A, A898, Stock_In!D:D) - SUMIF(Stock_Out!A:A, A898, Stock_Out!D:D)</f>
        <v>21</v>
      </c>
      <c r="M898" s="43">
        <v>94</v>
      </c>
      <c r="N898" s="43">
        <f t="shared" si="43"/>
        <v>73</v>
      </c>
      <c r="O898" s="43" t="str">
        <f t="shared" si="42"/>
        <v>Yes</v>
      </c>
      <c r="P898" s="45">
        <v>2.5</v>
      </c>
      <c r="Q898" s="43">
        <v>66</v>
      </c>
      <c r="R898" s="45">
        <f t="shared" si="44"/>
        <v>165</v>
      </c>
      <c r="S898" s="43">
        <v>36</v>
      </c>
    </row>
    <row r="899" spans="1:19" x14ac:dyDescent="0.25">
      <c r="A899" s="46" t="str">
        <f>IFERROR(INDEX(Products!A:A, MATCH(B899, Products!B:B, 0)), "Not Found")</f>
        <v>P001</v>
      </c>
      <c r="B899" s="46" t="str">
        <f>PROPER(TRIM('Raw_Data'!A899))</f>
        <v>Bell Pepper</v>
      </c>
      <c r="C899" s="46" t="s">
        <v>56</v>
      </c>
      <c r="D899" s="46" t="s">
        <v>1574</v>
      </c>
      <c r="E899" s="46" t="s">
        <v>58</v>
      </c>
      <c r="F899" s="46" t="s">
        <v>59</v>
      </c>
      <c r="G899" s="46" t="s">
        <v>3545</v>
      </c>
      <c r="H899" s="46" t="s">
        <v>3546</v>
      </c>
      <c r="I899" s="29" t="s">
        <v>158</v>
      </c>
      <c r="J899" s="29" t="s">
        <v>930</v>
      </c>
      <c r="K899" s="46">
        <f>ABS('Raw_Data'!K899)</f>
        <v>70</v>
      </c>
      <c r="L899" s="46">
        <f>K899 + SUMIF(Stock_In!A:A, A899, Stock_In!D:D) - SUMIF(Stock_Out!A:A, A899, Stock_Out!D:D)</f>
        <v>74</v>
      </c>
      <c r="M899" s="46">
        <v>79</v>
      </c>
      <c r="N899" s="46">
        <f t="shared" si="43"/>
        <v>5</v>
      </c>
      <c r="O899" s="46" t="str">
        <f t="shared" si="42"/>
        <v>Yes</v>
      </c>
      <c r="P899" s="47">
        <v>5</v>
      </c>
      <c r="Q899" s="46">
        <v>91</v>
      </c>
      <c r="R899" s="47">
        <f t="shared" si="44"/>
        <v>455</v>
      </c>
      <c r="S899" s="46">
        <v>31</v>
      </c>
    </row>
    <row r="900" spans="1:19" x14ac:dyDescent="0.25">
      <c r="A900" s="43" t="str">
        <f>IFERROR(INDEX(Products!A:A, MATCH(B900, Products!B:B, 0)), "Not Found")</f>
        <v>P076</v>
      </c>
      <c r="B900" s="43" t="str">
        <f>PROPER(TRIM('Raw_Data'!A900))</f>
        <v>Egg (Goose)</v>
      </c>
      <c r="C900" s="43" t="s">
        <v>74</v>
      </c>
      <c r="D900" s="43" t="s">
        <v>904</v>
      </c>
      <c r="E900" s="43" t="s">
        <v>733</v>
      </c>
      <c r="F900" s="43" t="s">
        <v>59</v>
      </c>
      <c r="G900" s="43" t="s">
        <v>3548</v>
      </c>
      <c r="H900" s="43" t="s">
        <v>3549</v>
      </c>
      <c r="I900" s="32" t="s">
        <v>2246</v>
      </c>
      <c r="J900" s="32" t="s">
        <v>1762</v>
      </c>
      <c r="K900" s="43">
        <f>ABS('Raw_Data'!K900)</f>
        <v>65</v>
      </c>
      <c r="L900" s="43">
        <f>K900 + SUMIF(Stock_In!A:A, A900, Stock_In!D:D) - SUMIF(Stock_Out!A:A, A900, Stock_Out!D:D)</f>
        <v>65</v>
      </c>
      <c r="M900" s="43">
        <v>48</v>
      </c>
      <c r="N900" s="43">
        <f t="shared" si="43"/>
        <v>0</v>
      </c>
      <c r="O900" s="43" t="str">
        <f t="shared" ref="O900:O963" si="45">IF(K900 &lt;= M900, "Yes", "No")</f>
        <v>No</v>
      </c>
      <c r="P900" s="45">
        <v>6</v>
      </c>
      <c r="Q900" s="43">
        <v>42</v>
      </c>
      <c r="R900" s="45">
        <f t="shared" si="44"/>
        <v>252</v>
      </c>
      <c r="S900" s="43">
        <v>51</v>
      </c>
    </row>
    <row r="901" spans="1:19" x14ac:dyDescent="0.25">
      <c r="A901" s="46" t="str">
        <f>IFERROR(INDEX(Products!A:A, MATCH(B901, Products!B:B, 0)), "Not Found")</f>
        <v>P082</v>
      </c>
      <c r="B901" s="46" t="str">
        <f>PROPER(TRIM('Raw_Data'!A901))</f>
        <v>Coconut Oil</v>
      </c>
      <c r="C901" s="46" t="s">
        <v>65</v>
      </c>
      <c r="D901" s="46" t="s">
        <v>2498</v>
      </c>
      <c r="E901" s="46" t="s">
        <v>784</v>
      </c>
      <c r="F901" s="46" t="s">
        <v>59</v>
      </c>
      <c r="G901" s="46" t="s">
        <v>3551</v>
      </c>
      <c r="H901" s="46" t="s">
        <v>3552</v>
      </c>
      <c r="I901" s="29" t="s">
        <v>2246</v>
      </c>
      <c r="J901" s="29">
        <v>45718</v>
      </c>
      <c r="K901" s="46">
        <f>ABS('Raw_Data'!K901)</f>
        <v>89</v>
      </c>
      <c r="L901" s="46">
        <f>K901 + SUMIF(Stock_In!A:A, A901, Stock_In!D:D) - SUMIF(Stock_Out!A:A, A901, Stock_Out!D:D)</f>
        <v>89</v>
      </c>
      <c r="M901" s="46">
        <v>30</v>
      </c>
      <c r="N901" s="46">
        <f t="shared" ref="N901:N964" si="46">IF(M901&gt;L901,M901-L901,0)</f>
        <v>0</v>
      </c>
      <c r="O901" s="46" t="str">
        <f t="shared" si="45"/>
        <v>No</v>
      </c>
      <c r="P901" s="47">
        <v>3.5</v>
      </c>
      <c r="Q901" s="46">
        <v>44</v>
      </c>
      <c r="R901" s="47">
        <f t="shared" ref="R901:R964" si="47">P901*Q901</f>
        <v>154</v>
      </c>
      <c r="S901" s="46">
        <v>42</v>
      </c>
    </row>
    <row r="902" spans="1:19" x14ac:dyDescent="0.25">
      <c r="A902" s="43" t="str">
        <f>IFERROR(INDEX(Products!A:A, MATCH(B902, Products!B:B, 0)), "Not Found")</f>
        <v>P045</v>
      </c>
      <c r="B902" s="43" t="str">
        <f>PROPER(TRIM('Raw_Data'!A902))</f>
        <v>Olive Oil</v>
      </c>
      <c r="C902" s="43" t="s">
        <v>65</v>
      </c>
      <c r="D902" s="43" t="s">
        <v>904</v>
      </c>
      <c r="E902" s="43" t="s">
        <v>378</v>
      </c>
      <c r="F902" s="43" t="s">
        <v>68</v>
      </c>
      <c r="G902" s="43" t="s">
        <v>3554</v>
      </c>
      <c r="H902" s="43" t="s">
        <v>3555</v>
      </c>
      <c r="I902" s="32" t="s">
        <v>2246</v>
      </c>
      <c r="J902" s="32" t="s">
        <v>382</v>
      </c>
      <c r="K902" s="43">
        <f>ABS('Raw_Data'!K902)</f>
        <v>47</v>
      </c>
      <c r="L902" s="43">
        <f>K902 + SUMIF(Stock_In!A:A, A902, Stock_In!D:D) - SUMIF(Stock_Out!A:A, A902, Stock_Out!D:D)</f>
        <v>47</v>
      </c>
      <c r="M902" s="43">
        <v>66</v>
      </c>
      <c r="N902" s="43">
        <f t="shared" si="46"/>
        <v>19</v>
      </c>
      <c r="O902" s="43" t="str">
        <f t="shared" si="45"/>
        <v>Yes</v>
      </c>
      <c r="P902" s="45">
        <v>6</v>
      </c>
      <c r="Q902" s="43">
        <v>86</v>
      </c>
      <c r="R902" s="45">
        <f t="shared" si="47"/>
        <v>516</v>
      </c>
      <c r="S902" s="43">
        <v>15</v>
      </c>
    </row>
    <row r="903" spans="1:19" x14ac:dyDescent="0.25">
      <c r="A903" s="46" t="str">
        <f>IFERROR(INDEX(Products!A:A, MATCH(B903, Products!B:B, 0)), "Not Found")</f>
        <v>P047</v>
      </c>
      <c r="B903" s="46" t="str">
        <f>PROPER(TRIM('Raw_Data'!A903))</f>
        <v>Pineapple</v>
      </c>
      <c r="C903" s="46" t="s">
        <v>56</v>
      </c>
      <c r="D903" s="46" t="s">
        <v>2429</v>
      </c>
      <c r="E903" s="46" t="s">
        <v>397</v>
      </c>
      <c r="F903" s="46" t="s">
        <v>59</v>
      </c>
      <c r="G903" s="46" t="s">
        <v>3557</v>
      </c>
      <c r="H903" s="46" t="s">
        <v>3558</v>
      </c>
      <c r="I903" s="29" t="s">
        <v>1549</v>
      </c>
      <c r="J903" s="29">
        <v>45749</v>
      </c>
      <c r="K903" s="46">
        <f>ABS('Raw_Data'!K903)</f>
        <v>70</v>
      </c>
      <c r="L903" s="46">
        <f>K903 + SUMIF(Stock_In!A:A, A903, Stock_In!D:D) - SUMIF(Stock_Out!A:A, A903, Stock_Out!D:D)</f>
        <v>70</v>
      </c>
      <c r="M903" s="46">
        <v>86</v>
      </c>
      <c r="N903" s="46">
        <f t="shared" si="46"/>
        <v>16</v>
      </c>
      <c r="O903" s="46" t="str">
        <f t="shared" si="45"/>
        <v>Yes</v>
      </c>
      <c r="P903" s="47">
        <v>3</v>
      </c>
      <c r="Q903" s="46">
        <v>44</v>
      </c>
      <c r="R903" s="47">
        <f t="shared" si="47"/>
        <v>132</v>
      </c>
      <c r="S903" s="46">
        <v>3</v>
      </c>
    </row>
    <row r="904" spans="1:19" x14ac:dyDescent="0.25">
      <c r="A904" s="43" t="str">
        <f>IFERROR(INDEX(Products!A:A, MATCH(B904, Products!B:B, 0)), "Not Found")</f>
        <v>P056</v>
      </c>
      <c r="B904" s="43" t="str">
        <f>PROPER(TRIM('Raw_Data'!A904))</f>
        <v>Pomegranate</v>
      </c>
      <c r="C904" s="43" t="s">
        <v>56</v>
      </c>
      <c r="D904" s="43" t="s">
        <v>2465</v>
      </c>
      <c r="E904" s="43" t="s">
        <v>476</v>
      </c>
      <c r="F904" s="43" t="s">
        <v>106</v>
      </c>
      <c r="G904" s="43" t="s">
        <v>3560</v>
      </c>
      <c r="H904" s="43" t="s">
        <v>3561</v>
      </c>
      <c r="I904" s="32" t="s">
        <v>1549</v>
      </c>
      <c r="J904" s="32" t="s">
        <v>527</v>
      </c>
      <c r="K904" s="43">
        <f>ABS('Raw_Data'!K904)</f>
        <v>14</v>
      </c>
      <c r="L904" s="43">
        <f>K904 + SUMIF(Stock_In!A:A, A904, Stock_In!D:D) - SUMIF(Stock_Out!A:A, A904, Stock_Out!D:D)</f>
        <v>14</v>
      </c>
      <c r="M904" s="43">
        <v>69</v>
      </c>
      <c r="N904" s="43">
        <f t="shared" si="46"/>
        <v>55</v>
      </c>
      <c r="O904" s="43" t="str">
        <f t="shared" si="45"/>
        <v>Yes</v>
      </c>
      <c r="P904" s="45">
        <v>6</v>
      </c>
      <c r="Q904" s="43">
        <v>80</v>
      </c>
      <c r="R904" s="45">
        <f t="shared" si="47"/>
        <v>480</v>
      </c>
      <c r="S904" s="43">
        <v>26</v>
      </c>
    </row>
    <row r="905" spans="1:19" x14ac:dyDescent="0.25">
      <c r="A905" s="46" t="str">
        <f>IFERROR(INDEX(Products!A:A, MATCH(B905, Products!B:B, 0)), "Not Found")</f>
        <v>P062</v>
      </c>
      <c r="B905" s="46" t="str">
        <f>PROPER(TRIM('Raw_Data'!A905))</f>
        <v>Short Grain Rice</v>
      </c>
      <c r="C905" s="46" t="s">
        <v>103</v>
      </c>
      <c r="D905" s="46" t="s">
        <v>89</v>
      </c>
      <c r="E905" s="46" t="s">
        <v>567</v>
      </c>
      <c r="F905" s="46" t="s">
        <v>68</v>
      </c>
      <c r="G905" s="46" t="s">
        <v>3563</v>
      </c>
      <c r="H905" s="46" t="s">
        <v>3564</v>
      </c>
      <c r="I905" s="29" t="s">
        <v>1549</v>
      </c>
      <c r="J905" s="29">
        <v>45572</v>
      </c>
      <c r="K905" s="46">
        <f>ABS('Raw_Data'!K905)</f>
        <v>53</v>
      </c>
      <c r="L905" s="46">
        <f>K905 + SUMIF(Stock_In!A:A, A905, Stock_In!D:D) - SUMIF(Stock_Out!A:A, A905, Stock_Out!D:D)</f>
        <v>53</v>
      </c>
      <c r="M905" s="46">
        <v>20</v>
      </c>
      <c r="N905" s="46">
        <f t="shared" si="46"/>
        <v>0</v>
      </c>
      <c r="O905" s="46" t="str">
        <f t="shared" si="45"/>
        <v>No</v>
      </c>
      <c r="P905" s="47">
        <v>4.75</v>
      </c>
      <c r="Q905" s="46">
        <v>51</v>
      </c>
      <c r="R905" s="47">
        <f t="shared" si="47"/>
        <v>242.25</v>
      </c>
      <c r="S905" s="46">
        <v>23</v>
      </c>
    </row>
    <row r="906" spans="1:19" x14ac:dyDescent="0.25">
      <c r="A906" s="43" t="str">
        <f>IFERROR(INDEX(Products!A:A, MATCH(B906, Products!B:B, 0)), "Not Found")</f>
        <v>P056</v>
      </c>
      <c r="B906" s="43" t="str">
        <f>PROPER(TRIM('Raw_Data'!A906))</f>
        <v>Pomegranate</v>
      </c>
      <c r="C906" s="43" t="s">
        <v>56</v>
      </c>
      <c r="D906" s="43" t="s">
        <v>1067</v>
      </c>
      <c r="E906" s="43" t="s">
        <v>476</v>
      </c>
      <c r="F906" s="43" t="s">
        <v>59</v>
      </c>
      <c r="G906" s="43" t="s">
        <v>3566</v>
      </c>
      <c r="H906" s="43" t="s">
        <v>3567</v>
      </c>
      <c r="I906" s="32" t="s">
        <v>1549</v>
      </c>
      <c r="J906" s="32" t="s">
        <v>351</v>
      </c>
      <c r="K906" s="43">
        <f>ABS('Raw_Data'!K906)</f>
        <v>65</v>
      </c>
      <c r="L906" s="43">
        <f>K906 + SUMIF(Stock_In!A:A, A906, Stock_In!D:D) - SUMIF(Stock_Out!A:A, A906, Stock_Out!D:D)</f>
        <v>65</v>
      </c>
      <c r="M906" s="43">
        <v>35</v>
      </c>
      <c r="N906" s="43">
        <f t="shared" si="46"/>
        <v>0</v>
      </c>
      <c r="O906" s="43" t="str">
        <f t="shared" si="45"/>
        <v>No</v>
      </c>
      <c r="P906" s="45">
        <v>0.2</v>
      </c>
      <c r="Q906" s="43">
        <v>94</v>
      </c>
      <c r="R906" s="45">
        <f t="shared" si="47"/>
        <v>18.8</v>
      </c>
      <c r="S906" s="43">
        <v>68</v>
      </c>
    </row>
    <row r="907" spans="1:19" x14ac:dyDescent="0.25">
      <c r="A907" s="46" t="str">
        <f>IFERROR(INDEX(Products!A:A, MATCH(B907, Products!B:B, 0)), "Not Found")</f>
        <v>P025</v>
      </c>
      <c r="B907" s="46" t="str">
        <f>PROPER(TRIM('Raw_Data'!A907))</f>
        <v>Jasmine Rice</v>
      </c>
      <c r="C907" s="46" t="s">
        <v>103</v>
      </c>
      <c r="D907" s="46" t="s">
        <v>552</v>
      </c>
      <c r="E907" s="46" t="s">
        <v>228</v>
      </c>
      <c r="F907" s="46" t="s">
        <v>106</v>
      </c>
      <c r="G907" s="46" t="s">
        <v>3569</v>
      </c>
      <c r="H907" s="46" t="s">
        <v>3570</v>
      </c>
      <c r="I907" s="29" t="s">
        <v>2136</v>
      </c>
      <c r="J907" s="29" t="s">
        <v>939</v>
      </c>
      <c r="K907" s="46">
        <f>ABS('Raw_Data'!K907)</f>
        <v>98</v>
      </c>
      <c r="L907" s="46">
        <f>K907 + SUMIF(Stock_In!A:A, A907, Stock_In!D:D) - SUMIF(Stock_Out!A:A, A907, Stock_Out!D:D)</f>
        <v>98</v>
      </c>
      <c r="M907" s="46">
        <v>57</v>
      </c>
      <c r="N907" s="46">
        <f t="shared" si="46"/>
        <v>0</v>
      </c>
      <c r="O907" s="46" t="str">
        <f t="shared" si="45"/>
        <v>No</v>
      </c>
      <c r="P907" s="47">
        <v>5</v>
      </c>
      <c r="Q907" s="46">
        <v>38</v>
      </c>
      <c r="R907" s="47">
        <f t="shared" si="47"/>
        <v>190</v>
      </c>
      <c r="S907" s="46">
        <v>16</v>
      </c>
    </row>
    <row r="908" spans="1:19" x14ac:dyDescent="0.25">
      <c r="A908" s="43" t="str">
        <f>IFERROR(INDEX(Products!A:A, MATCH(B908, Products!B:B, 0)), "Not Found")</f>
        <v>P111</v>
      </c>
      <c r="B908" s="43" t="str">
        <f>PROPER(TRIM('Raw_Data'!A908))</f>
        <v>Egg (Chicken)</v>
      </c>
      <c r="C908" s="43" t="s">
        <v>74</v>
      </c>
      <c r="D908" s="43" t="s">
        <v>3571</v>
      </c>
      <c r="E908" s="43" t="s">
        <v>1416</v>
      </c>
      <c r="F908" s="43" t="s">
        <v>106</v>
      </c>
      <c r="G908" s="43" t="s">
        <v>3573</v>
      </c>
      <c r="H908" s="43" t="s">
        <v>3574</v>
      </c>
      <c r="I908" s="32" t="s">
        <v>2136</v>
      </c>
      <c r="J908" s="32">
        <v>45568</v>
      </c>
      <c r="K908" s="43">
        <f>ABS('Raw_Data'!K908)</f>
        <v>83</v>
      </c>
      <c r="L908" s="43">
        <f>K908 + SUMIF(Stock_In!A:A, A908, Stock_In!D:D) - SUMIF(Stock_Out!A:A, A908, Stock_Out!D:D)</f>
        <v>83</v>
      </c>
      <c r="M908" s="43">
        <v>21</v>
      </c>
      <c r="N908" s="43">
        <f t="shared" si="46"/>
        <v>0</v>
      </c>
      <c r="O908" s="43" t="str">
        <f t="shared" si="45"/>
        <v>No</v>
      </c>
      <c r="P908" s="45">
        <v>2.4</v>
      </c>
      <c r="Q908" s="43">
        <v>81</v>
      </c>
      <c r="R908" s="45">
        <f t="shared" si="47"/>
        <v>194.4</v>
      </c>
      <c r="S908" s="43">
        <v>8</v>
      </c>
    </row>
    <row r="909" spans="1:19" x14ac:dyDescent="0.25">
      <c r="A909" s="46" t="str">
        <f>IFERROR(INDEX(Products!A:A, MATCH(B909, Products!B:B, 0)), "Not Found")</f>
        <v>P065</v>
      </c>
      <c r="B909" s="46" t="str">
        <f>PROPER(TRIM('Raw_Data'!A909))</f>
        <v>Coconut</v>
      </c>
      <c r="C909" s="46" t="s">
        <v>56</v>
      </c>
      <c r="D909" s="46" t="s">
        <v>1598</v>
      </c>
      <c r="E909" s="46" t="s">
        <v>597</v>
      </c>
      <c r="F909" s="46" t="s">
        <v>68</v>
      </c>
      <c r="G909" s="46" t="s">
        <v>3576</v>
      </c>
      <c r="H909" s="46" t="s">
        <v>3577</v>
      </c>
      <c r="I909" s="29" t="s">
        <v>2136</v>
      </c>
      <c r="J909" s="29">
        <v>45480</v>
      </c>
      <c r="K909" s="46">
        <f>ABS('Raw_Data'!K909)</f>
        <v>89</v>
      </c>
      <c r="L909" s="46">
        <f>K909 + SUMIF(Stock_In!A:A, A909, Stock_In!D:D) - SUMIF(Stock_Out!A:A, A909, Stock_Out!D:D)</f>
        <v>89</v>
      </c>
      <c r="M909" s="46">
        <v>55</v>
      </c>
      <c r="N909" s="46">
        <f t="shared" si="46"/>
        <v>0</v>
      </c>
      <c r="O909" s="46" t="str">
        <f t="shared" si="45"/>
        <v>No</v>
      </c>
      <c r="P909" s="47">
        <v>3</v>
      </c>
      <c r="Q909" s="46">
        <v>47</v>
      </c>
      <c r="R909" s="47">
        <f t="shared" si="47"/>
        <v>141</v>
      </c>
      <c r="S909" s="46">
        <v>59</v>
      </c>
    </row>
    <row r="910" spans="1:19" x14ac:dyDescent="0.25">
      <c r="A910" s="43" t="str">
        <f>IFERROR(INDEX(Products!A:A, MATCH(B910, Products!B:B, 0)), "Not Found")</f>
        <v>P017</v>
      </c>
      <c r="B910" s="43" t="str">
        <f>PROPER(TRIM('Raw_Data'!A910))</f>
        <v>Egg (Turkey)</v>
      </c>
      <c r="C910" s="43" t="s">
        <v>74</v>
      </c>
      <c r="D910" s="43" t="s">
        <v>128</v>
      </c>
      <c r="E910" s="43" t="s">
        <v>175</v>
      </c>
      <c r="F910" s="43" t="s">
        <v>59</v>
      </c>
      <c r="G910" s="43" t="s">
        <v>3579</v>
      </c>
      <c r="H910" s="43" t="s">
        <v>3580</v>
      </c>
      <c r="I910" s="32" t="s">
        <v>467</v>
      </c>
      <c r="J910" s="32" t="s">
        <v>1371</v>
      </c>
      <c r="K910" s="43">
        <f>ABS('Raw_Data'!K910)</f>
        <v>23</v>
      </c>
      <c r="L910" s="43">
        <f>K910 + SUMIF(Stock_In!A:A, A910, Stock_In!D:D) - SUMIF(Stock_Out!A:A, A910, Stock_Out!D:D)</f>
        <v>23</v>
      </c>
      <c r="M910" s="43">
        <v>72</v>
      </c>
      <c r="N910" s="43">
        <f t="shared" si="46"/>
        <v>49</v>
      </c>
      <c r="O910" s="43" t="str">
        <f t="shared" si="45"/>
        <v>Yes</v>
      </c>
      <c r="P910" s="45">
        <v>4.5</v>
      </c>
      <c r="Q910" s="43">
        <v>32</v>
      </c>
      <c r="R910" s="45">
        <f t="shared" si="47"/>
        <v>144</v>
      </c>
      <c r="S910" s="43">
        <v>19</v>
      </c>
    </row>
    <row r="911" spans="1:19" x14ac:dyDescent="0.25">
      <c r="A911" s="46" t="str">
        <f>IFERROR(INDEX(Products!A:A, MATCH(B911, Products!B:B, 0)), "Not Found")</f>
        <v>P067</v>
      </c>
      <c r="B911" s="46" t="str">
        <f>PROPER(TRIM('Raw_Data'!A911))</f>
        <v>Greek Yogurt</v>
      </c>
      <c r="C911" s="46" t="s">
        <v>74</v>
      </c>
      <c r="D911" s="46" t="s">
        <v>3581</v>
      </c>
      <c r="E911" s="46" t="s">
        <v>632</v>
      </c>
      <c r="F911" s="46" t="s">
        <v>59</v>
      </c>
      <c r="G911" s="46" t="s">
        <v>3583</v>
      </c>
      <c r="H911" s="46" t="s">
        <v>3584</v>
      </c>
      <c r="I911" s="29" t="s">
        <v>467</v>
      </c>
      <c r="J911" s="29" t="s">
        <v>296</v>
      </c>
      <c r="K911" s="46">
        <f>ABS('Raw_Data'!K911)</f>
        <v>39</v>
      </c>
      <c r="L911" s="46">
        <f>K911 + SUMIF(Stock_In!A:A, A911, Stock_In!D:D) - SUMIF(Stock_Out!A:A, A911, Stock_Out!D:D)</f>
        <v>39</v>
      </c>
      <c r="M911" s="46">
        <v>3</v>
      </c>
      <c r="N911" s="46">
        <f t="shared" si="46"/>
        <v>0</v>
      </c>
      <c r="O911" s="46" t="str">
        <f t="shared" si="45"/>
        <v>No</v>
      </c>
      <c r="P911" s="47">
        <v>4</v>
      </c>
      <c r="Q911" s="46">
        <v>46</v>
      </c>
      <c r="R911" s="47">
        <f t="shared" si="47"/>
        <v>184</v>
      </c>
      <c r="S911" s="46">
        <v>29</v>
      </c>
    </row>
    <row r="912" spans="1:19" x14ac:dyDescent="0.25">
      <c r="A912" s="43" t="str">
        <f>IFERROR(INDEX(Products!A:A, MATCH(B912, Products!B:B, 0)), "Not Found")</f>
        <v>P053</v>
      </c>
      <c r="B912" s="43" t="str">
        <f>PROPER(TRIM('Raw_Data'!A912))</f>
        <v>Sushi Rice</v>
      </c>
      <c r="C912" s="43" t="s">
        <v>103</v>
      </c>
      <c r="D912" s="43" t="s">
        <v>2664</v>
      </c>
      <c r="E912" s="43" t="s">
        <v>453</v>
      </c>
      <c r="F912" s="43" t="s">
        <v>106</v>
      </c>
      <c r="G912" s="43" t="s">
        <v>3586</v>
      </c>
      <c r="H912" s="43" t="s">
        <v>3587</v>
      </c>
      <c r="I912" s="32" t="s">
        <v>178</v>
      </c>
      <c r="J912" s="32">
        <v>45301</v>
      </c>
      <c r="K912" s="43">
        <f>ABS('Raw_Data'!K912)</f>
        <v>22</v>
      </c>
      <c r="L912" s="43">
        <f>K912 + SUMIF(Stock_In!A:A, A912, Stock_In!D:D) - SUMIF(Stock_Out!A:A, A912, Stock_Out!D:D)</f>
        <v>22</v>
      </c>
      <c r="M912" s="43">
        <v>73</v>
      </c>
      <c r="N912" s="43">
        <f t="shared" si="46"/>
        <v>51</v>
      </c>
      <c r="O912" s="43" t="str">
        <f t="shared" si="45"/>
        <v>Yes</v>
      </c>
      <c r="P912" s="45">
        <v>12</v>
      </c>
      <c r="Q912" s="43">
        <v>52</v>
      </c>
      <c r="R912" s="45">
        <f t="shared" si="47"/>
        <v>624</v>
      </c>
      <c r="S912" s="43">
        <v>62</v>
      </c>
    </row>
    <row r="913" spans="1:19" x14ac:dyDescent="0.25">
      <c r="A913" s="46" t="str">
        <f>IFERROR(INDEX(Products!A:A, MATCH(B913, Products!B:B, 0)), "Not Found")</f>
        <v>P044</v>
      </c>
      <c r="B913" s="46" t="str">
        <f>PROPER(TRIM('Raw_Data'!A913))</f>
        <v>Peanut Oil</v>
      </c>
      <c r="C913" s="46" t="s">
        <v>65</v>
      </c>
      <c r="D913" s="46" t="s">
        <v>2031</v>
      </c>
      <c r="E913" s="46" t="s">
        <v>372</v>
      </c>
      <c r="F913" s="46" t="s">
        <v>68</v>
      </c>
      <c r="G913" s="46" t="s">
        <v>3589</v>
      </c>
      <c r="H913" s="46" t="s">
        <v>3590</v>
      </c>
      <c r="I913" s="29" t="s">
        <v>178</v>
      </c>
      <c r="J913" s="29" t="s">
        <v>93</v>
      </c>
      <c r="K913" s="46">
        <f>ABS('Raw_Data'!K913)</f>
        <v>79</v>
      </c>
      <c r="L913" s="46">
        <f>K913 + SUMIF(Stock_In!A:A, A913, Stock_In!D:D) - SUMIF(Stock_Out!A:A, A913, Stock_Out!D:D)</f>
        <v>79</v>
      </c>
      <c r="M913" s="46">
        <v>41</v>
      </c>
      <c r="N913" s="46">
        <f t="shared" si="46"/>
        <v>0</v>
      </c>
      <c r="O913" s="46" t="str">
        <f t="shared" si="45"/>
        <v>No</v>
      </c>
      <c r="P913" s="47">
        <v>1.8</v>
      </c>
      <c r="Q913" s="46">
        <v>62</v>
      </c>
      <c r="R913" s="47">
        <f t="shared" si="47"/>
        <v>111.60000000000001</v>
      </c>
      <c r="S913" s="46">
        <v>14</v>
      </c>
    </row>
    <row r="914" spans="1:19" x14ac:dyDescent="0.25">
      <c r="A914" s="43" t="str">
        <f>IFERROR(INDEX(Products!A:A, MATCH(B914, Products!B:B, 0)), "Not Found")</f>
        <v>P048</v>
      </c>
      <c r="B914" s="43" t="str">
        <f>PROPER(TRIM('Raw_Data'!A914))</f>
        <v>Trout</v>
      </c>
      <c r="C914" s="43" t="s">
        <v>113</v>
      </c>
      <c r="D914" s="43" t="s">
        <v>1815</v>
      </c>
      <c r="E914" s="43" t="s">
        <v>412</v>
      </c>
      <c r="F914" s="43" t="s">
        <v>106</v>
      </c>
      <c r="G914" s="43" t="s">
        <v>3592</v>
      </c>
      <c r="H914" s="43" t="s">
        <v>3593</v>
      </c>
      <c r="I914" s="32" t="s">
        <v>178</v>
      </c>
      <c r="J914" s="32">
        <v>45387</v>
      </c>
      <c r="K914" s="43">
        <f>ABS('Raw_Data'!K914)</f>
        <v>49</v>
      </c>
      <c r="L914" s="43">
        <f>K914 + SUMIF(Stock_In!A:A, A914, Stock_In!D:D) - SUMIF(Stock_Out!A:A, A914, Stock_Out!D:D)</f>
        <v>49</v>
      </c>
      <c r="M914" s="43">
        <v>64</v>
      </c>
      <c r="N914" s="43">
        <f t="shared" si="46"/>
        <v>15</v>
      </c>
      <c r="O914" s="43" t="str">
        <f t="shared" si="45"/>
        <v>Yes</v>
      </c>
      <c r="P914" s="45">
        <v>2</v>
      </c>
      <c r="Q914" s="43">
        <v>57</v>
      </c>
      <c r="R914" s="45">
        <f t="shared" si="47"/>
        <v>114</v>
      </c>
      <c r="S914" s="43">
        <v>4</v>
      </c>
    </row>
    <row r="915" spans="1:19" x14ac:dyDescent="0.25">
      <c r="A915" s="46" t="str">
        <f>IFERROR(INDEX(Products!A:A, MATCH(B915, Products!B:B, 0)), "Not Found")</f>
        <v>P039</v>
      </c>
      <c r="B915" s="46" t="str">
        <f>PROPER(TRIM('Raw_Data'!A915))</f>
        <v>Palm Oil</v>
      </c>
      <c r="C915" s="46" t="s">
        <v>65</v>
      </c>
      <c r="D915" s="46" t="s">
        <v>438</v>
      </c>
      <c r="E915" s="46" t="s">
        <v>336</v>
      </c>
      <c r="F915" s="46" t="s">
        <v>59</v>
      </c>
      <c r="G915" s="46" t="s">
        <v>3595</v>
      </c>
      <c r="H915" s="46" t="s">
        <v>3596</v>
      </c>
      <c r="I915" s="29" t="s">
        <v>178</v>
      </c>
      <c r="J915" s="29" t="s">
        <v>332</v>
      </c>
      <c r="K915" s="46">
        <f>ABS('Raw_Data'!K915)</f>
        <v>35</v>
      </c>
      <c r="L915" s="46">
        <f>K915 + SUMIF(Stock_In!A:A, A915, Stock_In!D:D) - SUMIF(Stock_Out!A:A, A915, Stock_Out!D:D)</f>
        <v>35</v>
      </c>
      <c r="M915" s="46">
        <v>4</v>
      </c>
      <c r="N915" s="46">
        <f t="shared" si="46"/>
        <v>0</v>
      </c>
      <c r="O915" s="46" t="str">
        <f t="shared" si="45"/>
        <v>No</v>
      </c>
      <c r="P915" s="47">
        <v>2.5</v>
      </c>
      <c r="Q915" s="46">
        <v>40</v>
      </c>
      <c r="R915" s="47">
        <f t="shared" si="47"/>
        <v>100</v>
      </c>
      <c r="S915" s="46">
        <v>69</v>
      </c>
    </row>
    <row r="916" spans="1:19" x14ac:dyDescent="0.25">
      <c r="A916" s="43" t="str">
        <f>IFERROR(INDEX(Products!A:A, MATCH(B916, Products!B:B, 0)), "Not Found")</f>
        <v>P079</v>
      </c>
      <c r="B916" s="43" t="str">
        <f>PROPER(TRIM('Raw_Data'!A916))</f>
        <v>White Sugar</v>
      </c>
      <c r="C916" s="43" t="s">
        <v>103</v>
      </c>
      <c r="D916" s="43" t="s">
        <v>1854</v>
      </c>
      <c r="E916" s="43" t="s">
        <v>761</v>
      </c>
      <c r="F916" s="43" t="s">
        <v>59</v>
      </c>
      <c r="G916" s="43" t="s">
        <v>3598</v>
      </c>
      <c r="H916" s="43" t="s">
        <v>3599</v>
      </c>
      <c r="I916" s="32" t="s">
        <v>2506</v>
      </c>
      <c r="J916" s="32" t="s">
        <v>364</v>
      </c>
      <c r="K916" s="43">
        <f>ABS('Raw_Data'!K916)</f>
        <v>27</v>
      </c>
      <c r="L916" s="43">
        <f>K916 + SUMIF(Stock_In!A:A, A916, Stock_In!D:D) - SUMIF(Stock_Out!A:A, A916, Stock_Out!D:D)</f>
        <v>27</v>
      </c>
      <c r="M916" s="43">
        <v>20</v>
      </c>
      <c r="N916" s="43">
        <f t="shared" si="46"/>
        <v>0</v>
      </c>
      <c r="O916" s="43" t="str">
        <f t="shared" si="45"/>
        <v>No</v>
      </c>
      <c r="P916" s="45">
        <v>4.5</v>
      </c>
      <c r="Q916" s="43">
        <v>61</v>
      </c>
      <c r="R916" s="45">
        <f t="shared" si="47"/>
        <v>274.5</v>
      </c>
      <c r="S916" s="43">
        <v>62</v>
      </c>
    </row>
    <row r="917" spans="1:19" x14ac:dyDescent="0.25">
      <c r="A917" s="46" t="str">
        <f>IFERROR(INDEX(Products!A:A, MATCH(B917, Products!B:B, 0)), "Not Found")</f>
        <v>P085</v>
      </c>
      <c r="B917" s="46" t="str">
        <f>PROPER(TRIM('Raw_Data'!A917))</f>
        <v>Powdered Sugar</v>
      </c>
      <c r="C917" s="46" t="s">
        <v>103</v>
      </c>
      <c r="D917" s="46" t="s">
        <v>1574</v>
      </c>
      <c r="E917" s="46" t="s">
        <v>830</v>
      </c>
      <c r="F917" s="46" t="s">
        <v>59</v>
      </c>
      <c r="G917" s="46" t="s">
        <v>3601</v>
      </c>
      <c r="H917" s="46" t="s">
        <v>3602</v>
      </c>
      <c r="I917" s="29" t="s">
        <v>2506</v>
      </c>
      <c r="J917" s="29" t="s">
        <v>420</v>
      </c>
      <c r="K917" s="46">
        <f>ABS('Raw_Data'!K917)</f>
        <v>63</v>
      </c>
      <c r="L917" s="46">
        <f>K917 + SUMIF(Stock_In!A:A, A917, Stock_In!D:D) - SUMIF(Stock_Out!A:A, A917, Stock_Out!D:D)</f>
        <v>63</v>
      </c>
      <c r="M917" s="46">
        <v>74</v>
      </c>
      <c r="N917" s="46">
        <f t="shared" si="46"/>
        <v>11</v>
      </c>
      <c r="O917" s="46" t="str">
        <f t="shared" si="45"/>
        <v>Yes</v>
      </c>
      <c r="P917" s="47">
        <v>1.5</v>
      </c>
      <c r="Q917" s="46">
        <v>37</v>
      </c>
      <c r="R917" s="47">
        <f t="shared" si="47"/>
        <v>55.5</v>
      </c>
      <c r="S917" s="46">
        <v>22</v>
      </c>
    </row>
    <row r="918" spans="1:19" x14ac:dyDescent="0.25">
      <c r="A918" s="43" t="str">
        <f>IFERROR(INDEX(Products!A:A, MATCH(B918, Products!B:B, 0)), "Not Found")</f>
        <v>P016</v>
      </c>
      <c r="B918" s="43" t="str">
        <f>PROPER(TRIM('Raw_Data'!A918))</f>
        <v>Pear</v>
      </c>
      <c r="C918" s="43" t="s">
        <v>56</v>
      </c>
      <c r="D918" s="43" t="s">
        <v>3188</v>
      </c>
      <c r="E918" s="43" t="s">
        <v>169</v>
      </c>
      <c r="F918" s="43" t="s">
        <v>106</v>
      </c>
      <c r="G918" s="43" t="s">
        <v>3604</v>
      </c>
      <c r="H918" s="43" t="s">
        <v>3605</v>
      </c>
      <c r="I918" s="32" t="s">
        <v>2506</v>
      </c>
      <c r="J918" s="32">
        <v>45993</v>
      </c>
      <c r="K918" s="43">
        <f>ABS('Raw_Data'!K918)</f>
        <v>77</v>
      </c>
      <c r="L918" s="43">
        <f>K918 + SUMIF(Stock_In!A:A, A918, Stock_In!D:D) - SUMIF(Stock_Out!A:A, A918, Stock_Out!D:D)</f>
        <v>77</v>
      </c>
      <c r="M918" s="43">
        <v>92</v>
      </c>
      <c r="N918" s="43">
        <f t="shared" si="46"/>
        <v>15</v>
      </c>
      <c r="O918" s="43" t="str">
        <f t="shared" si="45"/>
        <v>Yes</v>
      </c>
      <c r="P918" s="45">
        <v>8</v>
      </c>
      <c r="Q918" s="43">
        <v>93</v>
      </c>
      <c r="R918" s="45">
        <f t="shared" si="47"/>
        <v>744</v>
      </c>
      <c r="S918" s="43">
        <v>99</v>
      </c>
    </row>
    <row r="919" spans="1:19" x14ac:dyDescent="0.25">
      <c r="A919" s="46" t="str">
        <f>IFERROR(INDEX(Products!A:A, MATCH(B919, Products!B:B, 0)), "Not Found")</f>
        <v>P030</v>
      </c>
      <c r="B919" s="46" t="str">
        <f>PROPER(TRIM('Raw_Data'!A919))</f>
        <v>Bread Flour</v>
      </c>
      <c r="C919" s="46" t="s">
        <v>103</v>
      </c>
      <c r="D919" s="46" t="s">
        <v>645</v>
      </c>
      <c r="E919" s="46" t="s">
        <v>262</v>
      </c>
      <c r="F919" s="46" t="s">
        <v>68</v>
      </c>
      <c r="G919" s="46" t="s">
        <v>3607</v>
      </c>
      <c r="H919" s="46" t="s">
        <v>3608</v>
      </c>
      <c r="I919" s="29" t="s">
        <v>2506</v>
      </c>
      <c r="J919" s="29">
        <v>45355</v>
      </c>
      <c r="K919" s="46">
        <f>ABS('Raw_Data'!K919)</f>
        <v>14</v>
      </c>
      <c r="L919" s="46">
        <f>K919 + SUMIF(Stock_In!A:A, A919, Stock_In!D:D) - SUMIF(Stock_Out!A:A, A919, Stock_Out!D:D)</f>
        <v>14</v>
      </c>
      <c r="M919" s="46">
        <v>4</v>
      </c>
      <c r="N919" s="46">
        <f t="shared" si="46"/>
        <v>0</v>
      </c>
      <c r="O919" s="46" t="str">
        <f t="shared" si="45"/>
        <v>No</v>
      </c>
      <c r="P919" s="47">
        <v>6.5</v>
      </c>
      <c r="Q919" s="46">
        <v>95</v>
      </c>
      <c r="R919" s="47">
        <f t="shared" si="47"/>
        <v>617.5</v>
      </c>
      <c r="S919" s="46">
        <v>70</v>
      </c>
    </row>
    <row r="920" spans="1:19" x14ac:dyDescent="0.25">
      <c r="A920" s="43" t="str">
        <f>IFERROR(INDEX(Products!A:A, MATCH(B920, Products!B:B, 0)), "Not Found")</f>
        <v>P106</v>
      </c>
      <c r="B920" s="43" t="str">
        <f>PROPER(TRIM('Raw_Data'!A920))</f>
        <v>Green Tea</v>
      </c>
      <c r="C920" s="43" t="s">
        <v>201</v>
      </c>
      <c r="D920" s="43" t="s">
        <v>1171</v>
      </c>
      <c r="E920" s="43" t="s">
        <v>1351</v>
      </c>
      <c r="F920" s="43" t="s">
        <v>106</v>
      </c>
      <c r="G920" s="43" t="s">
        <v>3610</v>
      </c>
      <c r="H920" s="43" t="s">
        <v>3611</v>
      </c>
      <c r="I920" s="32" t="s">
        <v>2506</v>
      </c>
      <c r="J920" s="32">
        <v>45576</v>
      </c>
      <c r="K920" s="43">
        <f>ABS('Raw_Data'!K920)</f>
        <v>63</v>
      </c>
      <c r="L920" s="43">
        <f>K920 + SUMIF(Stock_In!A:A, A920, Stock_In!D:D) - SUMIF(Stock_Out!A:A, A920, Stock_Out!D:D)</f>
        <v>63</v>
      </c>
      <c r="M920" s="43">
        <v>59</v>
      </c>
      <c r="N920" s="43">
        <f t="shared" si="46"/>
        <v>0</v>
      </c>
      <c r="O920" s="43" t="str">
        <f t="shared" si="45"/>
        <v>No</v>
      </c>
      <c r="P920" s="45">
        <v>7</v>
      </c>
      <c r="Q920" s="43">
        <v>57</v>
      </c>
      <c r="R920" s="45">
        <f t="shared" si="47"/>
        <v>399</v>
      </c>
      <c r="S920" s="43">
        <v>50</v>
      </c>
    </row>
    <row r="921" spans="1:19" x14ac:dyDescent="0.25">
      <c r="A921" s="46" t="str">
        <f>IFERROR(INDEX(Products!A:A, MATCH(B921, Products!B:B, 0)), "Not Found")</f>
        <v>P054</v>
      </c>
      <c r="B921" s="46" t="str">
        <f>PROPER(TRIM('Raw_Data'!A921))</f>
        <v>Black Rice</v>
      </c>
      <c r="C921" s="46" t="s">
        <v>103</v>
      </c>
      <c r="D921" s="46" t="s">
        <v>1933</v>
      </c>
      <c r="E921" s="46" t="s">
        <v>458</v>
      </c>
      <c r="F921" s="46" t="s">
        <v>59</v>
      </c>
      <c r="G921" s="46" t="s">
        <v>3613</v>
      </c>
      <c r="H921" s="46" t="s">
        <v>3614</v>
      </c>
      <c r="I921" s="29" t="s">
        <v>2506</v>
      </c>
      <c r="J921" s="29" t="s">
        <v>206</v>
      </c>
      <c r="K921" s="46">
        <f>ABS('Raw_Data'!K921)</f>
        <v>85</v>
      </c>
      <c r="L921" s="46">
        <f>K921 + SUMIF(Stock_In!A:A, A921, Stock_In!D:D) - SUMIF(Stock_Out!A:A, A921, Stock_Out!D:D)</f>
        <v>85</v>
      </c>
      <c r="M921" s="46">
        <v>53</v>
      </c>
      <c r="N921" s="46">
        <f t="shared" si="46"/>
        <v>0</v>
      </c>
      <c r="O921" s="46" t="str">
        <f t="shared" si="45"/>
        <v>No</v>
      </c>
      <c r="P921" s="47">
        <v>9</v>
      </c>
      <c r="Q921" s="46">
        <v>45</v>
      </c>
      <c r="R921" s="47">
        <f t="shared" si="47"/>
        <v>405</v>
      </c>
      <c r="S921" s="46">
        <v>95</v>
      </c>
    </row>
    <row r="922" spans="1:19" x14ac:dyDescent="0.25">
      <c r="A922" s="43" t="str">
        <f>IFERROR(INDEX(Products!A:A, MATCH(B922, Products!B:B, 0)), "Not Found")</f>
        <v>P028</v>
      </c>
      <c r="B922" s="43" t="str">
        <f>PROPER(TRIM('Raw_Data'!A922))</f>
        <v>Tilapia</v>
      </c>
      <c r="C922" s="43" t="s">
        <v>113</v>
      </c>
      <c r="D922" s="43" t="s">
        <v>3299</v>
      </c>
      <c r="E922" s="43" t="s">
        <v>252</v>
      </c>
      <c r="F922" s="43" t="s">
        <v>68</v>
      </c>
      <c r="G922" s="43" t="s">
        <v>3616</v>
      </c>
      <c r="H922" s="43" t="s">
        <v>3617</v>
      </c>
      <c r="I922" s="32" t="s">
        <v>2506</v>
      </c>
      <c r="J922" s="32">
        <v>45636</v>
      </c>
      <c r="K922" s="43">
        <f>ABS('Raw_Data'!K922)</f>
        <v>59</v>
      </c>
      <c r="L922" s="43">
        <f>K922 + SUMIF(Stock_In!A:A, A922, Stock_In!D:D) - SUMIF(Stock_Out!A:A, A922, Stock_Out!D:D)</f>
        <v>59</v>
      </c>
      <c r="M922" s="43">
        <v>100</v>
      </c>
      <c r="N922" s="43">
        <f t="shared" si="46"/>
        <v>41</v>
      </c>
      <c r="O922" s="43" t="str">
        <f t="shared" si="45"/>
        <v>Yes</v>
      </c>
      <c r="P922" s="45">
        <v>12</v>
      </c>
      <c r="Q922" s="43">
        <v>100</v>
      </c>
      <c r="R922" s="45">
        <f t="shared" si="47"/>
        <v>1200</v>
      </c>
      <c r="S922" s="43">
        <v>28</v>
      </c>
    </row>
    <row r="923" spans="1:19" x14ac:dyDescent="0.25">
      <c r="A923" s="46" t="str">
        <f>IFERROR(INDEX(Products!A:A, MATCH(B923, Products!B:B, 0)), "Not Found")</f>
        <v>P088</v>
      </c>
      <c r="B923" s="46" t="str">
        <f>PROPER(TRIM('Raw_Data'!A923))</f>
        <v>Haddock</v>
      </c>
      <c r="C923" s="46" t="s">
        <v>113</v>
      </c>
      <c r="D923" s="46" t="s">
        <v>3299</v>
      </c>
      <c r="E923" s="46" t="s">
        <v>885</v>
      </c>
      <c r="F923" s="46" t="s">
        <v>68</v>
      </c>
      <c r="G923" s="46" t="s">
        <v>3619</v>
      </c>
      <c r="H923" s="46" t="s">
        <v>3620</v>
      </c>
      <c r="I923" s="29" t="s">
        <v>533</v>
      </c>
      <c r="J923" s="29">
        <v>45301</v>
      </c>
      <c r="K923" s="46">
        <f>ABS('Raw_Data'!K923)</f>
        <v>79</v>
      </c>
      <c r="L923" s="46">
        <f>K923 + SUMIF(Stock_In!A:A, A923, Stock_In!D:D) - SUMIF(Stock_Out!A:A, A923, Stock_Out!D:D)</f>
        <v>79</v>
      </c>
      <c r="M923" s="46">
        <v>3</v>
      </c>
      <c r="N923" s="46">
        <f t="shared" si="46"/>
        <v>0</v>
      </c>
      <c r="O923" s="46" t="str">
        <f t="shared" si="45"/>
        <v>No</v>
      </c>
      <c r="P923" s="47">
        <v>2</v>
      </c>
      <c r="Q923" s="46">
        <v>98</v>
      </c>
      <c r="R923" s="47">
        <f t="shared" si="47"/>
        <v>196</v>
      </c>
      <c r="S923" s="46">
        <v>91</v>
      </c>
    </row>
    <row r="924" spans="1:19" x14ac:dyDescent="0.25">
      <c r="A924" s="43" t="str">
        <f>IFERROR(INDEX(Products!A:A, MATCH(B924, Products!B:B, 0)), "Not Found")</f>
        <v>P003</v>
      </c>
      <c r="B924" s="43" t="str">
        <f>PROPER(TRIM('Raw_Data'!A924))</f>
        <v>Parmesan Cheese</v>
      </c>
      <c r="C924" s="43" t="s">
        <v>74</v>
      </c>
      <c r="D924" s="43" t="s">
        <v>1322</v>
      </c>
      <c r="E924" s="43" t="s">
        <v>76</v>
      </c>
      <c r="F924" s="43" t="s">
        <v>68</v>
      </c>
      <c r="G924" s="43" t="s">
        <v>3622</v>
      </c>
      <c r="H924" s="43" t="s">
        <v>3623</v>
      </c>
      <c r="I924" s="32" t="s">
        <v>533</v>
      </c>
      <c r="J924" s="32" t="s">
        <v>1339</v>
      </c>
      <c r="K924" s="43">
        <f>ABS('Raw_Data'!K924)</f>
        <v>80</v>
      </c>
      <c r="L924" s="43">
        <f>K924 + SUMIF(Stock_In!A:A, A924, Stock_In!D:D) - SUMIF(Stock_Out!A:A, A924, Stock_Out!D:D)</f>
        <v>80</v>
      </c>
      <c r="M924" s="43">
        <v>30</v>
      </c>
      <c r="N924" s="43">
        <f t="shared" si="46"/>
        <v>0</v>
      </c>
      <c r="O924" s="43" t="str">
        <f t="shared" si="45"/>
        <v>No</v>
      </c>
      <c r="P924" s="45">
        <v>5</v>
      </c>
      <c r="Q924" s="43">
        <v>76</v>
      </c>
      <c r="R924" s="45">
        <f t="shared" si="47"/>
        <v>380</v>
      </c>
      <c r="S924" s="43">
        <v>69</v>
      </c>
    </row>
    <row r="925" spans="1:19" x14ac:dyDescent="0.25">
      <c r="A925" s="46" t="str">
        <f>IFERROR(INDEX(Products!A:A, MATCH(B925, Products!B:B, 0)), "Not Found")</f>
        <v>P022</v>
      </c>
      <c r="B925" s="46" t="str">
        <f>PROPER(TRIM('Raw_Data'!A925))</f>
        <v>Sweet Potato</v>
      </c>
      <c r="C925" s="46" t="s">
        <v>56</v>
      </c>
      <c r="D925" s="46" t="s">
        <v>479</v>
      </c>
      <c r="E925" s="46" t="s">
        <v>210</v>
      </c>
      <c r="F925" s="46" t="s">
        <v>106</v>
      </c>
      <c r="G925" s="46" t="s">
        <v>3625</v>
      </c>
      <c r="H925" s="46" t="s">
        <v>3626</v>
      </c>
      <c r="I925" s="29" t="s">
        <v>271</v>
      </c>
      <c r="J925" s="29" t="s">
        <v>945</v>
      </c>
      <c r="K925" s="46">
        <f>ABS('Raw_Data'!K925)</f>
        <v>100</v>
      </c>
      <c r="L925" s="46">
        <f>K925 + SUMIF(Stock_In!A:A, A925, Stock_In!D:D) - SUMIF(Stock_Out!A:A, A925, Stock_Out!D:D)</f>
        <v>100</v>
      </c>
      <c r="M925" s="46">
        <v>28</v>
      </c>
      <c r="N925" s="46">
        <f t="shared" si="46"/>
        <v>0</v>
      </c>
      <c r="O925" s="46" t="str">
        <f t="shared" si="45"/>
        <v>No</v>
      </c>
      <c r="P925" s="47">
        <v>3</v>
      </c>
      <c r="Q925" s="46">
        <v>45</v>
      </c>
      <c r="R925" s="47">
        <f t="shared" si="47"/>
        <v>135</v>
      </c>
      <c r="S925" s="46">
        <v>89</v>
      </c>
    </row>
    <row r="926" spans="1:19" x14ac:dyDescent="0.25">
      <c r="A926" s="43" t="str">
        <f>IFERROR(INDEX(Products!A:A, MATCH(B926, Products!B:B, 0)), "Not Found")</f>
        <v>P043</v>
      </c>
      <c r="B926" s="43" t="str">
        <f>PROPER(TRIM('Raw_Data'!A926))</f>
        <v>Apricot</v>
      </c>
      <c r="C926" s="43" t="s">
        <v>56</v>
      </c>
      <c r="D926" s="43" t="s">
        <v>2870</v>
      </c>
      <c r="E926" s="43" t="s">
        <v>367</v>
      </c>
      <c r="F926" s="43" t="s">
        <v>106</v>
      </c>
      <c r="G926" s="43" t="s">
        <v>3628</v>
      </c>
      <c r="H926" s="43" t="s">
        <v>3629</v>
      </c>
      <c r="I926" s="32" t="s">
        <v>271</v>
      </c>
      <c r="J926" s="32" t="s">
        <v>556</v>
      </c>
      <c r="K926" s="43">
        <f>ABS('Raw_Data'!K926)</f>
        <v>90</v>
      </c>
      <c r="L926" s="43">
        <f>K926 + SUMIF(Stock_In!A:A, A926, Stock_In!D:D) - SUMIF(Stock_Out!A:A, A926, Stock_Out!D:D)</f>
        <v>90</v>
      </c>
      <c r="M926" s="43">
        <v>43</v>
      </c>
      <c r="N926" s="43">
        <f t="shared" si="46"/>
        <v>0</v>
      </c>
      <c r="O926" s="43" t="str">
        <f t="shared" si="45"/>
        <v>No</v>
      </c>
      <c r="P926" s="45">
        <v>1.5</v>
      </c>
      <c r="Q926" s="43">
        <v>55</v>
      </c>
      <c r="R926" s="45">
        <f t="shared" si="47"/>
        <v>82.5</v>
      </c>
      <c r="S926" s="43">
        <v>72</v>
      </c>
    </row>
    <row r="927" spans="1:19" x14ac:dyDescent="0.25">
      <c r="A927" s="46" t="str">
        <f>IFERROR(INDEX(Products!A:A, MATCH(B927, Products!B:B, 0)), "Not Found")</f>
        <v>P116</v>
      </c>
      <c r="B927" s="46" t="str">
        <f>PROPER(TRIM('Raw_Data'!A927))</f>
        <v>Butter</v>
      </c>
      <c r="C927" s="46" t="s">
        <v>74</v>
      </c>
      <c r="D927" s="46" t="s">
        <v>3630</v>
      </c>
      <c r="E927" s="46" t="s">
        <v>1649</v>
      </c>
      <c r="F927" s="46" t="s">
        <v>59</v>
      </c>
      <c r="G927" s="46" t="s">
        <v>3632</v>
      </c>
      <c r="H927" s="46" t="s">
        <v>3633</v>
      </c>
      <c r="I927" s="29" t="s">
        <v>3160</v>
      </c>
      <c r="J927" s="29">
        <v>45718</v>
      </c>
      <c r="K927" s="46">
        <f>ABS('Raw_Data'!K927)</f>
        <v>85</v>
      </c>
      <c r="L927" s="46">
        <f>K927 + SUMIF(Stock_In!A:A, A927, Stock_In!D:D) - SUMIF(Stock_Out!A:A, A927, Stock_Out!D:D)</f>
        <v>85</v>
      </c>
      <c r="M927" s="46">
        <v>26</v>
      </c>
      <c r="N927" s="46">
        <f t="shared" si="46"/>
        <v>0</v>
      </c>
      <c r="O927" s="46" t="str">
        <f t="shared" si="45"/>
        <v>No</v>
      </c>
      <c r="P927" s="47">
        <v>2.5</v>
      </c>
      <c r="Q927" s="46">
        <v>33</v>
      </c>
      <c r="R927" s="47">
        <f t="shared" si="47"/>
        <v>82.5</v>
      </c>
      <c r="S927" s="46">
        <v>58</v>
      </c>
    </row>
    <row r="928" spans="1:19" x14ac:dyDescent="0.25">
      <c r="A928" s="43" t="str">
        <f>IFERROR(INDEX(Products!A:A, MATCH(B928, Products!B:B, 0)), "Not Found")</f>
        <v>P030</v>
      </c>
      <c r="B928" s="43" t="str">
        <f>PROPER(TRIM('Raw_Data'!A928))</f>
        <v>Bread Flour</v>
      </c>
      <c r="C928" s="43" t="s">
        <v>103</v>
      </c>
      <c r="D928" s="43" t="s">
        <v>941</v>
      </c>
      <c r="E928" s="43" t="s">
        <v>262</v>
      </c>
      <c r="F928" s="43" t="s">
        <v>68</v>
      </c>
      <c r="G928" s="43" t="s">
        <v>3635</v>
      </c>
      <c r="H928" s="43" t="s">
        <v>3636</v>
      </c>
      <c r="I928" s="32" t="s">
        <v>119</v>
      </c>
      <c r="J928" s="32">
        <v>45360</v>
      </c>
      <c r="K928" s="43">
        <f>ABS('Raw_Data'!K928)</f>
        <v>63</v>
      </c>
      <c r="L928" s="43">
        <f>K928 + SUMIF(Stock_In!A:A, A928, Stock_In!D:D) - SUMIF(Stock_Out!A:A, A928, Stock_Out!D:D)</f>
        <v>63</v>
      </c>
      <c r="M928" s="43">
        <v>62</v>
      </c>
      <c r="N928" s="43">
        <f t="shared" si="46"/>
        <v>0</v>
      </c>
      <c r="O928" s="43" t="str">
        <f t="shared" si="45"/>
        <v>No</v>
      </c>
      <c r="P928" s="45">
        <v>2.5</v>
      </c>
      <c r="Q928" s="43">
        <v>56</v>
      </c>
      <c r="R928" s="45">
        <f t="shared" si="47"/>
        <v>140</v>
      </c>
      <c r="S928" s="43">
        <v>73</v>
      </c>
    </row>
    <row r="929" spans="1:19" x14ac:dyDescent="0.25">
      <c r="A929" s="46" t="str">
        <f>IFERROR(INDEX(Products!A:A, MATCH(B929, Products!B:B, 0)), "Not Found")</f>
        <v>P076</v>
      </c>
      <c r="B929" s="46" t="str">
        <f>PROPER(TRIM('Raw_Data'!A929))</f>
        <v>Egg (Goose)</v>
      </c>
      <c r="C929" s="46" t="s">
        <v>74</v>
      </c>
      <c r="D929" s="46" t="s">
        <v>1663</v>
      </c>
      <c r="E929" s="46" t="s">
        <v>733</v>
      </c>
      <c r="F929" s="46" t="s">
        <v>59</v>
      </c>
      <c r="G929" s="46" t="s">
        <v>3638</v>
      </c>
      <c r="H929" s="46" t="s">
        <v>3639</v>
      </c>
      <c r="I929" s="29" t="s">
        <v>119</v>
      </c>
      <c r="J929" s="29">
        <v>45510</v>
      </c>
      <c r="K929" s="46">
        <f>ABS('Raw_Data'!K929)</f>
        <v>97</v>
      </c>
      <c r="L929" s="46">
        <f>K929 + SUMIF(Stock_In!A:A, A929, Stock_In!D:D) - SUMIF(Stock_Out!A:A, A929, Stock_Out!D:D)</f>
        <v>97</v>
      </c>
      <c r="M929" s="46">
        <v>94</v>
      </c>
      <c r="N929" s="46">
        <f t="shared" si="46"/>
        <v>0</v>
      </c>
      <c r="O929" s="46" t="str">
        <f t="shared" si="45"/>
        <v>No</v>
      </c>
      <c r="P929" s="47">
        <v>11.5</v>
      </c>
      <c r="Q929" s="46">
        <v>96</v>
      </c>
      <c r="R929" s="47">
        <f t="shared" si="47"/>
        <v>1104</v>
      </c>
      <c r="S929" s="46">
        <v>74</v>
      </c>
    </row>
    <row r="930" spans="1:19" x14ac:dyDescent="0.25">
      <c r="A930" s="43" t="str">
        <f>IFERROR(INDEX(Products!A:A, MATCH(B930, Products!B:B, 0)), "Not Found")</f>
        <v>P112</v>
      </c>
      <c r="B930" s="43" t="str">
        <f>PROPER(TRIM('Raw_Data'!A930))</f>
        <v>White Bread</v>
      </c>
      <c r="C930" s="43" t="s">
        <v>152</v>
      </c>
      <c r="D930" s="43" t="s">
        <v>1126</v>
      </c>
      <c r="E930" s="43" t="s">
        <v>1460</v>
      </c>
      <c r="F930" s="43" t="s">
        <v>59</v>
      </c>
      <c r="G930" s="43" t="s">
        <v>3641</v>
      </c>
      <c r="H930" s="43" t="s">
        <v>3642</v>
      </c>
      <c r="I930" s="32" t="s">
        <v>119</v>
      </c>
      <c r="J930" s="32">
        <v>45992</v>
      </c>
      <c r="K930" s="43">
        <f>ABS('Raw_Data'!K930)</f>
        <v>56</v>
      </c>
      <c r="L930" s="43">
        <f>K930 + SUMIF(Stock_In!A:A, A930, Stock_In!D:D) - SUMIF(Stock_Out!A:A, A930, Stock_Out!D:D)</f>
        <v>56</v>
      </c>
      <c r="M930" s="43">
        <v>34</v>
      </c>
      <c r="N930" s="43">
        <f t="shared" si="46"/>
        <v>0</v>
      </c>
      <c r="O930" s="43" t="str">
        <f t="shared" si="45"/>
        <v>No</v>
      </c>
      <c r="P930" s="45">
        <v>6.5</v>
      </c>
      <c r="Q930" s="43">
        <v>49</v>
      </c>
      <c r="R930" s="45">
        <f t="shared" si="47"/>
        <v>318.5</v>
      </c>
      <c r="S930" s="43">
        <v>96</v>
      </c>
    </row>
    <row r="931" spans="1:19" x14ac:dyDescent="0.25">
      <c r="A931" s="46" t="str">
        <f>IFERROR(INDEX(Products!A:A, MATCH(B931, Products!B:B, 0)), "Not Found")</f>
        <v>P048</v>
      </c>
      <c r="B931" s="46" t="str">
        <f>PROPER(TRIM('Raw_Data'!A931))</f>
        <v>Trout</v>
      </c>
      <c r="C931" s="46" t="s">
        <v>113</v>
      </c>
      <c r="D931" s="46" t="s">
        <v>3643</v>
      </c>
      <c r="E931" s="46" t="s">
        <v>412</v>
      </c>
      <c r="F931" s="46" t="s">
        <v>68</v>
      </c>
      <c r="G931" s="46" t="s">
        <v>3645</v>
      </c>
      <c r="H931" s="46" t="s">
        <v>3646</v>
      </c>
      <c r="I931" s="29" t="s">
        <v>1535</v>
      </c>
      <c r="J931" s="29" t="s">
        <v>850</v>
      </c>
      <c r="K931" s="46">
        <f>ABS('Raw_Data'!K931)</f>
        <v>19</v>
      </c>
      <c r="L931" s="46">
        <f>K931 + SUMIF(Stock_In!A:A, A931, Stock_In!D:D) - SUMIF(Stock_Out!A:A, A931, Stock_Out!D:D)</f>
        <v>19</v>
      </c>
      <c r="M931" s="46">
        <v>52</v>
      </c>
      <c r="N931" s="46">
        <f t="shared" si="46"/>
        <v>33</v>
      </c>
      <c r="O931" s="46" t="str">
        <f t="shared" si="45"/>
        <v>Yes</v>
      </c>
      <c r="P931" s="47">
        <v>3.5</v>
      </c>
      <c r="Q931" s="46">
        <v>42</v>
      </c>
      <c r="R931" s="47">
        <f t="shared" si="47"/>
        <v>147</v>
      </c>
      <c r="S931" s="46">
        <v>32</v>
      </c>
    </row>
    <row r="932" spans="1:19" x14ac:dyDescent="0.25">
      <c r="A932" s="43" t="str">
        <f>IFERROR(INDEX(Products!A:A, MATCH(B932, Products!B:B, 0)), "Not Found")</f>
        <v>P040</v>
      </c>
      <c r="B932" s="43" t="str">
        <f>PROPER(TRIM('Raw_Data'!A932))</f>
        <v>Sesame Oil</v>
      </c>
      <c r="C932" s="43" t="s">
        <v>65</v>
      </c>
      <c r="D932" s="43" t="s">
        <v>3401</v>
      </c>
      <c r="E932" s="43" t="s">
        <v>348</v>
      </c>
      <c r="F932" s="43" t="s">
        <v>59</v>
      </c>
      <c r="G932" s="43" t="s">
        <v>3648</v>
      </c>
      <c r="H932" s="43" t="s">
        <v>3649</v>
      </c>
      <c r="I932" s="32" t="s">
        <v>1535</v>
      </c>
      <c r="J932" s="32" t="s">
        <v>375</v>
      </c>
      <c r="K932" s="43">
        <f>ABS('Raw_Data'!K932)</f>
        <v>15</v>
      </c>
      <c r="L932" s="43">
        <f>K932 + SUMIF(Stock_In!A:A, A932, Stock_In!D:D) - SUMIF(Stock_Out!A:A, A932, Stock_Out!D:D)</f>
        <v>15</v>
      </c>
      <c r="M932" s="43">
        <v>50</v>
      </c>
      <c r="N932" s="43">
        <f t="shared" si="46"/>
        <v>35</v>
      </c>
      <c r="O932" s="43" t="str">
        <f t="shared" si="45"/>
        <v>Yes</v>
      </c>
      <c r="P932" s="45">
        <v>8</v>
      </c>
      <c r="Q932" s="43">
        <v>78</v>
      </c>
      <c r="R932" s="45">
        <f t="shared" si="47"/>
        <v>624</v>
      </c>
      <c r="S932" s="43">
        <v>28</v>
      </c>
    </row>
    <row r="933" spans="1:19" x14ac:dyDescent="0.25">
      <c r="A933" s="46" t="str">
        <f>IFERROR(INDEX(Products!A:A, MATCH(B933, Products!B:B, 0)), "Not Found")</f>
        <v>P047</v>
      </c>
      <c r="B933" s="46" t="str">
        <f>PROPER(TRIM('Raw_Data'!A933))</f>
        <v>Pineapple</v>
      </c>
      <c r="C933" s="46" t="s">
        <v>56</v>
      </c>
      <c r="D933" s="46" t="s">
        <v>1697</v>
      </c>
      <c r="E933" s="46" t="s">
        <v>397</v>
      </c>
      <c r="F933" s="46" t="s">
        <v>59</v>
      </c>
      <c r="G933" s="46" t="s">
        <v>3651</v>
      </c>
      <c r="H933" s="46" t="s">
        <v>3652</v>
      </c>
      <c r="I933" s="29" t="s">
        <v>1535</v>
      </c>
      <c r="J933" s="29" t="s">
        <v>806</v>
      </c>
      <c r="K933" s="46">
        <f>ABS('Raw_Data'!K933)</f>
        <v>18</v>
      </c>
      <c r="L933" s="46">
        <f>K933 + SUMIF(Stock_In!A:A, A933, Stock_In!D:D) - SUMIF(Stock_Out!A:A, A933, Stock_Out!D:D)</f>
        <v>18</v>
      </c>
      <c r="M933" s="46">
        <v>48</v>
      </c>
      <c r="N933" s="46">
        <f t="shared" si="46"/>
        <v>30</v>
      </c>
      <c r="O933" s="46" t="str">
        <f t="shared" si="45"/>
        <v>Yes</v>
      </c>
      <c r="P933" s="47">
        <v>2.5</v>
      </c>
      <c r="Q933" s="46">
        <v>67</v>
      </c>
      <c r="R933" s="47">
        <f t="shared" si="47"/>
        <v>167.5</v>
      </c>
      <c r="S933" s="46">
        <v>79</v>
      </c>
    </row>
    <row r="934" spans="1:19" x14ac:dyDescent="0.25">
      <c r="A934" s="43" t="str">
        <f>IFERROR(INDEX(Products!A:A, MATCH(B934, Products!B:B, 0)), "Not Found")</f>
        <v>P106</v>
      </c>
      <c r="B934" s="43" t="str">
        <f>PROPER(TRIM('Raw_Data'!A934))</f>
        <v>Green Tea</v>
      </c>
      <c r="C934" s="43" t="s">
        <v>201</v>
      </c>
      <c r="D934" s="43" t="s">
        <v>1937</v>
      </c>
      <c r="E934" s="43" t="s">
        <v>1351</v>
      </c>
      <c r="F934" s="43" t="s">
        <v>106</v>
      </c>
      <c r="G934" s="43" t="s">
        <v>3654</v>
      </c>
      <c r="H934" s="43" t="s">
        <v>3655</v>
      </c>
      <c r="I934" s="32" t="s">
        <v>319</v>
      </c>
      <c r="J934" s="32" t="s">
        <v>1229</v>
      </c>
      <c r="K934" s="43">
        <f>ABS('Raw_Data'!K934)</f>
        <v>88</v>
      </c>
      <c r="L934" s="43">
        <f>K934 + SUMIF(Stock_In!A:A, A934, Stock_In!D:D) - SUMIF(Stock_Out!A:A, A934, Stock_Out!D:D)</f>
        <v>88</v>
      </c>
      <c r="M934" s="43">
        <v>54</v>
      </c>
      <c r="N934" s="43">
        <f t="shared" si="46"/>
        <v>0</v>
      </c>
      <c r="O934" s="43" t="str">
        <f t="shared" si="45"/>
        <v>No</v>
      </c>
      <c r="P934" s="45">
        <v>8.5</v>
      </c>
      <c r="Q934" s="43">
        <v>81</v>
      </c>
      <c r="R934" s="45">
        <f t="shared" si="47"/>
        <v>688.5</v>
      </c>
      <c r="S934" s="43">
        <v>37</v>
      </c>
    </row>
    <row r="935" spans="1:19" x14ac:dyDescent="0.25">
      <c r="A935" s="46" t="str">
        <f>IFERROR(INDEX(Products!A:A, MATCH(B935, Products!B:B, 0)), "Not Found")</f>
        <v>P077</v>
      </c>
      <c r="B935" s="46" t="str">
        <f>PROPER(TRIM('Raw_Data'!A935))</f>
        <v>Brown Rice</v>
      </c>
      <c r="C935" s="46" t="s">
        <v>103</v>
      </c>
      <c r="D935" s="46" t="s">
        <v>1207</v>
      </c>
      <c r="E935" s="46" t="s">
        <v>738</v>
      </c>
      <c r="F935" s="46" t="s">
        <v>106</v>
      </c>
      <c r="G935" s="46" t="s">
        <v>3658</v>
      </c>
      <c r="H935" s="46" t="s">
        <v>3659</v>
      </c>
      <c r="I935" s="29" t="s">
        <v>319</v>
      </c>
      <c r="J935" s="29" t="s">
        <v>845</v>
      </c>
      <c r="K935" s="46">
        <f>ABS('Raw_Data'!K935)</f>
        <v>44</v>
      </c>
      <c r="L935" s="46">
        <f>K935 + SUMIF(Stock_In!A:A, A935, Stock_In!D:D) - SUMIF(Stock_Out!A:A, A935, Stock_Out!D:D)</f>
        <v>44</v>
      </c>
      <c r="M935" s="46">
        <v>24</v>
      </c>
      <c r="N935" s="46">
        <f t="shared" si="46"/>
        <v>0</v>
      </c>
      <c r="O935" s="46" t="str">
        <f t="shared" si="45"/>
        <v>No</v>
      </c>
      <c r="P935" s="47">
        <v>10</v>
      </c>
      <c r="Q935" s="46">
        <v>75</v>
      </c>
      <c r="R935" s="47">
        <f t="shared" si="47"/>
        <v>750</v>
      </c>
      <c r="S935" s="46">
        <v>26</v>
      </c>
    </row>
    <row r="936" spans="1:19" x14ac:dyDescent="0.25">
      <c r="A936" s="43" t="str">
        <f>IFERROR(INDEX(Products!A:A, MATCH(B936, Products!B:B, 0)), "Not Found")</f>
        <v>P106</v>
      </c>
      <c r="B936" s="43" t="str">
        <f>PROPER(TRIM('Raw_Data'!A936))</f>
        <v>Green Tea</v>
      </c>
      <c r="C936" s="43" t="s">
        <v>201</v>
      </c>
      <c r="D936" s="43" t="s">
        <v>950</v>
      </c>
      <c r="E936" s="43" t="s">
        <v>1351</v>
      </c>
      <c r="F936" s="43" t="s">
        <v>59</v>
      </c>
      <c r="G936" s="43" t="s">
        <v>3661</v>
      </c>
      <c r="H936" s="43" t="s">
        <v>3662</v>
      </c>
      <c r="I936" s="32" t="s">
        <v>1035</v>
      </c>
      <c r="J936" s="32" t="s">
        <v>1071</v>
      </c>
      <c r="K936" s="43">
        <f>ABS('Raw_Data'!K936)</f>
        <v>80</v>
      </c>
      <c r="L936" s="43">
        <f>K936 + SUMIF(Stock_In!A:A, A936, Stock_In!D:D) - SUMIF(Stock_Out!A:A, A936, Stock_Out!D:D)</f>
        <v>80</v>
      </c>
      <c r="M936" s="43">
        <v>63</v>
      </c>
      <c r="N936" s="43">
        <f t="shared" si="46"/>
        <v>0</v>
      </c>
      <c r="O936" s="43" t="str">
        <f t="shared" si="45"/>
        <v>No</v>
      </c>
      <c r="P936" s="45">
        <v>1.5</v>
      </c>
      <c r="Q936" s="43">
        <v>53</v>
      </c>
      <c r="R936" s="45">
        <f t="shared" si="47"/>
        <v>79.5</v>
      </c>
      <c r="S936" s="43">
        <v>94</v>
      </c>
    </row>
    <row r="937" spans="1:19" x14ac:dyDescent="0.25">
      <c r="A937" s="46" t="str">
        <f>IFERROR(INDEX(Products!A:A, MATCH(B937, Products!B:B, 0)), "Not Found")</f>
        <v>P055</v>
      </c>
      <c r="B937" s="46" t="str">
        <f>PROPER(TRIM('Raw_Data'!A937))</f>
        <v>Wild Rice</v>
      </c>
      <c r="C937" s="46" t="s">
        <v>103</v>
      </c>
      <c r="D937" s="46" t="s">
        <v>1454</v>
      </c>
      <c r="E937" s="46" t="s">
        <v>464</v>
      </c>
      <c r="F937" s="46" t="s">
        <v>106</v>
      </c>
      <c r="G937" s="46" t="s">
        <v>3664</v>
      </c>
      <c r="H937" s="46" t="s">
        <v>3665</v>
      </c>
      <c r="I937" s="29" t="s">
        <v>1035</v>
      </c>
      <c r="J937" s="29" t="s">
        <v>93</v>
      </c>
      <c r="K937" s="46">
        <f>ABS('Raw_Data'!K937)</f>
        <v>58</v>
      </c>
      <c r="L937" s="46">
        <f>K937 + SUMIF(Stock_In!A:A, A937, Stock_In!D:D) - SUMIF(Stock_Out!A:A, A937, Stock_Out!D:D)</f>
        <v>58</v>
      </c>
      <c r="M937" s="46">
        <v>55</v>
      </c>
      <c r="N937" s="46">
        <f t="shared" si="46"/>
        <v>0</v>
      </c>
      <c r="O937" s="46" t="str">
        <f t="shared" si="45"/>
        <v>No</v>
      </c>
      <c r="P937" s="47">
        <v>6</v>
      </c>
      <c r="Q937" s="46">
        <v>56</v>
      </c>
      <c r="R937" s="47">
        <f t="shared" si="47"/>
        <v>336</v>
      </c>
      <c r="S937" s="46">
        <v>31</v>
      </c>
    </row>
    <row r="938" spans="1:19" x14ac:dyDescent="0.25">
      <c r="A938" s="43" t="str">
        <f>IFERROR(INDEX(Products!A:A, MATCH(B938, Products!B:B, 0)), "Not Found")</f>
        <v>P030</v>
      </c>
      <c r="B938" s="43" t="str">
        <f>PROPER(TRIM('Raw_Data'!A938))</f>
        <v>Bread Flour</v>
      </c>
      <c r="C938" s="43" t="s">
        <v>103</v>
      </c>
      <c r="D938" s="43" t="s">
        <v>1701</v>
      </c>
      <c r="E938" s="43" t="s">
        <v>262</v>
      </c>
      <c r="F938" s="43" t="s">
        <v>106</v>
      </c>
      <c r="G938" s="43" t="s">
        <v>3667</v>
      </c>
      <c r="H938" s="43" t="s">
        <v>3668</v>
      </c>
      <c r="I938" s="32" t="s">
        <v>1035</v>
      </c>
      <c r="J938" s="32" t="s">
        <v>1834</v>
      </c>
      <c r="K938" s="43">
        <f>ABS('Raw_Data'!K938)</f>
        <v>57</v>
      </c>
      <c r="L938" s="43">
        <f>K938 + SUMIF(Stock_In!A:A, A938, Stock_In!D:D) - SUMIF(Stock_Out!A:A, A938, Stock_Out!D:D)</f>
        <v>57</v>
      </c>
      <c r="M938" s="43">
        <v>22</v>
      </c>
      <c r="N938" s="43">
        <f t="shared" si="46"/>
        <v>0</v>
      </c>
      <c r="O938" s="43" t="str">
        <f t="shared" si="45"/>
        <v>No</v>
      </c>
      <c r="P938" s="45">
        <v>9.5</v>
      </c>
      <c r="Q938" s="43">
        <v>24</v>
      </c>
      <c r="R938" s="45">
        <f t="shared" si="47"/>
        <v>228</v>
      </c>
      <c r="S938" s="43">
        <v>12</v>
      </c>
    </row>
    <row r="939" spans="1:19" x14ac:dyDescent="0.25">
      <c r="A939" s="46" t="str">
        <f>IFERROR(INDEX(Products!A:A, MATCH(B939, Products!B:B, 0)), "Not Found")</f>
        <v>P051</v>
      </c>
      <c r="B939" s="46" t="str">
        <f>PROPER(TRIM('Raw_Data'!A939))</f>
        <v>Sardines</v>
      </c>
      <c r="C939" s="46" t="s">
        <v>113</v>
      </c>
      <c r="D939" s="46" t="s">
        <v>1175</v>
      </c>
      <c r="E939" s="46" t="s">
        <v>429</v>
      </c>
      <c r="F939" s="46" t="s">
        <v>106</v>
      </c>
      <c r="G939" s="46" t="s">
        <v>3670</v>
      </c>
      <c r="H939" s="46" t="s">
        <v>3671</v>
      </c>
      <c r="I939" s="29" t="s">
        <v>351</v>
      </c>
      <c r="J939" s="29" t="s">
        <v>1367</v>
      </c>
      <c r="K939" s="46">
        <f>ABS('Raw_Data'!K939)</f>
        <v>30</v>
      </c>
      <c r="L939" s="46">
        <f>K939 + SUMIF(Stock_In!A:A, A939, Stock_In!D:D) - SUMIF(Stock_Out!A:A, A939, Stock_Out!D:D)</f>
        <v>30</v>
      </c>
      <c r="M939" s="46">
        <v>9</v>
      </c>
      <c r="N939" s="46">
        <f t="shared" si="46"/>
        <v>0</v>
      </c>
      <c r="O939" s="46" t="str">
        <f t="shared" si="45"/>
        <v>No</v>
      </c>
      <c r="P939" s="47">
        <v>8.1</v>
      </c>
      <c r="Q939" s="46">
        <v>54</v>
      </c>
      <c r="R939" s="47">
        <f t="shared" si="47"/>
        <v>437.4</v>
      </c>
      <c r="S939" s="46">
        <v>62</v>
      </c>
    </row>
    <row r="940" spans="1:19" x14ac:dyDescent="0.25">
      <c r="A940" s="43" t="str">
        <f>IFERROR(INDEX(Products!A:A, MATCH(B940, Products!B:B, 0)), "Not Found")</f>
        <v>P066</v>
      </c>
      <c r="B940" s="43" t="str">
        <f>PROPER(TRIM('Raw_Data'!A940))</f>
        <v>Almond Flour</v>
      </c>
      <c r="C940" s="43" t="s">
        <v>103</v>
      </c>
      <c r="D940" s="43" t="s">
        <v>1643</v>
      </c>
      <c r="E940" s="43" t="s">
        <v>608</v>
      </c>
      <c r="F940" s="43" t="s">
        <v>106</v>
      </c>
      <c r="G940" s="43" t="s">
        <v>3674</v>
      </c>
      <c r="H940" s="43" t="s">
        <v>3675</v>
      </c>
      <c r="I940" s="32" t="s">
        <v>351</v>
      </c>
      <c r="J940" s="32">
        <v>45483</v>
      </c>
      <c r="K940" s="43">
        <f>ABS('Raw_Data'!K940)</f>
        <v>74</v>
      </c>
      <c r="L940" s="43">
        <f>K940 + SUMIF(Stock_In!A:A, A940, Stock_In!D:D) - SUMIF(Stock_Out!A:A, A940, Stock_Out!D:D)</f>
        <v>74</v>
      </c>
      <c r="M940" s="43">
        <v>98</v>
      </c>
      <c r="N940" s="43">
        <f t="shared" si="46"/>
        <v>24</v>
      </c>
      <c r="O940" s="43" t="str">
        <f t="shared" si="45"/>
        <v>Yes</v>
      </c>
      <c r="P940" s="45">
        <v>1.8</v>
      </c>
      <c r="Q940" s="43">
        <v>91</v>
      </c>
      <c r="R940" s="45">
        <f t="shared" si="47"/>
        <v>163.80000000000001</v>
      </c>
      <c r="S940" s="43">
        <v>29</v>
      </c>
    </row>
    <row r="941" spans="1:19" x14ac:dyDescent="0.25">
      <c r="A941" s="46" t="str">
        <f>IFERROR(INDEX(Products!A:A, MATCH(B941, Products!B:B, 0)), "Not Found")</f>
        <v>P107</v>
      </c>
      <c r="B941" s="46" t="str">
        <f>PROPER(TRIM('Raw_Data'!A941))</f>
        <v>Swiss Cheese</v>
      </c>
      <c r="C941" s="46" t="s">
        <v>74</v>
      </c>
      <c r="D941" s="46" t="s">
        <v>802</v>
      </c>
      <c r="E941" s="46" t="s">
        <v>1355</v>
      </c>
      <c r="F941" s="46" t="s">
        <v>59</v>
      </c>
      <c r="G941" s="46" t="s">
        <v>3677</v>
      </c>
      <c r="H941" s="46" t="s">
        <v>3678</v>
      </c>
      <c r="I941" s="29" t="s">
        <v>351</v>
      </c>
      <c r="J941" s="29">
        <v>45485</v>
      </c>
      <c r="K941" s="46">
        <f>ABS('Raw_Data'!K941)</f>
        <v>80</v>
      </c>
      <c r="L941" s="46">
        <f>K941 + SUMIF(Stock_In!A:A, A941, Stock_In!D:D) - SUMIF(Stock_Out!A:A, A941, Stock_Out!D:D)</f>
        <v>80</v>
      </c>
      <c r="M941" s="46">
        <v>89</v>
      </c>
      <c r="N941" s="46">
        <f t="shared" si="46"/>
        <v>9</v>
      </c>
      <c r="O941" s="46" t="str">
        <f t="shared" si="45"/>
        <v>Yes</v>
      </c>
      <c r="P941" s="47">
        <v>5.9</v>
      </c>
      <c r="Q941" s="46">
        <v>46</v>
      </c>
      <c r="R941" s="47">
        <f t="shared" si="47"/>
        <v>271.40000000000003</v>
      </c>
      <c r="S941" s="46">
        <v>54</v>
      </c>
    </row>
    <row r="942" spans="1:19" x14ac:dyDescent="0.25">
      <c r="A942" s="43" t="str">
        <f>IFERROR(INDEX(Products!A:A, MATCH(B942, Products!B:B, 0)), "Not Found")</f>
        <v>P031</v>
      </c>
      <c r="B942" s="43" t="str">
        <f>PROPER(TRIM('Raw_Data'!A942))</f>
        <v>Cucumber</v>
      </c>
      <c r="C942" s="43" t="s">
        <v>56</v>
      </c>
      <c r="D942" s="43" t="s">
        <v>57</v>
      </c>
      <c r="E942" s="43" t="s">
        <v>268</v>
      </c>
      <c r="F942" s="43" t="s">
        <v>68</v>
      </c>
      <c r="G942" s="43" t="s">
        <v>3680</v>
      </c>
      <c r="H942" s="43" t="s">
        <v>3681</v>
      </c>
      <c r="I942" s="32" t="s">
        <v>351</v>
      </c>
      <c r="J942" s="32" t="s">
        <v>1229</v>
      </c>
      <c r="K942" s="43">
        <f>ABS('Raw_Data'!K942)</f>
        <v>31</v>
      </c>
      <c r="L942" s="43">
        <f>K942 + SUMIF(Stock_In!A:A, A942, Stock_In!D:D) - SUMIF(Stock_Out!A:A, A942, Stock_Out!D:D)</f>
        <v>31</v>
      </c>
      <c r="M942" s="43">
        <v>46</v>
      </c>
      <c r="N942" s="43">
        <f t="shared" si="46"/>
        <v>15</v>
      </c>
      <c r="O942" s="43" t="str">
        <f t="shared" si="45"/>
        <v>Yes</v>
      </c>
      <c r="P942" s="45">
        <v>9.5</v>
      </c>
      <c r="Q942" s="43">
        <v>43</v>
      </c>
      <c r="R942" s="45">
        <f t="shared" si="47"/>
        <v>408.5</v>
      </c>
      <c r="S942" s="43">
        <v>77</v>
      </c>
    </row>
    <row r="943" spans="1:19" x14ac:dyDescent="0.25">
      <c r="A943" s="46" t="str">
        <f>IFERROR(INDEX(Products!A:A, MATCH(B943, Products!B:B, 0)), "Not Found")</f>
        <v>P105</v>
      </c>
      <c r="B943" s="46" t="str">
        <f>PROPER(TRIM('Raw_Data'!A943))</f>
        <v>Strawberries</v>
      </c>
      <c r="C943" s="46" t="s">
        <v>56</v>
      </c>
      <c r="D943" s="46" t="s">
        <v>1159</v>
      </c>
      <c r="E943" s="46" t="s">
        <v>1336</v>
      </c>
      <c r="F943" s="46" t="s">
        <v>68</v>
      </c>
      <c r="G943" s="46" t="s">
        <v>3683</v>
      </c>
      <c r="H943" s="46" t="s">
        <v>3684</v>
      </c>
      <c r="I943" s="29" t="s">
        <v>1782</v>
      </c>
      <c r="J943" s="29">
        <v>45993</v>
      </c>
      <c r="K943" s="46">
        <f>ABS('Raw_Data'!K943)</f>
        <v>31</v>
      </c>
      <c r="L943" s="46">
        <f>K943 + SUMIF(Stock_In!A:A, A943, Stock_In!D:D) - SUMIF(Stock_Out!A:A, A943, Stock_Out!D:D)</f>
        <v>31</v>
      </c>
      <c r="M943" s="46">
        <v>10</v>
      </c>
      <c r="N943" s="46">
        <f t="shared" si="46"/>
        <v>0</v>
      </c>
      <c r="O943" s="46" t="str">
        <f t="shared" si="45"/>
        <v>No</v>
      </c>
      <c r="P943" s="47">
        <v>2</v>
      </c>
      <c r="Q943" s="46">
        <v>71</v>
      </c>
      <c r="R943" s="47">
        <f t="shared" si="47"/>
        <v>142</v>
      </c>
      <c r="S943" s="46">
        <v>61</v>
      </c>
    </row>
    <row r="944" spans="1:19" x14ac:dyDescent="0.25">
      <c r="A944" s="43" t="str">
        <f>IFERROR(INDEX(Products!A:A, MATCH(B944, Products!B:B, 0)), "Not Found")</f>
        <v>P066</v>
      </c>
      <c r="B944" s="43" t="str">
        <f>PROPER(TRIM('Raw_Data'!A944))</f>
        <v>Almond Flour</v>
      </c>
      <c r="C944" s="43" t="s">
        <v>103</v>
      </c>
      <c r="D944" s="43" t="s">
        <v>520</v>
      </c>
      <c r="E944" s="43" t="s">
        <v>608</v>
      </c>
      <c r="F944" s="43" t="s">
        <v>59</v>
      </c>
      <c r="G944" s="43" t="s">
        <v>3686</v>
      </c>
      <c r="H944" s="43" t="s">
        <v>3687</v>
      </c>
      <c r="I944" s="32" t="s">
        <v>1782</v>
      </c>
      <c r="J944" s="32" t="s">
        <v>705</v>
      </c>
      <c r="K944" s="43">
        <f>ABS('Raw_Data'!K944)</f>
        <v>75</v>
      </c>
      <c r="L944" s="43">
        <f>K944 + SUMIF(Stock_In!A:A, A944, Stock_In!D:D) - SUMIF(Stock_Out!A:A, A944, Stock_Out!D:D)</f>
        <v>75</v>
      </c>
      <c r="M944" s="43">
        <v>89</v>
      </c>
      <c r="N944" s="43">
        <f t="shared" si="46"/>
        <v>14</v>
      </c>
      <c r="O944" s="43" t="str">
        <f t="shared" si="45"/>
        <v>Yes</v>
      </c>
      <c r="P944" s="45">
        <v>2.5</v>
      </c>
      <c r="Q944" s="43">
        <v>90</v>
      </c>
      <c r="R944" s="45">
        <f t="shared" si="47"/>
        <v>225</v>
      </c>
      <c r="S944" s="43">
        <v>52</v>
      </c>
    </row>
    <row r="945" spans="1:19" x14ac:dyDescent="0.25">
      <c r="A945" s="46" t="str">
        <f>IFERROR(INDEX(Products!A:A, MATCH(B945, Products!B:B, 0)), "Not Found")</f>
        <v>P022</v>
      </c>
      <c r="B945" s="46" t="str">
        <f>PROPER(TRIM('Raw_Data'!A945))</f>
        <v>Sweet Potato</v>
      </c>
      <c r="C945" s="46" t="s">
        <v>56</v>
      </c>
      <c r="D945" s="46" t="s">
        <v>3688</v>
      </c>
      <c r="E945" s="46" t="s">
        <v>210</v>
      </c>
      <c r="F945" s="46" t="s">
        <v>68</v>
      </c>
      <c r="G945" s="46" t="s">
        <v>3690</v>
      </c>
      <c r="H945" s="46" t="s">
        <v>3691</v>
      </c>
      <c r="I945" s="29" t="s">
        <v>1782</v>
      </c>
      <c r="J945" s="29">
        <v>45356</v>
      </c>
      <c r="K945" s="46">
        <f>ABS('Raw_Data'!K945)</f>
        <v>65</v>
      </c>
      <c r="L945" s="46">
        <f>K945 + SUMIF(Stock_In!A:A, A945, Stock_In!D:D) - SUMIF(Stock_Out!A:A, A945, Stock_Out!D:D)</f>
        <v>65</v>
      </c>
      <c r="M945" s="46">
        <v>69</v>
      </c>
      <c r="N945" s="46">
        <f t="shared" si="46"/>
        <v>4</v>
      </c>
      <c r="O945" s="46" t="str">
        <f t="shared" si="45"/>
        <v>Yes</v>
      </c>
      <c r="P945" s="47">
        <v>1.75</v>
      </c>
      <c r="Q945" s="46">
        <v>41</v>
      </c>
      <c r="R945" s="47">
        <f t="shared" si="47"/>
        <v>71.75</v>
      </c>
      <c r="S945" s="46">
        <v>43</v>
      </c>
    </row>
    <row r="946" spans="1:19" x14ac:dyDescent="0.25">
      <c r="A946" s="43" t="str">
        <f>IFERROR(INDEX(Products!A:A, MATCH(B946, Products!B:B, 0)), "Not Found")</f>
        <v>P015</v>
      </c>
      <c r="B946" s="43" t="str">
        <f>PROPER(TRIM('Raw_Data'!A946))</f>
        <v>Cauliflower</v>
      </c>
      <c r="C946" s="43" t="s">
        <v>56</v>
      </c>
      <c r="D946" s="43" t="s">
        <v>422</v>
      </c>
      <c r="E946" s="43" t="s">
        <v>162</v>
      </c>
      <c r="F946" s="43" t="s">
        <v>59</v>
      </c>
      <c r="G946" s="43" t="s">
        <v>3693</v>
      </c>
      <c r="H946" s="43" t="s">
        <v>3694</v>
      </c>
      <c r="I946" s="32" t="s">
        <v>1782</v>
      </c>
      <c r="J946" s="32">
        <v>45332</v>
      </c>
      <c r="K946" s="43">
        <f>ABS('Raw_Data'!K946)</f>
        <v>33</v>
      </c>
      <c r="L946" s="43">
        <f>K946 + SUMIF(Stock_In!A:A, A946, Stock_In!D:D) - SUMIF(Stock_Out!A:A, A946, Stock_Out!D:D)</f>
        <v>33</v>
      </c>
      <c r="M946" s="43">
        <v>1</v>
      </c>
      <c r="N946" s="43">
        <f t="shared" si="46"/>
        <v>0</v>
      </c>
      <c r="O946" s="43" t="str">
        <f t="shared" si="45"/>
        <v>No</v>
      </c>
      <c r="P946" s="45">
        <v>2.5</v>
      </c>
      <c r="Q946" s="43">
        <v>78</v>
      </c>
      <c r="R946" s="45">
        <f t="shared" si="47"/>
        <v>195</v>
      </c>
      <c r="S946" s="43">
        <v>36</v>
      </c>
    </row>
    <row r="947" spans="1:19" x14ac:dyDescent="0.25">
      <c r="A947" s="46" t="str">
        <f>IFERROR(INDEX(Products!A:A, MATCH(B947, Products!B:B, 0)), "Not Found")</f>
        <v>P010</v>
      </c>
      <c r="B947" s="46" t="str">
        <f>PROPER(TRIM('Raw_Data'!A947))</f>
        <v>Yogurt</v>
      </c>
      <c r="C947" s="46" t="s">
        <v>74</v>
      </c>
      <c r="D947" s="46" t="s">
        <v>1463</v>
      </c>
      <c r="E947" s="46" t="s">
        <v>129</v>
      </c>
      <c r="F947" s="46" t="s">
        <v>59</v>
      </c>
      <c r="G947" s="46" t="s">
        <v>3696</v>
      </c>
      <c r="H947" s="46" t="s">
        <v>3697</v>
      </c>
      <c r="I947" s="29" t="s">
        <v>1782</v>
      </c>
      <c r="J947" s="29" t="s">
        <v>550</v>
      </c>
      <c r="K947" s="46">
        <f>ABS('Raw_Data'!K947)</f>
        <v>80</v>
      </c>
      <c r="L947" s="46">
        <f>K947 + SUMIF(Stock_In!A:A, A947, Stock_In!D:D) - SUMIF(Stock_Out!A:A, A947, Stock_Out!D:D)</f>
        <v>80</v>
      </c>
      <c r="M947" s="46">
        <v>60</v>
      </c>
      <c r="N947" s="46">
        <f t="shared" si="46"/>
        <v>0</v>
      </c>
      <c r="O947" s="46" t="str">
        <f t="shared" si="45"/>
        <v>No</v>
      </c>
      <c r="P947" s="47">
        <v>4.5</v>
      </c>
      <c r="Q947" s="46">
        <v>60</v>
      </c>
      <c r="R947" s="47">
        <f t="shared" si="47"/>
        <v>270</v>
      </c>
      <c r="S947" s="46">
        <v>63</v>
      </c>
    </row>
    <row r="948" spans="1:19" x14ac:dyDescent="0.25">
      <c r="A948" s="43" t="str">
        <f>IFERROR(INDEX(Products!A:A, MATCH(B948, Products!B:B, 0)), "Not Found")</f>
        <v>P017</v>
      </c>
      <c r="B948" s="43" t="str">
        <f>PROPER(TRIM('Raw_Data'!A948))</f>
        <v>Egg (Turkey)</v>
      </c>
      <c r="C948" s="43" t="s">
        <v>74</v>
      </c>
      <c r="D948" s="43" t="s">
        <v>2273</v>
      </c>
      <c r="E948" s="43" t="s">
        <v>175</v>
      </c>
      <c r="F948" s="43" t="s">
        <v>68</v>
      </c>
      <c r="G948" s="43" t="s">
        <v>3699</v>
      </c>
      <c r="H948" s="43" t="s">
        <v>3700</v>
      </c>
      <c r="I948" s="32" t="s">
        <v>326</v>
      </c>
      <c r="J948" s="32" t="s">
        <v>2347</v>
      </c>
      <c r="K948" s="43">
        <f>ABS('Raw_Data'!K948)</f>
        <v>92</v>
      </c>
      <c r="L948" s="43">
        <f>K948 + SUMIF(Stock_In!A:A, A948, Stock_In!D:D) - SUMIF(Stock_Out!A:A, A948, Stock_Out!D:D)</f>
        <v>92</v>
      </c>
      <c r="M948" s="43">
        <v>81</v>
      </c>
      <c r="N948" s="43">
        <f t="shared" si="46"/>
        <v>0</v>
      </c>
      <c r="O948" s="43" t="str">
        <f t="shared" si="45"/>
        <v>No</v>
      </c>
      <c r="P948" s="45">
        <v>2</v>
      </c>
      <c r="Q948" s="43">
        <v>95</v>
      </c>
      <c r="R948" s="45">
        <f t="shared" si="47"/>
        <v>190</v>
      </c>
      <c r="S948" s="43">
        <v>88</v>
      </c>
    </row>
    <row r="949" spans="1:19" x14ac:dyDescent="0.25">
      <c r="A949" s="46" t="str">
        <f>IFERROR(INDEX(Products!A:A, MATCH(B949, Products!B:B, 0)), "Not Found")</f>
        <v>P093</v>
      </c>
      <c r="B949" s="46" t="str">
        <f>PROPER(TRIM('Raw_Data'!A949))</f>
        <v>Basmati Rice</v>
      </c>
      <c r="C949" s="46" t="s">
        <v>103</v>
      </c>
      <c r="D949" s="46" t="s">
        <v>1881</v>
      </c>
      <c r="E949" s="46" t="s">
        <v>936</v>
      </c>
      <c r="F949" s="46" t="s">
        <v>59</v>
      </c>
      <c r="G949" s="46" t="s">
        <v>3702</v>
      </c>
      <c r="H949" s="46" t="s">
        <v>3703</v>
      </c>
      <c r="I949" s="29" t="s">
        <v>326</v>
      </c>
      <c r="J949" s="29">
        <v>45602</v>
      </c>
      <c r="K949" s="46">
        <f>ABS('Raw_Data'!K949)</f>
        <v>71</v>
      </c>
      <c r="L949" s="46">
        <f>K949 + SUMIF(Stock_In!A:A, A949, Stock_In!D:D) - SUMIF(Stock_Out!A:A, A949, Stock_Out!D:D)</f>
        <v>71</v>
      </c>
      <c r="M949" s="46">
        <v>61</v>
      </c>
      <c r="N949" s="46">
        <f t="shared" si="46"/>
        <v>0</v>
      </c>
      <c r="O949" s="46" t="str">
        <f t="shared" si="45"/>
        <v>No</v>
      </c>
      <c r="P949" s="47">
        <v>10</v>
      </c>
      <c r="Q949" s="46">
        <v>76</v>
      </c>
      <c r="R949" s="47">
        <f t="shared" si="47"/>
        <v>760</v>
      </c>
      <c r="S949" s="46">
        <v>10</v>
      </c>
    </row>
    <row r="950" spans="1:19" x14ac:dyDescent="0.25">
      <c r="A950" s="43" t="str">
        <f>IFERROR(INDEX(Products!A:A, MATCH(B950, Products!B:B, 0)), "Not Found")</f>
        <v>P034</v>
      </c>
      <c r="B950" s="43" t="str">
        <f>PROPER(TRIM('Raw_Data'!A950))</f>
        <v>Rice Flour</v>
      </c>
      <c r="C950" s="43" t="s">
        <v>103</v>
      </c>
      <c r="D950" s="43" t="s">
        <v>1256</v>
      </c>
      <c r="E950" s="43" t="s">
        <v>293</v>
      </c>
      <c r="F950" s="43" t="s">
        <v>106</v>
      </c>
      <c r="G950" s="43" t="s">
        <v>3705</v>
      </c>
      <c r="H950" s="43" t="s">
        <v>3706</v>
      </c>
      <c r="I950" s="32" t="s">
        <v>1058</v>
      </c>
      <c r="J950" s="32" t="s">
        <v>437</v>
      </c>
      <c r="K950" s="43">
        <f>ABS('Raw_Data'!K950)</f>
        <v>52</v>
      </c>
      <c r="L950" s="43">
        <f>K950 + SUMIF(Stock_In!A:A, A950, Stock_In!D:D) - SUMIF(Stock_Out!A:A, A950, Stock_Out!D:D)</f>
        <v>52</v>
      </c>
      <c r="M950" s="43">
        <v>88</v>
      </c>
      <c r="N950" s="43">
        <f t="shared" si="46"/>
        <v>36</v>
      </c>
      <c r="O950" s="43" t="str">
        <f t="shared" si="45"/>
        <v>Yes</v>
      </c>
      <c r="P950" s="45">
        <v>4</v>
      </c>
      <c r="Q950" s="43">
        <v>94</v>
      </c>
      <c r="R950" s="45">
        <f t="shared" si="47"/>
        <v>376</v>
      </c>
      <c r="S950" s="43">
        <v>15</v>
      </c>
    </row>
    <row r="951" spans="1:19" x14ac:dyDescent="0.25">
      <c r="A951" s="46" t="str">
        <f>IFERROR(INDEX(Products!A:A, MATCH(B951, Products!B:B, 0)), "Not Found")</f>
        <v>P118</v>
      </c>
      <c r="B951" s="46" t="str">
        <f>PROPER(TRIM('Raw_Data'!A951))</f>
        <v>Blueberries</v>
      </c>
      <c r="C951" s="46" t="s">
        <v>56</v>
      </c>
      <c r="D951" s="46" t="s">
        <v>1787</v>
      </c>
      <c r="E951" s="46" t="s">
        <v>1749</v>
      </c>
      <c r="F951" s="46" t="s">
        <v>68</v>
      </c>
      <c r="G951" s="46" t="s">
        <v>3708</v>
      </c>
      <c r="H951" s="46" t="s">
        <v>3709</v>
      </c>
      <c r="I951" s="29" t="s">
        <v>1058</v>
      </c>
      <c r="J951" s="29">
        <v>45334</v>
      </c>
      <c r="K951" s="46">
        <f>ABS('Raw_Data'!K951)</f>
        <v>40</v>
      </c>
      <c r="L951" s="46">
        <f>K951 + SUMIF(Stock_In!A:A, A951, Stock_In!D:D) - SUMIF(Stock_Out!A:A, A951, Stock_Out!D:D)</f>
        <v>40</v>
      </c>
      <c r="M951" s="46">
        <v>7</v>
      </c>
      <c r="N951" s="46">
        <f t="shared" si="46"/>
        <v>0</v>
      </c>
      <c r="O951" s="46" t="str">
        <f t="shared" si="45"/>
        <v>No</v>
      </c>
      <c r="P951" s="47">
        <v>7.5</v>
      </c>
      <c r="Q951" s="46">
        <v>52</v>
      </c>
      <c r="R951" s="47">
        <f t="shared" si="47"/>
        <v>390</v>
      </c>
      <c r="S951" s="46">
        <v>68</v>
      </c>
    </row>
    <row r="952" spans="1:19" x14ac:dyDescent="0.25">
      <c r="A952" s="43" t="str">
        <f>IFERROR(INDEX(Products!A:A, MATCH(B952, Products!B:B, 0)), "Not Found")</f>
        <v>P044</v>
      </c>
      <c r="B952" s="43" t="str">
        <f>PROPER(TRIM('Raw_Data'!A952))</f>
        <v>Peanut Oil</v>
      </c>
      <c r="C952" s="43" t="s">
        <v>65</v>
      </c>
      <c r="D952" s="43" t="s">
        <v>1463</v>
      </c>
      <c r="E952" s="43" t="s">
        <v>372</v>
      </c>
      <c r="F952" s="43" t="s">
        <v>59</v>
      </c>
      <c r="G952" s="43" t="s">
        <v>3711</v>
      </c>
      <c r="H952" s="43" t="s">
        <v>3712</v>
      </c>
      <c r="I952" s="32" t="s">
        <v>503</v>
      </c>
      <c r="J952" s="32" t="s">
        <v>237</v>
      </c>
      <c r="K952" s="43">
        <f>ABS('Raw_Data'!K952)</f>
        <v>60</v>
      </c>
      <c r="L952" s="43">
        <f>K952 + SUMIF(Stock_In!A:A, A952, Stock_In!D:D) - SUMIF(Stock_Out!A:A, A952, Stock_Out!D:D)</f>
        <v>60</v>
      </c>
      <c r="M952" s="43">
        <v>80</v>
      </c>
      <c r="N952" s="43">
        <f t="shared" si="46"/>
        <v>20</v>
      </c>
      <c r="O952" s="43" t="str">
        <f t="shared" si="45"/>
        <v>Yes</v>
      </c>
      <c r="P952" s="45">
        <v>3.4</v>
      </c>
      <c r="Q952" s="43">
        <v>96</v>
      </c>
      <c r="R952" s="45">
        <f t="shared" si="47"/>
        <v>326.39999999999998</v>
      </c>
      <c r="S952" s="43">
        <v>68</v>
      </c>
    </row>
    <row r="953" spans="1:19" x14ac:dyDescent="0.25">
      <c r="A953" s="46" t="str">
        <f>IFERROR(INDEX(Products!A:A, MATCH(B953, Products!B:B, 0)), "Not Found")</f>
        <v>P121</v>
      </c>
      <c r="B953" s="46" t="str">
        <f>PROPER(TRIM('Raw_Data'!A953))</f>
        <v>Mackerel</v>
      </c>
      <c r="C953" s="46" t="s">
        <v>113</v>
      </c>
      <c r="D953" s="46" t="s">
        <v>1010</v>
      </c>
      <c r="E953" s="46" t="s">
        <v>1946</v>
      </c>
      <c r="F953" s="46" t="s">
        <v>106</v>
      </c>
      <c r="G953" s="46" t="s">
        <v>3715</v>
      </c>
      <c r="H953" s="46" t="s">
        <v>3716</v>
      </c>
      <c r="I953" s="29" t="s">
        <v>503</v>
      </c>
      <c r="J953" s="29" t="s">
        <v>1371</v>
      </c>
      <c r="K953" s="46">
        <f>ABS('Raw_Data'!K953)</f>
        <v>71</v>
      </c>
      <c r="L953" s="46">
        <f>K953 + SUMIF(Stock_In!A:A, A953, Stock_In!D:D) - SUMIF(Stock_Out!A:A, A953, Stock_Out!D:D)</f>
        <v>71</v>
      </c>
      <c r="M953" s="46">
        <v>17</v>
      </c>
      <c r="N953" s="46">
        <f t="shared" si="46"/>
        <v>0</v>
      </c>
      <c r="O953" s="46" t="str">
        <f t="shared" si="45"/>
        <v>No</v>
      </c>
      <c r="P953" s="47">
        <v>4.3</v>
      </c>
      <c r="Q953" s="46">
        <v>58</v>
      </c>
      <c r="R953" s="47">
        <f t="shared" si="47"/>
        <v>249.39999999999998</v>
      </c>
      <c r="S953" s="46">
        <v>23</v>
      </c>
    </row>
    <row r="954" spans="1:19" x14ac:dyDescent="0.25">
      <c r="A954" s="43" t="str">
        <f>IFERROR(INDEX(Products!A:A, MATCH(B954, Products!B:B, 0)), "Not Found")</f>
        <v>P047</v>
      </c>
      <c r="B954" s="43" t="str">
        <f>PROPER(TRIM('Raw_Data'!A954))</f>
        <v>Pineapple</v>
      </c>
      <c r="C954" s="43" t="s">
        <v>56</v>
      </c>
      <c r="D954" s="43" t="s">
        <v>328</v>
      </c>
      <c r="E954" s="43" t="s">
        <v>397</v>
      </c>
      <c r="F954" s="43" t="s">
        <v>106</v>
      </c>
      <c r="G954" s="43" t="s">
        <v>3718</v>
      </c>
      <c r="H954" s="43" t="s">
        <v>3719</v>
      </c>
      <c r="I954" s="32" t="s">
        <v>503</v>
      </c>
      <c r="J954" s="32">
        <v>45510</v>
      </c>
      <c r="K954" s="43">
        <f>ABS('Raw_Data'!K954)</f>
        <v>44</v>
      </c>
      <c r="L954" s="43">
        <f>K954 + SUMIF(Stock_In!A:A, A954, Stock_In!D:D) - SUMIF(Stock_Out!A:A, A954, Stock_Out!D:D)</f>
        <v>44</v>
      </c>
      <c r="M954" s="43">
        <v>87</v>
      </c>
      <c r="N954" s="43">
        <f t="shared" si="46"/>
        <v>43</v>
      </c>
      <c r="O954" s="43" t="str">
        <f t="shared" si="45"/>
        <v>Yes</v>
      </c>
      <c r="P954" s="45">
        <v>4.5</v>
      </c>
      <c r="Q954" s="43">
        <v>29</v>
      </c>
      <c r="R954" s="45">
        <f t="shared" si="47"/>
        <v>130.5</v>
      </c>
      <c r="S954" s="43">
        <v>6</v>
      </c>
    </row>
    <row r="955" spans="1:19" x14ac:dyDescent="0.25">
      <c r="A955" s="46" t="str">
        <f>IFERROR(INDEX(Products!A:A, MATCH(B955, Products!B:B, 0)), "Not Found")</f>
        <v>P053</v>
      </c>
      <c r="B955" s="46" t="str">
        <f>PROPER(TRIM('Raw_Data'!A955))</f>
        <v>Sushi Rice</v>
      </c>
      <c r="C955" s="46" t="s">
        <v>103</v>
      </c>
      <c r="D955" s="46" t="s">
        <v>371</v>
      </c>
      <c r="E955" s="46" t="s">
        <v>453</v>
      </c>
      <c r="F955" s="46" t="s">
        <v>106</v>
      </c>
      <c r="G955" s="46" t="s">
        <v>3721</v>
      </c>
      <c r="H955" s="46" t="s">
        <v>3722</v>
      </c>
      <c r="I955" s="29" t="s">
        <v>503</v>
      </c>
      <c r="J955" s="29" t="s">
        <v>1782</v>
      </c>
      <c r="K955" s="46">
        <f>ABS('Raw_Data'!K955)</f>
        <v>19</v>
      </c>
      <c r="L955" s="46">
        <f>K955 + SUMIF(Stock_In!A:A, A955, Stock_In!D:D) - SUMIF(Stock_Out!A:A, A955, Stock_Out!D:D)</f>
        <v>19</v>
      </c>
      <c r="M955" s="46">
        <v>35</v>
      </c>
      <c r="N955" s="46">
        <f t="shared" si="46"/>
        <v>16</v>
      </c>
      <c r="O955" s="46" t="str">
        <f t="shared" si="45"/>
        <v>Yes</v>
      </c>
      <c r="P955" s="47">
        <v>6</v>
      </c>
      <c r="Q955" s="46">
        <v>41</v>
      </c>
      <c r="R955" s="47">
        <f t="shared" si="47"/>
        <v>246</v>
      </c>
      <c r="S955" s="46">
        <v>27</v>
      </c>
    </row>
    <row r="956" spans="1:19" x14ac:dyDescent="0.25">
      <c r="A956" s="43" t="str">
        <f>IFERROR(INDEX(Products!A:A, MATCH(B956, Products!B:B, 0)), "Not Found")</f>
        <v>P093</v>
      </c>
      <c r="B956" s="43" t="str">
        <f>PROPER(TRIM('Raw_Data'!A956))</f>
        <v>Basmati Rice</v>
      </c>
      <c r="C956" s="43" t="s">
        <v>103</v>
      </c>
      <c r="D956" s="43" t="s">
        <v>267</v>
      </c>
      <c r="E956" s="43" t="s">
        <v>936</v>
      </c>
      <c r="F956" s="43" t="s">
        <v>59</v>
      </c>
      <c r="G956" s="43" t="s">
        <v>3724</v>
      </c>
      <c r="H956" s="43" t="s">
        <v>3725</v>
      </c>
      <c r="I956" s="32" t="s">
        <v>897</v>
      </c>
      <c r="J956" s="32" t="s">
        <v>864</v>
      </c>
      <c r="K956" s="43">
        <f>ABS('Raw_Data'!K956)</f>
        <v>11</v>
      </c>
      <c r="L956" s="43">
        <f>K956 + SUMIF(Stock_In!A:A, A956, Stock_In!D:D) - SUMIF(Stock_Out!A:A, A956, Stock_Out!D:D)</f>
        <v>11</v>
      </c>
      <c r="M956" s="43">
        <v>44</v>
      </c>
      <c r="N956" s="43">
        <f t="shared" si="46"/>
        <v>33</v>
      </c>
      <c r="O956" s="43" t="str">
        <f t="shared" si="45"/>
        <v>Yes</v>
      </c>
      <c r="P956" s="45">
        <v>3</v>
      </c>
      <c r="Q956" s="43">
        <v>56</v>
      </c>
      <c r="R956" s="45">
        <f t="shared" si="47"/>
        <v>168</v>
      </c>
      <c r="S956" s="43">
        <v>12</v>
      </c>
    </row>
    <row r="957" spans="1:19" x14ac:dyDescent="0.25">
      <c r="A957" s="46" t="str">
        <f>IFERROR(INDEX(Products!A:A, MATCH(B957, Products!B:B, 0)), "Not Found")</f>
        <v>P056</v>
      </c>
      <c r="B957" s="46" t="str">
        <f>PROPER(TRIM('Raw_Data'!A957))</f>
        <v>Pomegranate</v>
      </c>
      <c r="C957" s="46" t="s">
        <v>56</v>
      </c>
      <c r="D957" s="46" t="s">
        <v>1914</v>
      </c>
      <c r="E957" s="46" t="s">
        <v>476</v>
      </c>
      <c r="F957" s="46" t="s">
        <v>106</v>
      </c>
      <c r="G957" s="46" t="s">
        <v>3727</v>
      </c>
      <c r="H957" s="46" t="s">
        <v>3728</v>
      </c>
      <c r="I957" s="29" t="s">
        <v>897</v>
      </c>
      <c r="J957" s="29" t="s">
        <v>2136</v>
      </c>
      <c r="K957" s="46">
        <f>ABS('Raw_Data'!K957)</f>
        <v>22</v>
      </c>
      <c r="L957" s="46">
        <f>K957 + SUMIF(Stock_In!A:A, A957, Stock_In!D:D) - SUMIF(Stock_Out!A:A, A957, Stock_Out!D:D)</f>
        <v>22</v>
      </c>
      <c r="M957" s="46">
        <v>8</v>
      </c>
      <c r="N957" s="46">
        <f t="shared" si="46"/>
        <v>0</v>
      </c>
      <c r="O957" s="46" t="str">
        <f t="shared" si="45"/>
        <v>No</v>
      </c>
      <c r="P957" s="47">
        <v>6</v>
      </c>
      <c r="Q957" s="46">
        <v>38</v>
      </c>
      <c r="R957" s="47">
        <f t="shared" si="47"/>
        <v>228</v>
      </c>
      <c r="S957" s="46">
        <v>81</v>
      </c>
    </row>
    <row r="958" spans="1:19" x14ac:dyDescent="0.25">
      <c r="A958" s="43" t="str">
        <f>IFERROR(INDEX(Products!A:A, MATCH(B958, Products!B:B, 0)), "Not Found")</f>
        <v>P013</v>
      </c>
      <c r="B958" s="43" t="str">
        <f>PROPER(TRIM('Raw_Data'!A958))</f>
        <v>Orange</v>
      </c>
      <c r="C958" s="43" t="s">
        <v>56</v>
      </c>
      <c r="D958" s="43" t="s">
        <v>1130</v>
      </c>
      <c r="E958" s="43" t="s">
        <v>146</v>
      </c>
      <c r="F958" s="43" t="s">
        <v>68</v>
      </c>
      <c r="G958" s="43" t="s">
        <v>3730</v>
      </c>
      <c r="H958" s="43" t="s">
        <v>3731</v>
      </c>
      <c r="I958" s="32" t="s">
        <v>834</v>
      </c>
      <c r="J958" s="32">
        <v>45809</v>
      </c>
      <c r="K958" s="43">
        <f>ABS('Raw_Data'!K958)</f>
        <v>15</v>
      </c>
      <c r="L958" s="43">
        <f>K958 + SUMIF(Stock_In!A:A, A958, Stock_In!D:D) - SUMIF(Stock_Out!A:A, A958, Stock_Out!D:D)</f>
        <v>15</v>
      </c>
      <c r="M958" s="43">
        <v>31</v>
      </c>
      <c r="N958" s="43">
        <f t="shared" si="46"/>
        <v>16</v>
      </c>
      <c r="O958" s="43" t="str">
        <f t="shared" si="45"/>
        <v>Yes</v>
      </c>
      <c r="P958" s="45">
        <v>9</v>
      </c>
      <c r="Q958" s="43">
        <v>88</v>
      </c>
      <c r="R958" s="45">
        <f t="shared" si="47"/>
        <v>792</v>
      </c>
      <c r="S958" s="43">
        <v>52</v>
      </c>
    </row>
    <row r="959" spans="1:19" x14ac:dyDescent="0.25">
      <c r="A959" s="46" t="str">
        <f>IFERROR(INDEX(Products!A:A, MATCH(B959, Products!B:B, 0)), "Not Found")</f>
        <v>P056</v>
      </c>
      <c r="B959" s="46" t="str">
        <f>PROPER(TRIM('Raw_Data'!A959))</f>
        <v>Pomegranate</v>
      </c>
      <c r="C959" s="46" t="s">
        <v>56</v>
      </c>
      <c r="D959" s="46" t="s">
        <v>3481</v>
      </c>
      <c r="E959" s="46" t="s">
        <v>476</v>
      </c>
      <c r="F959" s="46" t="s">
        <v>106</v>
      </c>
      <c r="G959" s="46" t="s">
        <v>3733</v>
      </c>
      <c r="H959" s="46" t="s">
        <v>3734</v>
      </c>
      <c r="I959" s="29" t="s">
        <v>834</v>
      </c>
      <c r="J959" s="29">
        <v>45541</v>
      </c>
      <c r="K959" s="46">
        <f>ABS('Raw_Data'!K959)</f>
        <v>52</v>
      </c>
      <c r="L959" s="46">
        <f>K959 + SUMIF(Stock_In!A:A, A959, Stock_In!D:D) - SUMIF(Stock_Out!A:A, A959, Stock_Out!D:D)</f>
        <v>52</v>
      </c>
      <c r="M959" s="46">
        <v>64</v>
      </c>
      <c r="N959" s="46">
        <f t="shared" si="46"/>
        <v>12</v>
      </c>
      <c r="O959" s="46" t="str">
        <f t="shared" si="45"/>
        <v>Yes</v>
      </c>
      <c r="P959" s="47">
        <v>1</v>
      </c>
      <c r="Q959" s="46">
        <v>73</v>
      </c>
      <c r="R959" s="47">
        <f t="shared" si="47"/>
        <v>73</v>
      </c>
      <c r="S959" s="46">
        <v>38</v>
      </c>
    </row>
    <row r="960" spans="1:19" x14ac:dyDescent="0.25">
      <c r="A960" s="43" t="str">
        <f>IFERROR(INDEX(Products!A:A, MATCH(B960, Products!B:B, 0)), "Not Found")</f>
        <v>P009</v>
      </c>
      <c r="B960" s="43" t="str">
        <f>PROPER(TRIM('Raw_Data'!A960))</f>
        <v>Cheese</v>
      </c>
      <c r="C960" s="43" t="s">
        <v>74</v>
      </c>
      <c r="D960" s="43" t="s">
        <v>514</v>
      </c>
      <c r="E960" s="43" t="s">
        <v>123</v>
      </c>
      <c r="F960" s="43" t="s">
        <v>106</v>
      </c>
      <c r="G960" s="43" t="s">
        <v>3736</v>
      </c>
      <c r="H960" s="43" t="s">
        <v>3737</v>
      </c>
      <c r="I960" s="32" t="s">
        <v>834</v>
      </c>
      <c r="J960" s="32" t="s">
        <v>504</v>
      </c>
      <c r="K960" s="43">
        <f>ABS('Raw_Data'!K960)</f>
        <v>100</v>
      </c>
      <c r="L960" s="43">
        <f>K960 + SUMIF(Stock_In!A:A, A960, Stock_In!D:D) - SUMIF(Stock_Out!A:A, A960, Stock_Out!D:D)</f>
        <v>100</v>
      </c>
      <c r="M960" s="43">
        <v>13</v>
      </c>
      <c r="N960" s="43">
        <f t="shared" si="46"/>
        <v>0</v>
      </c>
      <c r="O960" s="43" t="str">
        <f t="shared" si="45"/>
        <v>No</v>
      </c>
      <c r="P960" s="45">
        <v>2.5</v>
      </c>
      <c r="Q960" s="43">
        <v>84</v>
      </c>
      <c r="R960" s="45">
        <f t="shared" si="47"/>
        <v>210</v>
      </c>
      <c r="S960" s="43">
        <v>93</v>
      </c>
    </row>
    <row r="961" spans="1:19" x14ac:dyDescent="0.25">
      <c r="A961" s="46" t="str">
        <f>IFERROR(INDEX(Products!A:A, MATCH(B961, Products!B:B, 0)), "Not Found")</f>
        <v>P032</v>
      </c>
      <c r="B961" s="46" t="str">
        <f>PROPER(TRIM('Raw_Data'!A961))</f>
        <v>Milk</v>
      </c>
      <c r="C961" s="46" t="s">
        <v>74</v>
      </c>
      <c r="D961" s="46" t="s">
        <v>3738</v>
      </c>
      <c r="E961" s="46" t="s">
        <v>280</v>
      </c>
      <c r="F961" s="46" t="s">
        <v>106</v>
      </c>
      <c r="G961" s="46" t="s">
        <v>3740</v>
      </c>
      <c r="H961" s="46" t="s">
        <v>3741</v>
      </c>
      <c r="I961" s="29" t="s">
        <v>198</v>
      </c>
      <c r="J961" s="29" t="s">
        <v>1557</v>
      </c>
      <c r="K961" s="46">
        <f>ABS('Raw_Data'!K961)</f>
        <v>18</v>
      </c>
      <c r="L961" s="46">
        <f>K961 + SUMIF(Stock_In!A:A, A961, Stock_In!D:D) - SUMIF(Stock_Out!A:A, A961, Stock_Out!D:D)</f>
        <v>18</v>
      </c>
      <c r="M961" s="46">
        <v>27</v>
      </c>
      <c r="N961" s="46">
        <f t="shared" si="46"/>
        <v>9</v>
      </c>
      <c r="O961" s="46" t="str">
        <f t="shared" si="45"/>
        <v>Yes</v>
      </c>
      <c r="P961" s="47">
        <v>5</v>
      </c>
      <c r="Q961" s="46">
        <v>64</v>
      </c>
      <c r="R961" s="47">
        <f t="shared" si="47"/>
        <v>320</v>
      </c>
      <c r="S961" s="46">
        <v>96</v>
      </c>
    </row>
    <row r="962" spans="1:19" x14ac:dyDescent="0.25">
      <c r="A962" s="43" t="str">
        <f>IFERROR(INDEX(Products!A:A, MATCH(B962, Products!B:B, 0)), "Not Found")</f>
        <v>P061</v>
      </c>
      <c r="B962" s="43" t="str">
        <f>PROPER(TRIM('Raw_Data'!A962))</f>
        <v>Sunflower Oil</v>
      </c>
      <c r="C962" s="43" t="s">
        <v>65</v>
      </c>
      <c r="D962" s="43" t="s">
        <v>1230</v>
      </c>
      <c r="E962" s="43" t="s">
        <v>544</v>
      </c>
      <c r="F962" s="43" t="s">
        <v>59</v>
      </c>
      <c r="G962" s="43" t="s">
        <v>3743</v>
      </c>
      <c r="H962" s="43" t="s">
        <v>3744</v>
      </c>
      <c r="I962" s="32" t="s">
        <v>198</v>
      </c>
      <c r="J962" s="32" t="s">
        <v>494</v>
      </c>
      <c r="K962" s="43">
        <f>ABS('Raw_Data'!K962)</f>
        <v>39</v>
      </c>
      <c r="L962" s="43">
        <f>K962 + SUMIF(Stock_In!A:A, A962, Stock_In!D:D) - SUMIF(Stock_Out!A:A, A962, Stock_Out!D:D)</f>
        <v>39</v>
      </c>
      <c r="M962" s="43">
        <v>4</v>
      </c>
      <c r="N962" s="43">
        <f t="shared" si="46"/>
        <v>0</v>
      </c>
      <c r="O962" s="43" t="str">
        <f t="shared" si="45"/>
        <v>No</v>
      </c>
      <c r="P962" s="45">
        <v>3</v>
      </c>
      <c r="Q962" s="43">
        <v>81</v>
      </c>
      <c r="R962" s="45">
        <f t="shared" si="47"/>
        <v>243</v>
      </c>
      <c r="S962" s="43">
        <v>25</v>
      </c>
    </row>
    <row r="963" spans="1:19" x14ac:dyDescent="0.25">
      <c r="A963" s="46" t="str">
        <f>IFERROR(INDEX(Products!A:A, MATCH(B963, Products!B:B, 0)), "Not Found")</f>
        <v>P071</v>
      </c>
      <c r="B963" s="46" t="str">
        <f>PROPER(TRIM('Raw_Data'!A963))</f>
        <v>Black Tea</v>
      </c>
      <c r="C963" s="46" t="s">
        <v>201</v>
      </c>
      <c r="D963" s="46" t="s">
        <v>777</v>
      </c>
      <c r="E963" s="46" t="s">
        <v>682</v>
      </c>
      <c r="F963" s="46" t="s">
        <v>68</v>
      </c>
      <c r="G963" s="46" t="s">
        <v>3746</v>
      </c>
      <c r="H963" s="46" t="s">
        <v>3747</v>
      </c>
      <c r="I963" s="29" t="s">
        <v>198</v>
      </c>
      <c r="J963" s="29" t="s">
        <v>556</v>
      </c>
      <c r="K963" s="46">
        <f>ABS('Raw_Data'!K963)</f>
        <v>46</v>
      </c>
      <c r="L963" s="46">
        <f>K963 + SUMIF(Stock_In!A:A, A963, Stock_In!D:D) - SUMIF(Stock_Out!A:A, A963, Stock_Out!D:D)</f>
        <v>46</v>
      </c>
      <c r="M963" s="46">
        <v>76</v>
      </c>
      <c r="N963" s="46">
        <f t="shared" si="46"/>
        <v>30</v>
      </c>
      <c r="O963" s="46" t="str">
        <f t="shared" si="45"/>
        <v>Yes</v>
      </c>
      <c r="P963" s="47">
        <v>2.65</v>
      </c>
      <c r="Q963" s="46">
        <v>50</v>
      </c>
      <c r="R963" s="47">
        <f t="shared" si="47"/>
        <v>132.5</v>
      </c>
      <c r="S963" s="46">
        <v>50</v>
      </c>
    </row>
    <row r="964" spans="1:19" x14ac:dyDescent="0.25">
      <c r="A964" s="43" t="str">
        <f>IFERROR(INDEX(Products!A:A, MATCH(B964, Products!B:B, 0)), "Not Found")</f>
        <v>P113</v>
      </c>
      <c r="B964" s="43" t="str">
        <f>PROPER(TRIM('Raw_Data'!A964))</f>
        <v>Watermelon</v>
      </c>
      <c r="C964" s="43" t="s">
        <v>56</v>
      </c>
      <c r="D964" s="43" t="s">
        <v>3486</v>
      </c>
      <c r="E964" s="43" t="s">
        <v>1485</v>
      </c>
      <c r="F964" s="43" t="s">
        <v>106</v>
      </c>
      <c r="G964" s="43" t="s">
        <v>3750</v>
      </c>
      <c r="H964" s="43" t="s">
        <v>3751</v>
      </c>
      <c r="I964" s="32" t="s">
        <v>198</v>
      </c>
      <c r="J964" s="32" t="s">
        <v>827</v>
      </c>
      <c r="K964" s="43">
        <f>ABS('Raw_Data'!K964)</f>
        <v>71</v>
      </c>
      <c r="L964" s="43">
        <f>K964 + SUMIF(Stock_In!A:A, A964, Stock_In!D:D) - SUMIF(Stock_Out!A:A, A964, Stock_Out!D:D)</f>
        <v>71</v>
      </c>
      <c r="M964" s="43">
        <v>31</v>
      </c>
      <c r="N964" s="43">
        <f t="shared" si="46"/>
        <v>0</v>
      </c>
      <c r="O964" s="43" t="str">
        <f t="shared" ref="O964:O994" si="48">IF(K964 &lt;= M964, "Yes", "No")</f>
        <v>No</v>
      </c>
      <c r="P964" s="45">
        <v>10</v>
      </c>
      <c r="Q964" s="43">
        <v>48</v>
      </c>
      <c r="R964" s="45">
        <f t="shared" si="47"/>
        <v>480</v>
      </c>
      <c r="S964" s="43">
        <v>51</v>
      </c>
    </row>
    <row r="965" spans="1:19" x14ac:dyDescent="0.25">
      <c r="A965" s="46" t="str">
        <f>IFERROR(INDEX(Products!A:A, MATCH(B965, Products!B:B, 0)), "Not Found")</f>
        <v>P020</v>
      </c>
      <c r="B965" s="46" t="str">
        <f>PROPER(TRIM('Raw_Data'!A965))</f>
        <v>Whole Wheat Flour</v>
      </c>
      <c r="C965" s="46" t="s">
        <v>103</v>
      </c>
      <c r="D965" s="46" t="s">
        <v>3752</v>
      </c>
      <c r="E965" s="46" t="s">
        <v>194</v>
      </c>
      <c r="F965" s="46" t="s">
        <v>106</v>
      </c>
      <c r="G965" s="46" t="s">
        <v>3754</v>
      </c>
      <c r="H965" s="46" t="s">
        <v>3755</v>
      </c>
      <c r="I965" s="29" t="s">
        <v>198</v>
      </c>
      <c r="J965" s="29">
        <v>45510</v>
      </c>
      <c r="K965" s="46">
        <f>ABS('Raw_Data'!K965)</f>
        <v>41</v>
      </c>
      <c r="L965" s="46">
        <f>K965 + SUMIF(Stock_In!A:A, A965, Stock_In!D:D) - SUMIF(Stock_Out!A:A, A965, Stock_Out!D:D)</f>
        <v>41</v>
      </c>
      <c r="M965" s="46">
        <v>12</v>
      </c>
      <c r="N965" s="46">
        <f t="shared" ref="N965:N994" si="49">IF(M965&gt;L965,M965-L965,0)</f>
        <v>0</v>
      </c>
      <c r="O965" s="46" t="str">
        <f t="shared" si="48"/>
        <v>No</v>
      </c>
      <c r="P965" s="47">
        <v>15</v>
      </c>
      <c r="Q965" s="46">
        <v>89</v>
      </c>
      <c r="R965" s="47">
        <f t="shared" ref="R965:R994" si="50">P965*Q965</f>
        <v>1335</v>
      </c>
      <c r="S965" s="46">
        <v>92</v>
      </c>
    </row>
    <row r="966" spans="1:19" x14ac:dyDescent="0.25">
      <c r="A966" s="43" t="str">
        <f>IFERROR(INDEX(Products!A:A, MATCH(B966, Products!B:B, 0)), "Not Found")</f>
        <v>P037</v>
      </c>
      <c r="B966" s="43" t="str">
        <f>PROPER(TRIM('Raw_Data'!A966))</f>
        <v>Robusta Coffee</v>
      </c>
      <c r="C966" s="43" t="s">
        <v>201</v>
      </c>
      <c r="D966" s="43" t="s">
        <v>1914</v>
      </c>
      <c r="E966" s="43" t="s">
        <v>323</v>
      </c>
      <c r="F966" s="43" t="s">
        <v>106</v>
      </c>
      <c r="G966" s="43" t="s">
        <v>3757</v>
      </c>
      <c r="H966" s="43" t="s">
        <v>3758</v>
      </c>
      <c r="I966" s="32" t="s">
        <v>644</v>
      </c>
      <c r="J966" s="32" t="s">
        <v>344</v>
      </c>
      <c r="K966" s="43">
        <f>ABS('Raw_Data'!K966)</f>
        <v>59</v>
      </c>
      <c r="L966" s="43">
        <f>K966 + SUMIF(Stock_In!A:A, A966, Stock_In!D:D) - SUMIF(Stock_Out!A:A, A966, Stock_Out!D:D)</f>
        <v>59</v>
      </c>
      <c r="M966" s="43">
        <v>48</v>
      </c>
      <c r="N966" s="43">
        <f t="shared" si="49"/>
        <v>0</v>
      </c>
      <c r="O966" s="43" t="str">
        <f t="shared" si="48"/>
        <v>No</v>
      </c>
      <c r="P966" s="45">
        <v>15</v>
      </c>
      <c r="Q966" s="43">
        <v>96</v>
      </c>
      <c r="R966" s="45">
        <f t="shared" si="50"/>
        <v>1440</v>
      </c>
      <c r="S966" s="43">
        <v>37</v>
      </c>
    </row>
    <row r="967" spans="1:19" x14ac:dyDescent="0.25">
      <c r="A967" s="46" t="str">
        <f>IFERROR(INDEX(Products!A:A, MATCH(B967, Products!B:B, 0)), "Not Found")</f>
        <v>P102</v>
      </c>
      <c r="B967" s="46" t="str">
        <f>PROPER(TRIM('Raw_Data'!A967))</f>
        <v>Salmon</v>
      </c>
      <c r="C967" s="46" t="s">
        <v>113</v>
      </c>
      <c r="D967" s="46" t="s">
        <v>3008</v>
      </c>
      <c r="E967" s="46" t="s">
        <v>1240</v>
      </c>
      <c r="F967" s="46" t="s">
        <v>68</v>
      </c>
      <c r="G967" s="46" t="s">
        <v>3760</v>
      </c>
      <c r="H967" s="46" t="s">
        <v>3761</v>
      </c>
      <c r="I967" s="29" t="s">
        <v>644</v>
      </c>
      <c r="J967" s="29">
        <v>45423</v>
      </c>
      <c r="K967" s="46">
        <f>ABS('Raw_Data'!K967)</f>
        <v>73</v>
      </c>
      <c r="L967" s="46">
        <f>K967 + SUMIF(Stock_In!A:A, A967, Stock_In!D:D) - SUMIF(Stock_Out!A:A, A967, Stock_Out!D:D)</f>
        <v>73</v>
      </c>
      <c r="M967" s="46">
        <v>61</v>
      </c>
      <c r="N967" s="46">
        <f t="shared" si="49"/>
        <v>0</v>
      </c>
      <c r="O967" s="46" t="str">
        <f t="shared" si="48"/>
        <v>No</v>
      </c>
      <c r="P967" s="47">
        <v>1</v>
      </c>
      <c r="Q967" s="46">
        <v>35</v>
      </c>
      <c r="R967" s="47">
        <f t="shared" si="50"/>
        <v>35</v>
      </c>
      <c r="S967" s="46">
        <v>7</v>
      </c>
    </row>
    <row r="968" spans="1:19" x14ac:dyDescent="0.25">
      <c r="A968" s="43" t="str">
        <f>IFERROR(INDEX(Products!A:A, MATCH(B968, Products!B:B, 0)), "Not Found")</f>
        <v>P102</v>
      </c>
      <c r="B968" s="43" t="str">
        <f>PROPER(TRIM('Raw_Data'!A968))</f>
        <v>Salmon</v>
      </c>
      <c r="C968" s="43" t="s">
        <v>113</v>
      </c>
      <c r="D968" s="43" t="s">
        <v>251</v>
      </c>
      <c r="E968" s="43" t="s">
        <v>1240</v>
      </c>
      <c r="F968" s="43" t="s">
        <v>106</v>
      </c>
      <c r="G968" s="43" t="s">
        <v>3763</v>
      </c>
      <c r="H968" s="43" t="s">
        <v>3764</v>
      </c>
      <c r="I968" s="32" t="s">
        <v>806</v>
      </c>
      <c r="J968" s="32" t="s">
        <v>1782</v>
      </c>
      <c r="K968" s="43">
        <f>ABS('Raw_Data'!K968)</f>
        <v>49</v>
      </c>
      <c r="L968" s="43">
        <f>K968 + SUMIF(Stock_In!A:A, A968, Stock_In!D:D) - SUMIF(Stock_Out!A:A, A968, Stock_Out!D:D)</f>
        <v>49</v>
      </c>
      <c r="M968" s="43">
        <v>12</v>
      </c>
      <c r="N968" s="43">
        <f t="shared" si="49"/>
        <v>0</v>
      </c>
      <c r="O968" s="43" t="str">
        <f t="shared" si="48"/>
        <v>No</v>
      </c>
      <c r="P968" s="45">
        <v>98.43</v>
      </c>
      <c r="Q968" s="43">
        <v>35</v>
      </c>
      <c r="R968" s="45">
        <f t="shared" si="50"/>
        <v>3445.05</v>
      </c>
      <c r="S968" s="43">
        <v>16</v>
      </c>
    </row>
    <row r="969" spans="1:19" x14ac:dyDescent="0.25">
      <c r="A969" s="46" t="str">
        <f>IFERROR(INDEX(Products!A:A, MATCH(B969, Products!B:B, 0)), "Not Found")</f>
        <v>P057</v>
      </c>
      <c r="B969" s="46" t="str">
        <f>PROPER(TRIM('Raw_Data'!A969))</f>
        <v>Cabbage</v>
      </c>
      <c r="C969" s="46" t="s">
        <v>56</v>
      </c>
      <c r="D969" s="46" t="s">
        <v>3766</v>
      </c>
      <c r="E969" s="46" t="s">
        <v>491</v>
      </c>
      <c r="F969" s="46" t="s">
        <v>106</v>
      </c>
      <c r="G969" s="46" t="s">
        <v>3768</v>
      </c>
      <c r="H969" s="46" t="s">
        <v>3769</v>
      </c>
      <c r="I969" s="29" t="s">
        <v>283</v>
      </c>
      <c r="J969" s="29">
        <v>45631</v>
      </c>
      <c r="K969" s="46">
        <f>ABS('Raw_Data'!K969)</f>
        <v>83</v>
      </c>
      <c r="L969" s="46">
        <f>K969 + SUMIF(Stock_In!A:A, A969, Stock_In!D:D) - SUMIF(Stock_Out!A:A, A969, Stock_Out!D:D)</f>
        <v>83</v>
      </c>
      <c r="M969" s="46">
        <v>72</v>
      </c>
      <c r="N969" s="46">
        <f t="shared" si="49"/>
        <v>0</v>
      </c>
      <c r="O969" s="46" t="str">
        <f t="shared" si="48"/>
        <v>No</v>
      </c>
      <c r="P969" s="47">
        <v>3</v>
      </c>
      <c r="Q969" s="46">
        <v>51</v>
      </c>
      <c r="R969" s="47">
        <f t="shared" si="50"/>
        <v>153</v>
      </c>
      <c r="S969" s="46">
        <v>41</v>
      </c>
    </row>
    <row r="970" spans="1:19" x14ac:dyDescent="0.25">
      <c r="A970" s="43" t="str">
        <f>IFERROR(INDEX(Products!A:A, MATCH(B970, Products!B:B, 0)), "Not Found")</f>
        <v>P064</v>
      </c>
      <c r="B970" s="43" t="str">
        <f>PROPER(TRIM('Raw_Data'!A970))</f>
        <v>Banana</v>
      </c>
      <c r="C970" s="43" t="s">
        <v>56</v>
      </c>
      <c r="D970" s="43" t="s">
        <v>1815</v>
      </c>
      <c r="E970" s="43" t="s">
        <v>590</v>
      </c>
      <c r="F970" s="43" t="s">
        <v>106</v>
      </c>
      <c r="G970" s="43" t="s">
        <v>3771</v>
      </c>
      <c r="H970" s="43" t="s">
        <v>3772</v>
      </c>
      <c r="I970" s="32" t="s">
        <v>283</v>
      </c>
      <c r="J970" s="32">
        <v>45482</v>
      </c>
      <c r="K970" s="43">
        <f>ABS('Raw_Data'!K970)</f>
        <v>56</v>
      </c>
      <c r="L970" s="43">
        <f>K970 + SUMIF(Stock_In!A:A, A970, Stock_In!D:D) - SUMIF(Stock_Out!A:A, A970, Stock_Out!D:D)</f>
        <v>56</v>
      </c>
      <c r="M970" s="43">
        <v>19</v>
      </c>
      <c r="N970" s="43">
        <f t="shared" si="49"/>
        <v>0</v>
      </c>
      <c r="O970" s="43" t="str">
        <f t="shared" si="48"/>
        <v>No</v>
      </c>
      <c r="P970" s="45">
        <v>2.4</v>
      </c>
      <c r="Q970" s="43">
        <v>30</v>
      </c>
      <c r="R970" s="45">
        <f t="shared" si="50"/>
        <v>72</v>
      </c>
      <c r="S970" s="43">
        <v>49</v>
      </c>
    </row>
    <row r="971" spans="1:19" x14ac:dyDescent="0.25">
      <c r="A971" s="46" t="str">
        <f>IFERROR(INDEX(Products!A:A, MATCH(B971, Products!B:B, 0)), "Not Found")</f>
        <v>P097</v>
      </c>
      <c r="B971" s="46" t="str">
        <f>PROPER(TRIM('Raw_Data'!A971))</f>
        <v>Peas</v>
      </c>
      <c r="C971" s="46" t="s">
        <v>56</v>
      </c>
      <c r="D971" s="46" t="s">
        <v>1928</v>
      </c>
      <c r="E971" s="46" t="s">
        <v>1052</v>
      </c>
      <c r="F971" s="46" t="s">
        <v>106</v>
      </c>
      <c r="G971" s="46" t="s">
        <v>3774</v>
      </c>
      <c r="H971" s="46" t="s">
        <v>3775</v>
      </c>
      <c r="I971" s="29" t="s">
        <v>1334</v>
      </c>
      <c r="J971" s="29" t="s">
        <v>1932</v>
      </c>
      <c r="K971" s="46">
        <f>ABS('Raw_Data'!K971)</f>
        <v>48</v>
      </c>
      <c r="L971" s="46">
        <f>K971 + SUMIF(Stock_In!A:A, A971, Stock_In!D:D) - SUMIF(Stock_Out!A:A, A971, Stock_Out!D:D)</f>
        <v>48</v>
      </c>
      <c r="M971" s="46">
        <v>3</v>
      </c>
      <c r="N971" s="46">
        <f t="shared" si="49"/>
        <v>0</v>
      </c>
      <c r="O971" s="46" t="str">
        <f t="shared" si="48"/>
        <v>No</v>
      </c>
      <c r="P971" s="47">
        <v>2</v>
      </c>
      <c r="Q971" s="46">
        <v>35</v>
      </c>
      <c r="R971" s="47">
        <f t="shared" si="50"/>
        <v>70</v>
      </c>
      <c r="S971" s="46">
        <v>22</v>
      </c>
    </row>
    <row r="972" spans="1:19" x14ac:dyDescent="0.25">
      <c r="A972" s="43" t="str">
        <f>IFERROR(INDEX(Products!A:A, MATCH(B972, Products!B:B, 0)), "Not Found")</f>
        <v>P085</v>
      </c>
      <c r="B972" s="43" t="str">
        <f>PROPER(TRIM('Raw_Data'!A972))</f>
        <v>Powdered Sugar</v>
      </c>
      <c r="C972" s="43" t="s">
        <v>103</v>
      </c>
      <c r="D972" s="43" t="s">
        <v>2910</v>
      </c>
      <c r="E972" s="43" t="s">
        <v>830</v>
      </c>
      <c r="F972" s="43" t="s">
        <v>68</v>
      </c>
      <c r="G972" s="43" t="s">
        <v>3777</v>
      </c>
      <c r="H972" s="43" t="s">
        <v>3778</v>
      </c>
      <c r="I972" s="32" t="s">
        <v>1334</v>
      </c>
      <c r="J972" s="32" t="s">
        <v>1163</v>
      </c>
      <c r="K972" s="43">
        <f>ABS('Raw_Data'!K972)</f>
        <v>66</v>
      </c>
      <c r="L972" s="43">
        <f>K972 + SUMIF(Stock_In!A:A, A972, Stock_In!D:D) - SUMIF(Stock_Out!A:A, A972, Stock_Out!D:D)</f>
        <v>66</v>
      </c>
      <c r="M972" s="43">
        <v>3</v>
      </c>
      <c r="N972" s="43">
        <f t="shared" si="49"/>
        <v>0</v>
      </c>
      <c r="O972" s="43" t="str">
        <f t="shared" si="48"/>
        <v>No</v>
      </c>
      <c r="P972" s="45">
        <v>6.25</v>
      </c>
      <c r="Q972" s="43">
        <v>75</v>
      </c>
      <c r="R972" s="45">
        <f t="shared" si="50"/>
        <v>468.75</v>
      </c>
      <c r="S972" s="43">
        <v>46</v>
      </c>
    </row>
    <row r="973" spans="1:19" x14ac:dyDescent="0.25">
      <c r="A973" s="46" t="str">
        <f>IFERROR(INDEX(Products!A:A, MATCH(B973, Products!B:B, 0)), "Not Found")</f>
        <v>P034</v>
      </c>
      <c r="B973" s="46" t="str">
        <f>PROPER(TRIM('Raw_Data'!A973))</f>
        <v>Rice Flour</v>
      </c>
      <c r="C973" s="46" t="s">
        <v>103</v>
      </c>
      <c r="D973" s="46" t="s">
        <v>233</v>
      </c>
      <c r="E973" s="46" t="s">
        <v>293</v>
      </c>
      <c r="F973" s="46" t="s">
        <v>59</v>
      </c>
      <c r="G973" s="46" t="s">
        <v>3780</v>
      </c>
      <c r="H973" s="46" t="s">
        <v>3781</v>
      </c>
      <c r="I973" s="29" t="s">
        <v>1334</v>
      </c>
      <c r="J973" s="29">
        <v>45479</v>
      </c>
      <c r="K973" s="46">
        <f>ABS('Raw_Data'!K973)</f>
        <v>42</v>
      </c>
      <c r="L973" s="46">
        <f>K973 + SUMIF(Stock_In!A:A, A973, Stock_In!D:D) - SUMIF(Stock_Out!A:A, A973, Stock_Out!D:D)</f>
        <v>42</v>
      </c>
      <c r="M973" s="46">
        <v>80</v>
      </c>
      <c r="N973" s="46">
        <f t="shared" si="49"/>
        <v>38</v>
      </c>
      <c r="O973" s="46" t="str">
        <f t="shared" si="48"/>
        <v>Yes</v>
      </c>
      <c r="P973" s="47">
        <v>7</v>
      </c>
      <c r="Q973" s="46">
        <v>62</v>
      </c>
      <c r="R973" s="47">
        <f t="shared" si="50"/>
        <v>434</v>
      </c>
      <c r="S973" s="46">
        <v>22</v>
      </c>
    </row>
    <row r="974" spans="1:19" x14ac:dyDescent="0.25">
      <c r="A974" s="43" t="str">
        <f>IFERROR(INDEX(Products!A:A, MATCH(B974, Products!B:B, 0)), "Not Found")</f>
        <v>P054</v>
      </c>
      <c r="B974" s="43" t="str">
        <f>PROPER(TRIM('Raw_Data'!A974))</f>
        <v>Black Rice</v>
      </c>
      <c r="C974" s="43" t="s">
        <v>103</v>
      </c>
      <c r="D974" s="43" t="s">
        <v>202</v>
      </c>
      <c r="E974" s="43" t="s">
        <v>458</v>
      </c>
      <c r="F974" s="43" t="s">
        <v>59</v>
      </c>
      <c r="G974" s="43" t="s">
        <v>3783</v>
      </c>
      <c r="H974" s="43" t="s">
        <v>3784</v>
      </c>
      <c r="I974" s="32" t="s">
        <v>649</v>
      </c>
      <c r="J974" s="32" t="s">
        <v>494</v>
      </c>
      <c r="K974" s="43">
        <f>ABS('Raw_Data'!K974)</f>
        <v>49</v>
      </c>
      <c r="L974" s="43">
        <f>K974 + SUMIF(Stock_In!A:A, A974, Stock_In!D:D) - SUMIF(Stock_Out!A:A, A974, Stock_Out!D:D)</f>
        <v>49</v>
      </c>
      <c r="M974" s="43">
        <v>34</v>
      </c>
      <c r="N974" s="43">
        <f t="shared" si="49"/>
        <v>0</v>
      </c>
      <c r="O974" s="43" t="str">
        <f t="shared" si="48"/>
        <v>No</v>
      </c>
      <c r="P974" s="45">
        <v>4.5</v>
      </c>
      <c r="Q974" s="43">
        <v>50</v>
      </c>
      <c r="R974" s="45">
        <f t="shared" si="50"/>
        <v>225</v>
      </c>
      <c r="S974" s="43">
        <v>83</v>
      </c>
    </row>
    <row r="975" spans="1:19" x14ac:dyDescent="0.25">
      <c r="A975" s="46" t="str">
        <f>IFERROR(INDEX(Products!A:A, MATCH(B975, Products!B:B, 0)), "Not Found")</f>
        <v>P028</v>
      </c>
      <c r="B975" s="46" t="str">
        <f>PROPER(TRIM('Raw_Data'!A975))</f>
        <v>Tilapia</v>
      </c>
      <c r="C975" s="46" t="s">
        <v>113</v>
      </c>
      <c r="D975" s="46" t="s">
        <v>216</v>
      </c>
      <c r="E975" s="46" t="s">
        <v>252</v>
      </c>
      <c r="F975" s="46" t="s">
        <v>59</v>
      </c>
      <c r="G975" s="46" t="s">
        <v>3786</v>
      </c>
      <c r="H975" s="46" t="s">
        <v>3787</v>
      </c>
      <c r="I975" s="29" t="s">
        <v>649</v>
      </c>
      <c r="J975" s="29" t="s">
        <v>527</v>
      </c>
      <c r="K975" s="46">
        <f>ABS('Raw_Data'!K975)</f>
        <v>46</v>
      </c>
      <c r="L975" s="46">
        <f>K975 + SUMIF(Stock_In!A:A, A975, Stock_In!D:D) - SUMIF(Stock_Out!A:A, A975, Stock_Out!D:D)</f>
        <v>46</v>
      </c>
      <c r="M975" s="46">
        <v>32</v>
      </c>
      <c r="N975" s="46">
        <f t="shared" si="49"/>
        <v>0</v>
      </c>
      <c r="O975" s="46" t="str">
        <f t="shared" si="48"/>
        <v>No</v>
      </c>
      <c r="P975" s="47">
        <v>2.5</v>
      </c>
      <c r="Q975" s="46">
        <v>64</v>
      </c>
      <c r="R975" s="47">
        <f t="shared" si="50"/>
        <v>160</v>
      </c>
      <c r="S975" s="46">
        <v>85</v>
      </c>
    </row>
    <row r="976" spans="1:19" x14ac:dyDescent="0.25">
      <c r="A976" s="43" t="str">
        <f>IFERROR(INDEX(Products!A:A, MATCH(B976, Products!B:B, 0)), "Not Found")</f>
        <v>P029</v>
      </c>
      <c r="B976" s="43" t="str">
        <f>PROPER(TRIM('Raw_Data'!A976))</f>
        <v>Arborio Rice</v>
      </c>
      <c r="C976" s="43" t="s">
        <v>103</v>
      </c>
      <c r="D976" s="43" t="s">
        <v>3788</v>
      </c>
      <c r="E976" s="43" t="s">
        <v>257</v>
      </c>
      <c r="F976" s="43" t="s">
        <v>59</v>
      </c>
      <c r="G976" s="43" t="s">
        <v>3790</v>
      </c>
      <c r="H976" s="43" t="s">
        <v>3791</v>
      </c>
      <c r="I976" s="32" t="s">
        <v>649</v>
      </c>
      <c r="J976" s="32" t="s">
        <v>2798</v>
      </c>
      <c r="K976" s="43">
        <f>ABS('Raw_Data'!K976)</f>
        <v>20</v>
      </c>
      <c r="L976" s="43">
        <f>K976 + SUMIF(Stock_In!A:A, A976, Stock_In!D:D) - SUMIF(Stock_Out!A:A, A976, Stock_Out!D:D)</f>
        <v>20</v>
      </c>
      <c r="M976" s="43">
        <v>91</v>
      </c>
      <c r="N976" s="43">
        <f t="shared" si="49"/>
        <v>71</v>
      </c>
      <c r="O976" s="43" t="str">
        <f t="shared" si="48"/>
        <v>Yes</v>
      </c>
      <c r="P976" s="45">
        <v>2.5</v>
      </c>
      <c r="Q976" s="43">
        <v>41</v>
      </c>
      <c r="R976" s="45">
        <f t="shared" si="50"/>
        <v>102.5</v>
      </c>
      <c r="S976" s="43">
        <v>77</v>
      </c>
    </row>
    <row r="977" spans="1:19" x14ac:dyDescent="0.25">
      <c r="A977" s="46" t="str">
        <f>IFERROR(INDEX(Products!A:A, MATCH(B977, Products!B:B, 0)), "Not Found")</f>
        <v>P050</v>
      </c>
      <c r="B977" s="46" t="str">
        <f>PROPER(TRIM('Raw_Data'!A977))</f>
        <v>Cream</v>
      </c>
      <c r="C977" s="46" t="s">
        <v>74</v>
      </c>
      <c r="D977" s="46" t="s">
        <v>3630</v>
      </c>
      <c r="E977" s="46" t="s">
        <v>423</v>
      </c>
      <c r="F977" s="46" t="s">
        <v>68</v>
      </c>
      <c r="G977" s="46" t="s">
        <v>3793</v>
      </c>
      <c r="H977" s="46" t="s">
        <v>3794</v>
      </c>
      <c r="I977" s="29" t="s">
        <v>649</v>
      </c>
      <c r="J977" s="29" t="s">
        <v>1379</v>
      </c>
      <c r="K977" s="46">
        <f>ABS('Raw_Data'!K977)</f>
        <v>29</v>
      </c>
      <c r="L977" s="46">
        <f>K977 + SUMIF(Stock_In!A:A, A977, Stock_In!D:D) - SUMIF(Stock_Out!A:A, A977, Stock_Out!D:D)</f>
        <v>29</v>
      </c>
      <c r="M977" s="46">
        <v>61</v>
      </c>
      <c r="N977" s="46">
        <f t="shared" si="49"/>
        <v>32</v>
      </c>
      <c r="O977" s="46" t="str">
        <f t="shared" si="48"/>
        <v>Yes</v>
      </c>
      <c r="P977" s="47">
        <v>7</v>
      </c>
      <c r="Q977" s="46">
        <v>85</v>
      </c>
      <c r="R977" s="47">
        <f t="shared" si="50"/>
        <v>595</v>
      </c>
      <c r="S977" s="46">
        <v>79</v>
      </c>
    </row>
    <row r="978" spans="1:19" x14ac:dyDescent="0.25">
      <c r="A978" s="43" t="str">
        <f>IFERROR(INDEX(Products!A:A, MATCH(B978, Products!B:B, 0)), "Not Found")</f>
        <v>P050</v>
      </c>
      <c r="B978" s="43" t="str">
        <f>PROPER(TRIM('Raw_Data'!A978))</f>
        <v>Cream</v>
      </c>
      <c r="C978" s="43" t="s">
        <v>74</v>
      </c>
      <c r="D978" s="43" t="s">
        <v>1269</v>
      </c>
      <c r="E978" s="43" t="s">
        <v>423</v>
      </c>
      <c r="F978" s="43" t="s">
        <v>59</v>
      </c>
      <c r="G978" s="43" t="s">
        <v>3796</v>
      </c>
      <c r="H978" s="43" t="s">
        <v>3797</v>
      </c>
      <c r="I978" s="32" t="s">
        <v>461</v>
      </c>
      <c r="J978" s="32">
        <v>45631</v>
      </c>
      <c r="K978" s="43">
        <f>ABS('Raw_Data'!K978)</f>
        <v>62</v>
      </c>
      <c r="L978" s="43">
        <f>K978 + SUMIF(Stock_In!A:A, A978, Stock_In!D:D) - SUMIF(Stock_Out!A:A, A978, Stock_Out!D:D)</f>
        <v>62</v>
      </c>
      <c r="M978" s="43">
        <v>24</v>
      </c>
      <c r="N978" s="43">
        <f t="shared" si="49"/>
        <v>0</v>
      </c>
      <c r="O978" s="43" t="str">
        <f t="shared" si="48"/>
        <v>No</v>
      </c>
      <c r="P978" s="45">
        <v>2.5</v>
      </c>
      <c r="Q978" s="43">
        <v>82</v>
      </c>
      <c r="R978" s="45">
        <f t="shared" si="50"/>
        <v>205</v>
      </c>
      <c r="S978" s="43">
        <v>5</v>
      </c>
    </row>
    <row r="979" spans="1:19" x14ac:dyDescent="0.25">
      <c r="A979" s="46" t="str">
        <f>IFERROR(INDEX(Products!A:A, MATCH(B979, Products!B:B, 0)), "Not Found")</f>
        <v>P028</v>
      </c>
      <c r="B979" s="46" t="str">
        <f>PROPER(TRIM('Raw_Data'!A979))</f>
        <v>Tilapia</v>
      </c>
      <c r="C979" s="46" t="s">
        <v>113</v>
      </c>
      <c r="D979" s="46" t="s">
        <v>256</v>
      </c>
      <c r="E979" s="46" t="s">
        <v>252</v>
      </c>
      <c r="F979" s="46" t="s">
        <v>106</v>
      </c>
      <c r="G979" s="46" t="s">
        <v>3799</v>
      </c>
      <c r="H979" s="46" t="s">
        <v>3800</v>
      </c>
      <c r="I979" s="29" t="s">
        <v>1557</v>
      </c>
      <c r="J979" s="29">
        <v>45572</v>
      </c>
      <c r="K979" s="46">
        <f>ABS('Raw_Data'!K979)</f>
        <v>100</v>
      </c>
      <c r="L979" s="46">
        <f>K979 + SUMIF(Stock_In!A:A, A979, Stock_In!D:D) - SUMIF(Stock_Out!A:A, A979, Stock_Out!D:D)</f>
        <v>100</v>
      </c>
      <c r="M979" s="46">
        <v>82</v>
      </c>
      <c r="N979" s="46">
        <f t="shared" si="49"/>
        <v>0</v>
      </c>
      <c r="O979" s="46" t="str">
        <f t="shared" si="48"/>
        <v>No</v>
      </c>
      <c r="P979" s="47">
        <v>1.5</v>
      </c>
      <c r="Q979" s="46">
        <v>76</v>
      </c>
      <c r="R979" s="47">
        <f t="shared" si="50"/>
        <v>114</v>
      </c>
      <c r="S979" s="46">
        <v>88</v>
      </c>
    </row>
    <row r="980" spans="1:19" x14ac:dyDescent="0.25">
      <c r="A980" s="43" t="str">
        <f>IFERROR(INDEX(Products!A:A, MATCH(B980, Products!B:B, 0)), "Not Found")</f>
        <v>P085</v>
      </c>
      <c r="B980" s="43" t="str">
        <f>PROPER(TRIM('Raw_Data'!A980))</f>
        <v>Powdered Sugar</v>
      </c>
      <c r="C980" s="43" t="s">
        <v>103</v>
      </c>
      <c r="D980" s="43" t="s">
        <v>529</v>
      </c>
      <c r="E980" s="43" t="s">
        <v>830</v>
      </c>
      <c r="F980" s="43" t="s">
        <v>59</v>
      </c>
      <c r="G980" s="43" t="s">
        <v>3802</v>
      </c>
      <c r="H980" s="43" t="s">
        <v>3803</v>
      </c>
      <c r="I980" s="32" t="s">
        <v>1557</v>
      </c>
      <c r="J980" s="32" t="s">
        <v>685</v>
      </c>
      <c r="K980" s="43">
        <f>ABS('Raw_Data'!K980)</f>
        <v>28</v>
      </c>
      <c r="L980" s="43">
        <f>K980 + SUMIF(Stock_In!A:A, A980, Stock_In!D:D) - SUMIF(Stock_Out!A:A, A980, Stock_Out!D:D)</f>
        <v>28</v>
      </c>
      <c r="M980" s="43">
        <v>68</v>
      </c>
      <c r="N980" s="43">
        <f t="shared" si="49"/>
        <v>40</v>
      </c>
      <c r="O980" s="43" t="str">
        <f t="shared" si="48"/>
        <v>Yes</v>
      </c>
      <c r="P980" s="45">
        <v>1.5</v>
      </c>
      <c r="Q980" s="43">
        <v>67</v>
      </c>
      <c r="R980" s="45">
        <f t="shared" si="50"/>
        <v>100.5</v>
      </c>
      <c r="S980" s="43">
        <v>82</v>
      </c>
    </row>
    <row r="981" spans="1:19" x14ac:dyDescent="0.25">
      <c r="A981" s="46" t="str">
        <f>IFERROR(INDEX(Products!A:A, MATCH(B981, Products!B:B, 0)), "Not Found")</f>
        <v>P074</v>
      </c>
      <c r="B981" s="46" t="str">
        <f>PROPER(TRIM('Raw_Data'!A981))</f>
        <v>Long Grain Rice</v>
      </c>
      <c r="C981" s="46" t="s">
        <v>103</v>
      </c>
      <c r="D981" s="46" t="s">
        <v>904</v>
      </c>
      <c r="E981" s="46" t="s">
        <v>714</v>
      </c>
      <c r="F981" s="46" t="s">
        <v>106</v>
      </c>
      <c r="G981" s="46" t="s">
        <v>3805</v>
      </c>
      <c r="H981" s="46" t="s">
        <v>3806</v>
      </c>
      <c r="I981" s="29" t="s">
        <v>1557</v>
      </c>
      <c r="J981" s="29">
        <v>45391</v>
      </c>
      <c r="K981" s="46">
        <f>ABS('Raw_Data'!K981)</f>
        <v>26</v>
      </c>
      <c r="L981" s="46">
        <f>K981 + SUMIF(Stock_In!A:A, A981, Stock_In!D:D) - SUMIF(Stock_Out!A:A, A981, Stock_Out!D:D)</f>
        <v>26</v>
      </c>
      <c r="M981" s="46">
        <v>98</v>
      </c>
      <c r="N981" s="46">
        <f t="shared" si="49"/>
        <v>72</v>
      </c>
      <c r="O981" s="46" t="str">
        <f t="shared" si="48"/>
        <v>Yes</v>
      </c>
      <c r="P981" s="47">
        <v>10</v>
      </c>
      <c r="Q981" s="46">
        <v>55</v>
      </c>
      <c r="R981" s="47">
        <f t="shared" si="50"/>
        <v>550</v>
      </c>
      <c r="S981" s="46">
        <v>51</v>
      </c>
    </row>
    <row r="982" spans="1:19" x14ac:dyDescent="0.25">
      <c r="A982" s="43" t="str">
        <f>IFERROR(INDEX(Products!A:A, MATCH(B982, Products!B:B, 0)), "Not Found")</f>
        <v>P004</v>
      </c>
      <c r="B982" s="43" t="str">
        <f>PROPER(TRIM('Raw_Data'!A982))</f>
        <v>Carrot</v>
      </c>
      <c r="C982" s="43" t="s">
        <v>56</v>
      </c>
      <c r="D982" s="43" t="s">
        <v>1403</v>
      </c>
      <c r="E982" s="43" t="s">
        <v>83</v>
      </c>
      <c r="F982" s="43" t="s">
        <v>59</v>
      </c>
      <c r="G982" s="43" t="s">
        <v>3808</v>
      </c>
      <c r="H982" s="43" t="s">
        <v>3809</v>
      </c>
      <c r="I982" s="32" t="s">
        <v>1557</v>
      </c>
      <c r="J982" s="32" t="s">
        <v>1726</v>
      </c>
      <c r="K982" s="43">
        <f>ABS('Raw_Data'!K982)</f>
        <v>67</v>
      </c>
      <c r="L982" s="43">
        <f>K982 + SUMIF(Stock_In!A:A, A982, Stock_In!D:D) - SUMIF(Stock_Out!A:A, A982, Stock_Out!D:D)</f>
        <v>67</v>
      </c>
      <c r="M982" s="43">
        <v>17</v>
      </c>
      <c r="N982" s="43">
        <f t="shared" si="49"/>
        <v>0</v>
      </c>
      <c r="O982" s="43" t="str">
        <f t="shared" si="48"/>
        <v>No</v>
      </c>
      <c r="P982" s="45">
        <v>4</v>
      </c>
      <c r="Q982" s="43">
        <v>45</v>
      </c>
      <c r="R982" s="45">
        <f t="shared" si="50"/>
        <v>180</v>
      </c>
      <c r="S982" s="43">
        <v>96</v>
      </c>
    </row>
    <row r="983" spans="1:19" x14ac:dyDescent="0.25">
      <c r="A983" s="46" t="str">
        <f>IFERROR(INDEX(Products!A:A, MATCH(B983, Products!B:B, 0)), "Not Found")</f>
        <v>P118</v>
      </c>
      <c r="B983" s="46" t="str">
        <f>PROPER(TRIM('Raw_Data'!A983))</f>
        <v>Blueberries</v>
      </c>
      <c r="C983" s="46" t="s">
        <v>56</v>
      </c>
      <c r="D983" s="46" t="s">
        <v>322</v>
      </c>
      <c r="E983" s="46" t="s">
        <v>1749</v>
      </c>
      <c r="F983" s="46" t="s">
        <v>68</v>
      </c>
      <c r="G983" s="46" t="s">
        <v>3811</v>
      </c>
      <c r="H983" s="46" t="s">
        <v>3812</v>
      </c>
      <c r="I983" s="29" t="s">
        <v>1557</v>
      </c>
      <c r="J983" s="29">
        <v>45298</v>
      </c>
      <c r="K983" s="46">
        <f>ABS('Raw_Data'!K983)</f>
        <v>53</v>
      </c>
      <c r="L983" s="46">
        <f>K983 + SUMIF(Stock_In!A:A, A983, Stock_In!D:D) - SUMIF(Stock_Out!A:A, A983, Stock_Out!D:D)</f>
        <v>53</v>
      </c>
      <c r="M983" s="46">
        <v>12</v>
      </c>
      <c r="N983" s="46">
        <f t="shared" si="49"/>
        <v>0</v>
      </c>
      <c r="O983" s="46" t="str">
        <f t="shared" si="48"/>
        <v>No</v>
      </c>
      <c r="P983" s="47">
        <v>1.7</v>
      </c>
      <c r="Q983" s="46">
        <v>56</v>
      </c>
      <c r="R983" s="47">
        <f t="shared" si="50"/>
        <v>95.2</v>
      </c>
      <c r="S983" s="46">
        <v>31</v>
      </c>
    </row>
    <row r="984" spans="1:19" x14ac:dyDescent="0.25">
      <c r="A984" s="43" t="str">
        <f>IFERROR(INDEX(Products!A:A, MATCH(B984, Products!B:B, 0)), "Not Found")</f>
        <v>P044</v>
      </c>
      <c r="B984" s="43" t="str">
        <f>PROPER(TRIM('Raw_Data'!A984))</f>
        <v>Peanut Oil</v>
      </c>
      <c r="C984" s="43" t="s">
        <v>65</v>
      </c>
      <c r="D984" s="43" t="s">
        <v>1772</v>
      </c>
      <c r="E984" s="43" t="s">
        <v>372</v>
      </c>
      <c r="F984" s="43" t="s">
        <v>59</v>
      </c>
      <c r="G984" s="43" t="s">
        <v>3814</v>
      </c>
      <c r="H984" s="43" t="s">
        <v>3815</v>
      </c>
      <c r="I984" s="32" t="s">
        <v>2027</v>
      </c>
      <c r="J984" s="32" t="s">
        <v>483</v>
      </c>
      <c r="K984" s="43">
        <f>ABS('Raw_Data'!K984)</f>
        <v>49</v>
      </c>
      <c r="L984" s="43">
        <f>K984 + SUMIF(Stock_In!A:A, A984, Stock_In!D:D) - SUMIF(Stock_Out!A:A, A984, Stock_Out!D:D)</f>
        <v>49</v>
      </c>
      <c r="M984" s="43">
        <v>87</v>
      </c>
      <c r="N984" s="43">
        <f t="shared" si="49"/>
        <v>38</v>
      </c>
      <c r="O984" s="43" t="str">
        <f t="shared" si="48"/>
        <v>Yes</v>
      </c>
      <c r="P984" s="45">
        <v>4</v>
      </c>
      <c r="Q984" s="43">
        <v>47</v>
      </c>
      <c r="R984" s="45">
        <f t="shared" si="50"/>
        <v>188</v>
      </c>
      <c r="S984" s="43">
        <v>67</v>
      </c>
    </row>
    <row r="985" spans="1:19" x14ac:dyDescent="0.25">
      <c r="A985" s="46" t="str">
        <f>IFERROR(INDEX(Products!A:A, MATCH(B985, Products!B:B, 0)), "Not Found")</f>
        <v>P010</v>
      </c>
      <c r="B985" s="46" t="str">
        <f>PROPER(TRIM('Raw_Data'!A985))</f>
        <v>Yogurt</v>
      </c>
      <c r="C985" s="46" t="s">
        <v>74</v>
      </c>
      <c r="D985" s="46" t="s">
        <v>737</v>
      </c>
      <c r="E985" s="46" t="s">
        <v>129</v>
      </c>
      <c r="F985" s="46" t="s">
        <v>59</v>
      </c>
      <c r="G985" s="46" t="s">
        <v>3817</v>
      </c>
      <c r="H985" s="46" t="s">
        <v>3818</v>
      </c>
      <c r="I985" s="29" t="s">
        <v>2027</v>
      </c>
      <c r="J985" s="29">
        <v>45450</v>
      </c>
      <c r="K985" s="46">
        <f>ABS('Raw_Data'!K985)</f>
        <v>63</v>
      </c>
      <c r="L985" s="46">
        <f>K985 + SUMIF(Stock_In!A:A, A985, Stock_In!D:D) - SUMIF(Stock_Out!A:A, A985, Stock_Out!D:D)</f>
        <v>63</v>
      </c>
      <c r="M985" s="46">
        <v>95</v>
      </c>
      <c r="N985" s="46">
        <f t="shared" si="49"/>
        <v>32</v>
      </c>
      <c r="O985" s="46" t="str">
        <f t="shared" si="48"/>
        <v>Yes</v>
      </c>
      <c r="P985" s="47">
        <v>18</v>
      </c>
      <c r="Q985" s="46">
        <v>76</v>
      </c>
      <c r="R985" s="47">
        <f t="shared" si="50"/>
        <v>1368</v>
      </c>
      <c r="S985" s="46">
        <v>96</v>
      </c>
    </row>
    <row r="986" spans="1:19" x14ac:dyDescent="0.25">
      <c r="A986" s="43" t="str">
        <f>IFERROR(INDEX(Products!A:A, MATCH(B986, Products!B:B, 0)), "Not Found")</f>
        <v>P103</v>
      </c>
      <c r="B986" s="43" t="str">
        <f>PROPER(TRIM('Raw_Data'!A986))</f>
        <v>Broccoli</v>
      </c>
      <c r="C986" s="43" t="s">
        <v>56</v>
      </c>
      <c r="D986" s="43" t="s">
        <v>181</v>
      </c>
      <c r="E986" s="43" t="s">
        <v>1246</v>
      </c>
      <c r="F986" s="43" t="s">
        <v>59</v>
      </c>
      <c r="G986" s="43" t="s">
        <v>3820</v>
      </c>
      <c r="H986" s="43" t="s">
        <v>3821</v>
      </c>
      <c r="I986" s="32" t="s">
        <v>581</v>
      </c>
      <c r="J986" s="32" t="s">
        <v>1525</v>
      </c>
      <c r="K986" s="43">
        <f>ABS('Raw_Data'!K986)</f>
        <v>73</v>
      </c>
      <c r="L986" s="43">
        <f>K986 + SUMIF(Stock_In!A:A, A986, Stock_In!D:D) - SUMIF(Stock_Out!A:A, A986, Stock_Out!D:D)</f>
        <v>73</v>
      </c>
      <c r="M986" s="43">
        <v>97</v>
      </c>
      <c r="N986" s="43">
        <f t="shared" si="49"/>
        <v>24</v>
      </c>
      <c r="O986" s="43" t="str">
        <f t="shared" si="48"/>
        <v>Yes</v>
      </c>
      <c r="P986" s="45">
        <v>6</v>
      </c>
      <c r="Q986" s="43">
        <v>94</v>
      </c>
      <c r="R986" s="45">
        <f t="shared" si="50"/>
        <v>564</v>
      </c>
      <c r="S986" s="43">
        <v>58</v>
      </c>
    </row>
    <row r="987" spans="1:19" x14ac:dyDescent="0.25">
      <c r="A987" s="46" t="str">
        <f>IFERROR(INDEX(Products!A:A, MATCH(B987, Products!B:B, 0)), "Not Found")</f>
        <v>P063</v>
      </c>
      <c r="B987" s="46" t="str">
        <f>PROPER(TRIM('Raw_Data'!A987))</f>
        <v>Tuna</v>
      </c>
      <c r="C987" s="46" t="s">
        <v>113</v>
      </c>
      <c r="D987" s="46" t="s">
        <v>443</v>
      </c>
      <c r="E987" s="46" t="s">
        <v>573</v>
      </c>
      <c r="F987" s="46" t="s">
        <v>59</v>
      </c>
      <c r="G987" s="46" t="s">
        <v>3823</v>
      </c>
      <c r="H987" s="46" t="s">
        <v>3824</v>
      </c>
      <c r="I987" s="29" t="s">
        <v>86</v>
      </c>
      <c r="J987" s="29">
        <v>45631</v>
      </c>
      <c r="K987" s="46">
        <f>ABS('Raw_Data'!K987)</f>
        <v>89</v>
      </c>
      <c r="L987" s="46">
        <f>K987 + SUMIF(Stock_In!A:A, A987, Stock_In!D:D) - SUMIF(Stock_Out!A:A, A987, Stock_Out!D:D)</f>
        <v>89</v>
      </c>
      <c r="M987" s="46">
        <v>36</v>
      </c>
      <c r="N987" s="46">
        <f t="shared" si="49"/>
        <v>0</v>
      </c>
      <c r="O987" s="46" t="str">
        <f t="shared" si="48"/>
        <v>No</v>
      </c>
      <c r="P987" s="47">
        <v>10</v>
      </c>
      <c r="Q987" s="46">
        <v>27</v>
      </c>
      <c r="R987" s="47">
        <f t="shared" si="50"/>
        <v>270</v>
      </c>
      <c r="S987" s="46">
        <v>6</v>
      </c>
    </row>
    <row r="988" spans="1:19" x14ac:dyDescent="0.25">
      <c r="A988" s="43" t="str">
        <f>IFERROR(INDEX(Products!A:A, MATCH(B988, Products!B:B, 0)), "Not Found")</f>
        <v>P105</v>
      </c>
      <c r="B988" s="43" t="str">
        <f>PROPER(TRIM('Raw_Data'!A988))</f>
        <v>Strawberries</v>
      </c>
      <c r="C988" s="43" t="s">
        <v>56</v>
      </c>
      <c r="D988" s="43" t="s">
        <v>2352</v>
      </c>
      <c r="E988" s="43" t="s">
        <v>1336</v>
      </c>
      <c r="F988" s="43" t="s">
        <v>106</v>
      </c>
      <c r="G988" s="43" t="s">
        <v>3826</v>
      </c>
      <c r="H988" s="43" t="s">
        <v>3827</v>
      </c>
      <c r="I988" s="32" t="s">
        <v>86</v>
      </c>
      <c r="J988" s="32" t="s">
        <v>934</v>
      </c>
      <c r="K988" s="43">
        <f>ABS('Raw_Data'!K988)</f>
        <v>26</v>
      </c>
      <c r="L988" s="43">
        <f>K988 + SUMIF(Stock_In!A:A, A988, Stock_In!D:D) - SUMIF(Stock_Out!A:A, A988, Stock_Out!D:D)</f>
        <v>26</v>
      </c>
      <c r="M988" s="43">
        <v>7</v>
      </c>
      <c r="N988" s="43">
        <f t="shared" si="49"/>
        <v>0</v>
      </c>
      <c r="O988" s="43" t="str">
        <f t="shared" si="48"/>
        <v>No</v>
      </c>
      <c r="P988" s="45">
        <v>9</v>
      </c>
      <c r="Q988" s="43">
        <v>66</v>
      </c>
      <c r="R988" s="45">
        <f t="shared" si="50"/>
        <v>594</v>
      </c>
      <c r="S988" s="43">
        <v>71</v>
      </c>
    </row>
    <row r="989" spans="1:19" x14ac:dyDescent="0.25">
      <c r="A989" s="46" t="str">
        <f>IFERROR(INDEX(Products!A:A, MATCH(B989, Products!B:B, 0)), "Not Found")</f>
        <v>P012</v>
      </c>
      <c r="B989" s="46" t="str">
        <f>PROPER(TRIM('Raw_Data'!A989))</f>
        <v>Avocado Oil</v>
      </c>
      <c r="C989" s="46" t="s">
        <v>65</v>
      </c>
      <c r="D989" s="46" t="s">
        <v>82</v>
      </c>
      <c r="E989" s="46" t="s">
        <v>141</v>
      </c>
      <c r="F989" s="46" t="s">
        <v>106</v>
      </c>
      <c r="G989" s="46" t="s">
        <v>3829</v>
      </c>
      <c r="H989" s="46" t="s">
        <v>3830</v>
      </c>
      <c r="I989" s="29" t="s">
        <v>717</v>
      </c>
      <c r="J989" s="29" t="s">
        <v>1058</v>
      </c>
      <c r="K989" s="46">
        <f>ABS('Raw_Data'!K989)</f>
        <v>50</v>
      </c>
      <c r="L989" s="46">
        <f>K989 + SUMIF(Stock_In!A:A, A989, Stock_In!D:D) - SUMIF(Stock_Out!A:A, A989, Stock_Out!D:D)</f>
        <v>50</v>
      </c>
      <c r="M989" s="46">
        <v>57</v>
      </c>
      <c r="N989" s="46">
        <f t="shared" si="49"/>
        <v>7</v>
      </c>
      <c r="O989" s="46" t="str">
        <f t="shared" si="48"/>
        <v>Yes</v>
      </c>
      <c r="P989" s="47">
        <v>7</v>
      </c>
      <c r="Q989" s="46">
        <v>95</v>
      </c>
      <c r="R989" s="47">
        <f t="shared" si="50"/>
        <v>665</v>
      </c>
      <c r="S989" s="46">
        <v>28</v>
      </c>
    </row>
    <row r="990" spans="1:19" x14ac:dyDescent="0.25">
      <c r="A990" s="43" t="str">
        <f>IFERROR(INDEX(Products!A:A, MATCH(B990, Products!B:B, 0)), "Not Found")</f>
        <v>P088</v>
      </c>
      <c r="B990" s="43" t="str">
        <f>PROPER(TRIM('Raw_Data'!A990))</f>
        <v>Haddock</v>
      </c>
      <c r="C990" s="43" t="s">
        <v>113</v>
      </c>
      <c r="D990" s="43" t="s">
        <v>1550</v>
      </c>
      <c r="E990" s="43" t="s">
        <v>885</v>
      </c>
      <c r="F990" s="43" t="s">
        <v>106</v>
      </c>
      <c r="G990" s="43" t="s">
        <v>3832</v>
      </c>
      <c r="H990" s="43" t="s">
        <v>3833</v>
      </c>
      <c r="I990" s="32" t="s">
        <v>717</v>
      </c>
      <c r="J990" s="32" t="s">
        <v>333</v>
      </c>
      <c r="K990" s="43">
        <f>ABS('Raw_Data'!K990)</f>
        <v>43</v>
      </c>
      <c r="L990" s="43">
        <f>K990 + SUMIF(Stock_In!A:A, A990, Stock_In!D:D) - SUMIF(Stock_Out!A:A, A990, Stock_Out!D:D)</f>
        <v>43</v>
      </c>
      <c r="M990" s="43">
        <v>65</v>
      </c>
      <c r="N990" s="43">
        <f t="shared" si="49"/>
        <v>22</v>
      </c>
      <c r="O990" s="43" t="str">
        <f t="shared" si="48"/>
        <v>Yes</v>
      </c>
      <c r="P990" s="45">
        <v>12</v>
      </c>
      <c r="Q990" s="43">
        <v>62</v>
      </c>
      <c r="R990" s="45">
        <f t="shared" si="50"/>
        <v>744</v>
      </c>
      <c r="S990" s="43">
        <v>47</v>
      </c>
    </row>
    <row r="991" spans="1:19" x14ac:dyDescent="0.25">
      <c r="A991" s="46" t="str">
        <f>IFERROR(INDEX(Products!A:A, MATCH(B991, Products!B:B, 0)), "Not Found")</f>
        <v>P042</v>
      </c>
      <c r="B991" s="46" t="str">
        <f>PROPER(TRIM('Raw_Data'!A991))</f>
        <v>Feta Cheese</v>
      </c>
      <c r="C991" s="46" t="s">
        <v>74</v>
      </c>
      <c r="D991" s="46" t="s">
        <v>1171</v>
      </c>
      <c r="E991" s="46" t="s">
        <v>361</v>
      </c>
      <c r="F991" s="46" t="s">
        <v>106</v>
      </c>
      <c r="G991" s="46" t="s">
        <v>3835</v>
      </c>
      <c r="H991" s="46" t="s">
        <v>3836</v>
      </c>
      <c r="I991" s="29" t="s">
        <v>313</v>
      </c>
      <c r="J991" s="29" t="s">
        <v>774</v>
      </c>
      <c r="K991" s="46">
        <f>ABS('Raw_Data'!K991)</f>
        <v>97</v>
      </c>
      <c r="L991" s="46">
        <f>K991 + SUMIF(Stock_In!A:A, A991, Stock_In!D:D) - SUMIF(Stock_Out!A:A, A991, Stock_Out!D:D)</f>
        <v>97</v>
      </c>
      <c r="M991" s="46">
        <v>72</v>
      </c>
      <c r="N991" s="46">
        <f t="shared" si="49"/>
        <v>0</v>
      </c>
      <c r="O991" s="46" t="str">
        <f t="shared" si="48"/>
        <v>No</v>
      </c>
      <c r="P991" s="47">
        <v>1.5</v>
      </c>
      <c r="Q991" s="46">
        <v>39</v>
      </c>
      <c r="R991" s="47">
        <f t="shared" si="50"/>
        <v>58.5</v>
      </c>
      <c r="S991" s="46">
        <v>78</v>
      </c>
    </row>
    <row r="992" spans="1:19" x14ac:dyDescent="0.25">
      <c r="A992" s="43" t="str">
        <f>IFERROR(INDEX(Products!A:A, MATCH(B992, Products!B:B, 0)), "Not Found")</f>
        <v>P048</v>
      </c>
      <c r="B992" s="43" t="str">
        <f>PROPER(TRIM('Raw_Data'!A992))</f>
        <v>Trout</v>
      </c>
      <c r="C992" s="43" t="s">
        <v>113</v>
      </c>
      <c r="D992" s="43" t="s">
        <v>612</v>
      </c>
      <c r="E992" s="43" t="s">
        <v>412</v>
      </c>
      <c r="F992" s="43" t="s">
        <v>59</v>
      </c>
      <c r="G992" s="43" t="s">
        <v>3838</v>
      </c>
      <c r="H992" s="43" t="s">
        <v>3839</v>
      </c>
      <c r="I992" s="32" t="s">
        <v>313</v>
      </c>
      <c r="J992" s="32" t="s">
        <v>1913</v>
      </c>
      <c r="K992" s="43">
        <f>ABS('Raw_Data'!K992)</f>
        <v>98</v>
      </c>
      <c r="L992" s="43">
        <f>K992 + SUMIF(Stock_In!A:A, A992, Stock_In!D:D) - SUMIF(Stock_Out!A:A, A992, Stock_Out!D:D)</f>
        <v>98</v>
      </c>
      <c r="M992" s="43">
        <v>32</v>
      </c>
      <c r="N992" s="43">
        <f t="shared" si="49"/>
        <v>0</v>
      </c>
      <c r="O992" s="43" t="str">
        <f t="shared" si="48"/>
        <v>No</v>
      </c>
      <c r="P992" s="45">
        <v>1</v>
      </c>
      <c r="Q992" s="43">
        <v>55</v>
      </c>
      <c r="R992" s="45">
        <f t="shared" si="50"/>
        <v>55</v>
      </c>
      <c r="S992" s="43">
        <v>72</v>
      </c>
    </row>
    <row r="993" spans="1:19" x14ac:dyDescent="0.25">
      <c r="A993" s="46" t="str">
        <f>IFERROR(INDEX(Products!A:A, MATCH(B993, Products!B:B, 0)), "Not Found")</f>
        <v>P003</v>
      </c>
      <c r="B993" s="46" t="str">
        <f>PROPER(TRIM('Raw_Data'!A993))</f>
        <v>Parmesan Cheese</v>
      </c>
      <c r="C993" s="46" t="s">
        <v>74</v>
      </c>
      <c r="D993" s="46" t="s">
        <v>3229</v>
      </c>
      <c r="E993" s="46" t="s">
        <v>76</v>
      </c>
      <c r="F993" s="46" t="s">
        <v>59</v>
      </c>
      <c r="G993" s="46" t="s">
        <v>3841</v>
      </c>
      <c r="H993" s="46" t="s">
        <v>3842</v>
      </c>
      <c r="I993" s="29" t="s">
        <v>1229</v>
      </c>
      <c r="J993" s="29" t="s">
        <v>797</v>
      </c>
      <c r="K993" s="46">
        <f>ABS('Raw_Data'!K993)</f>
        <v>52</v>
      </c>
      <c r="L993" s="46">
        <f>K993 + SUMIF(Stock_In!A:A, A993, Stock_In!D:D) - SUMIF(Stock_Out!A:A, A993, Stock_Out!D:D)</f>
        <v>52</v>
      </c>
      <c r="M993" s="46">
        <v>99</v>
      </c>
      <c r="N993" s="46">
        <f t="shared" si="49"/>
        <v>47</v>
      </c>
      <c r="O993" s="46" t="str">
        <f t="shared" si="48"/>
        <v>Yes</v>
      </c>
      <c r="P993" s="47">
        <v>2</v>
      </c>
      <c r="Q993" s="46">
        <v>20</v>
      </c>
      <c r="R993" s="47">
        <f t="shared" si="50"/>
        <v>40</v>
      </c>
      <c r="S993" s="46">
        <v>85</v>
      </c>
    </row>
    <row r="994" spans="1:19" x14ac:dyDescent="0.25">
      <c r="A994" s="43" t="str">
        <f>IFERROR(INDEX(Products!A:A, MATCH(B994, Products!B:B, 0)), "Not Found")</f>
        <v>P124</v>
      </c>
      <c r="B994" s="48" t="str">
        <f>PROPER(TRIM('Raw_Data'!A994))</f>
        <v>Raw Sugar</v>
      </c>
      <c r="C994" s="43" t="s">
        <v>152</v>
      </c>
      <c r="D994" s="43" t="s">
        <v>104</v>
      </c>
      <c r="E994" s="43" t="s">
        <v>3001</v>
      </c>
      <c r="F994" s="48" t="s">
        <v>59</v>
      </c>
      <c r="G994" s="48" t="s">
        <v>3844</v>
      </c>
      <c r="H994" s="48" t="s">
        <v>3845</v>
      </c>
      <c r="I994" s="37" t="s">
        <v>1229</v>
      </c>
      <c r="J994" s="37" t="s">
        <v>705</v>
      </c>
      <c r="K994" s="48">
        <f>ABS('Raw_Data'!K994)</f>
        <v>72</v>
      </c>
      <c r="L994" s="48">
        <f>K994 + SUMIF(Stock_In!A:A, A994, Stock_In!D:D) - SUMIF(Stock_Out!A:A, A994, Stock_Out!D:D)</f>
        <v>72</v>
      </c>
      <c r="M994" s="48">
        <v>77</v>
      </c>
      <c r="N994" s="43">
        <f t="shared" si="49"/>
        <v>5</v>
      </c>
      <c r="O994" s="48" t="str">
        <f t="shared" si="48"/>
        <v>Yes</v>
      </c>
      <c r="P994" s="49">
        <v>6</v>
      </c>
      <c r="Q994" s="48">
        <v>40</v>
      </c>
      <c r="R994" s="45">
        <f t="shared" si="50"/>
        <v>240</v>
      </c>
      <c r="S994" s="48">
        <v>84</v>
      </c>
    </row>
    <row r="995" spans="1:19" x14ac:dyDescent="0.25">
      <c r="A995" s="46"/>
    </row>
  </sheetData>
  <dataConsolidate/>
  <mergeCells count="1">
    <mergeCell ref="A1:S2"/>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D8141-291D-4AA4-BC37-15FF00B7CCF7}">
  <dimension ref="A1:S994"/>
  <sheetViews>
    <sheetView topLeftCell="A62" workbookViewId="0">
      <selection activeCell="Q16" sqref="Q16"/>
    </sheetView>
  </sheetViews>
  <sheetFormatPr defaultRowHeight="15" x14ac:dyDescent="0.25"/>
  <cols>
    <col min="1" max="1" width="14.28515625" customWidth="1"/>
    <col min="2" max="2" width="16.85546875" bestFit="1" customWidth="1"/>
    <col min="3" max="3" width="16.42578125" bestFit="1" customWidth="1"/>
    <col min="4" max="4" width="14" bestFit="1" customWidth="1"/>
    <col min="5" max="5" width="27.42578125" bestFit="1" customWidth="1"/>
    <col min="6" max="6" width="11.5703125" bestFit="1" customWidth="1"/>
    <col min="7" max="8" width="11.28515625" bestFit="1" customWidth="1"/>
    <col min="9" max="9" width="13.42578125" bestFit="1" customWidth="1"/>
    <col min="10" max="10" width="14.7109375" bestFit="1" customWidth="1"/>
    <col min="11" max="11" width="13.7109375" bestFit="1" customWidth="1"/>
    <col min="12" max="12" width="18" bestFit="1" customWidth="1"/>
    <col min="13" max="13" width="12.7109375" bestFit="1" customWidth="1"/>
    <col min="14" max="14" width="15.5703125" bestFit="1" customWidth="1"/>
    <col min="15" max="15" width="13.28515625" bestFit="1" customWidth="1"/>
    <col min="16" max="16" width="9.5703125" bestFit="1" customWidth="1"/>
    <col min="17" max="17" width="12.7109375" bestFit="1" customWidth="1"/>
    <col min="18" max="18" width="12.7109375" customWidth="1"/>
    <col min="19" max="19" width="21.42578125" bestFit="1" customWidth="1"/>
  </cols>
  <sheetData>
    <row r="1" spans="1:19" x14ac:dyDescent="0.25">
      <c r="A1" s="59" t="s">
        <v>3846</v>
      </c>
      <c r="B1" s="59"/>
      <c r="C1" s="59"/>
      <c r="D1" s="59"/>
      <c r="E1" s="59"/>
      <c r="F1" s="59"/>
      <c r="G1" s="59"/>
      <c r="H1" s="59"/>
      <c r="I1" s="59"/>
      <c r="J1" s="59"/>
      <c r="K1" s="59"/>
      <c r="L1" s="59"/>
      <c r="M1" s="59"/>
      <c r="N1" s="59"/>
      <c r="O1" s="59"/>
      <c r="P1" s="59"/>
      <c r="Q1" s="59"/>
      <c r="R1" s="59"/>
      <c r="S1" s="59"/>
    </row>
    <row r="2" spans="1:19" x14ac:dyDescent="0.25">
      <c r="A2" s="59"/>
      <c r="B2" s="59"/>
      <c r="C2" s="59"/>
      <c r="D2" s="59"/>
      <c r="E2" s="59"/>
      <c r="F2" s="59"/>
      <c r="G2" s="59"/>
      <c r="H2" s="59"/>
      <c r="I2" s="59"/>
      <c r="J2" s="59"/>
      <c r="K2" s="59"/>
      <c r="L2" s="59"/>
      <c r="M2" s="59"/>
      <c r="N2" s="59"/>
      <c r="O2" s="59"/>
      <c r="P2" s="59"/>
      <c r="Q2" s="59"/>
      <c r="R2" s="59"/>
      <c r="S2" s="59"/>
    </row>
    <row r="3" spans="1:19" ht="15.75" thickBot="1" x14ac:dyDescent="0.3">
      <c r="A3" s="22" t="s">
        <v>3847</v>
      </c>
      <c r="B3" s="22" t="s">
        <v>38</v>
      </c>
      <c r="C3" s="22" t="s">
        <v>3848</v>
      </c>
      <c r="D3" s="22" t="s">
        <v>40</v>
      </c>
      <c r="E3" s="22" t="s">
        <v>41</v>
      </c>
      <c r="F3" s="22" t="s">
        <v>42</v>
      </c>
      <c r="G3" s="22" t="s">
        <v>3849</v>
      </c>
      <c r="H3" s="22" t="s">
        <v>44</v>
      </c>
      <c r="I3" s="23" t="s">
        <v>45</v>
      </c>
      <c r="J3" s="22" t="s">
        <v>46</v>
      </c>
      <c r="K3" s="22" t="s">
        <v>48</v>
      </c>
      <c r="L3" s="22" t="s">
        <v>3850</v>
      </c>
      <c r="M3" s="22" t="s">
        <v>49</v>
      </c>
      <c r="N3" s="22" t="s">
        <v>50</v>
      </c>
      <c r="O3" s="22" t="s">
        <v>3851</v>
      </c>
      <c r="P3" s="22" t="s">
        <v>51</v>
      </c>
      <c r="Q3" s="22" t="s">
        <v>52</v>
      </c>
      <c r="R3" s="22" t="s">
        <v>3852</v>
      </c>
      <c r="S3" s="24" t="s">
        <v>53</v>
      </c>
    </row>
    <row r="4" spans="1:19" x14ac:dyDescent="0.25">
      <c r="A4" s="25" t="str">
        <f>IFERROR(VLOOKUP(B4, CHOOSE({1,2}, Products!B:B, Products!A:A), 2, FALSE), "Not Found")</f>
        <v>P001</v>
      </c>
      <c r="B4" s="25" t="str">
        <f>PROPER(TRIM('Raw_Data'!A4))</f>
        <v>Bell Pepper</v>
      </c>
      <c r="C4" s="25" t="s">
        <v>56</v>
      </c>
      <c r="D4" s="25" t="s">
        <v>57</v>
      </c>
      <c r="E4" s="25" t="s">
        <v>58</v>
      </c>
      <c r="F4" s="25" t="s">
        <v>59</v>
      </c>
      <c r="G4" s="25" t="s">
        <v>60</v>
      </c>
      <c r="H4" s="25" t="s">
        <v>61</v>
      </c>
      <c r="I4" s="26">
        <v>45294</v>
      </c>
      <c r="J4" s="26">
        <v>45809</v>
      </c>
      <c r="K4" s="25">
        <f>ABS('Raw_Data'!K4)</f>
        <v>46</v>
      </c>
      <c r="L4" s="25">
        <f>K4 + SUMIF(Stock_In!A:A, A4, Stock_In!D:D) - SUMIF(Stock_Out!A:A, A4, Stock_Out!D:D)</f>
        <v>50</v>
      </c>
      <c r="M4" s="25">
        <v>64</v>
      </c>
      <c r="N4" s="31">
        <f>IF(M4&gt;L4,M4-L4,0)</f>
        <v>14</v>
      </c>
      <c r="O4" s="25" t="str">
        <f t="shared" ref="O4:O67" si="0">IF(K4 &lt;= M4, "Yes", "No")</f>
        <v>Yes</v>
      </c>
      <c r="P4" s="38">
        <v>4.5999999999999996</v>
      </c>
      <c r="Q4" s="25">
        <v>96</v>
      </c>
      <c r="R4" s="39">
        <f>Q4*P4</f>
        <v>441.59999999999997</v>
      </c>
      <c r="S4" s="27">
        <v>55</v>
      </c>
    </row>
    <row r="5" spans="1:19" x14ac:dyDescent="0.25">
      <c r="A5" s="28" t="str">
        <f>IFERROR(VLOOKUP(B5, CHOOSE({1,2}, Products!B:B, Products!A:A), 2, FALSE), "Not Found")</f>
        <v>P002</v>
      </c>
      <c r="B5" s="28" t="str">
        <f>PROPER(TRIM('Raw_Data'!A5))</f>
        <v>Vegetable Oil</v>
      </c>
      <c r="C5" s="28" t="s">
        <v>65</v>
      </c>
      <c r="D5" s="28" t="s">
        <v>66</v>
      </c>
      <c r="E5" s="28" t="s">
        <v>67</v>
      </c>
      <c r="F5" s="28" t="s">
        <v>68</v>
      </c>
      <c r="G5" s="28" t="s">
        <v>69</v>
      </c>
      <c r="H5" s="28" t="s">
        <v>70</v>
      </c>
      <c r="I5" s="29">
        <v>45295</v>
      </c>
      <c r="J5" s="29">
        <v>45431</v>
      </c>
      <c r="K5" s="28">
        <f>ABS('Raw_Data'!K5)</f>
        <v>51</v>
      </c>
      <c r="L5" s="28">
        <f>K5 + SUMIF(Stock_In!A:A, A5, Stock_In!D:D) - SUMIF(Stock_Out!A:A, A5, Stock_Out!D:D)</f>
        <v>51</v>
      </c>
      <c r="M5" s="28">
        <v>87</v>
      </c>
      <c r="N5" s="28">
        <f t="shared" ref="N5:N68" si="1">IF(M5&gt;L5,M5-L5,0)</f>
        <v>36</v>
      </c>
      <c r="O5" s="28" t="str">
        <f t="shared" si="0"/>
        <v>Yes</v>
      </c>
      <c r="P5" s="40">
        <v>2</v>
      </c>
      <c r="Q5" s="28">
        <v>24</v>
      </c>
      <c r="R5" s="40">
        <f t="shared" ref="R5:R68" si="2">Q5*P5</f>
        <v>48</v>
      </c>
      <c r="S5" s="30">
        <v>83</v>
      </c>
    </row>
    <row r="6" spans="1:19" x14ac:dyDescent="0.25">
      <c r="A6" s="31" t="str">
        <f>IFERROR(VLOOKUP(B6, CHOOSE({1,2}, Products!B:B, Products!A:A), 2, FALSE), "Not Found")</f>
        <v>P003</v>
      </c>
      <c r="B6" s="31" t="str">
        <f>PROPER(TRIM('Raw_Data'!A6))</f>
        <v>Parmesan Cheese</v>
      </c>
      <c r="C6" s="31" t="s">
        <v>74</v>
      </c>
      <c r="D6" s="31" t="s">
        <v>75</v>
      </c>
      <c r="E6" s="31" t="s">
        <v>76</v>
      </c>
      <c r="F6" s="31" t="s">
        <v>59</v>
      </c>
      <c r="G6" s="31" t="s">
        <v>77</v>
      </c>
      <c r="H6" s="31" t="s">
        <v>78</v>
      </c>
      <c r="I6" s="32">
        <v>45295</v>
      </c>
      <c r="J6" s="32">
        <v>45647</v>
      </c>
      <c r="K6" s="31">
        <f>ABS('Raw_Data'!K6)</f>
        <v>38</v>
      </c>
      <c r="L6" s="31">
        <f>K6 + SUMIF(Stock_In!A:A, A6, Stock_In!D:D) - SUMIF(Stock_Out!A:A, A6, Stock_Out!D:D)</f>
        <v>38</v>
      </c>
      <c r="M6" s="31">
        <v>67</v>
      </c>
      <c r="N6" s="31">
        <f t="shared" si="1"/>
        <v>29</v>
      </c>
      <c r="O6" s="31" t="str">
        <f t="shared" si="0"/>
        <v>Yes</v>
      </c>
      <c r="P6" s="39">
        <v>12</v>
      </c>
      <c r="Q6" s="31">
        <v>35</v>
      </c>
      <c r="R6" s="39">
        <f t="shared" si="2"/>
        <v>420</v>
      </c>
      <c r="S6" s="33">
        <v>24</v>
      </c>
    </row>
    <row r="7" spans="1:19" x14ac:dyDescent="0.25">
      <c r="A7" s="28" t="str">
        <f>IFERROR(VLOOKUP(B7, CHOOSE({1,2}, Products!B:B, Products!A:A), 2, FALSE), "Not Found")</f>
        <v>P004</v>
      </c>
      <c r="B7" s="28" t="str">
        <f>PROPER(TRIM('Raw_Data'!A7))</f>
        <v>Carrot</v>
      </c>
      <c r="C7" s="28" t="s">
        <v>56</v>
      </c>
      <c r="D7" s="28" t="s">
        <v>82</v>
      </c>
      <c r="E7" s="28" t="s">
        <v>83</v>
      </c>
      <c r="F7" s="28" t="s">
        <v>59</v>
      </c>
      <c r="G7" s="28" t="s">
        <v>84</v>
      </c>
      <c r="H7" s="28" t="s">
        <v>85</v>
      </c>
      <c r="I7" s="29">
        <v>45296</v>
      </c>
      <c r="J7" s="29">
        <v>45638</v>
      </c>
      <c r="K7" s="28">
        <f>ABS('Raw_Data'!K7)</f>
        <v>51</v>
      </c>
      <c r="L7" s="28">
        <f>K7 + SUMIF(Stock_In!A:A, A7, Stock_In!D:D) - SUMIF(Stock_Out!A:A, A7, Stock_Out!D:D)</f>
        <v>51</v>
      </c>
      <c r="M7" s="28">
        <v>60</v>
      </c>
      <c r="N7" s="28">
        <f t="shared" si="1"/>
        <v>9</v>
      </c>
      <c r="O7" s="28" t="str">
        <f t="shared" si="0"/>
        <v>Yes</v>
      </c>
      <c r="P7" s="40">
        <v>1.5</v>
      </c>
      <c r="Q7" s="28">
        <v>44</v>
      </c>
      <c r="R7" s="40">
        <f t="shared" si="2"/>
        <v>66</v>
      </c>
      <c r="S7" s="30">
        <v>95</v>
      </c>
    </row>
    <row r="8" spans="1:19" x14ac:dyDescent="0.25">
      <c r="A8" s="31" t="str">
        <f>IFERROR(VLOOKUP(B8, CHOOSE({1,2}, Products!B:B, Products!A:A), 2, FALSE), "Not Found")</f>
        <v>P005</v>
      </c>
      <c r="B8" s="31" t="str">
        <f>PROPER(TRIM('Raw_Data'!A8))</f>
        <v>Garlic</v>
      </c>
      <c r="C8" s="31" t="s">
        <v>56</v>
      </c>
      <c r="D8" s="31" t="s">
        <v>89</v>
      </c>
      <c r="E8" s="31" t="s">
        <v>90</v>
      </c>
      <c r="F8" s="31" t="s">
        <v>59</v>
      </c>
      <c r="G8" s="31" t="s">
        <v>91</v>
      </c>
      <c r="H8" s="31" t="s">
        <v>92</v>
      </c>
      <c r="I8" s="32">
        <v>45296</v>
      </c>
      <c r="J8" s="32">
        <v>45501</v>
      </c>
      <c r="K8" s="31">
        <f>ABS('Raw_Data'!K8)</f>
        <v>27</v>
      </c>
      <c r="L8" s="31">
        <f>K8 + SUMIF(Stock_In!A:A, A8, Stock_In!D:D) - SUMIF(Stock_Out!A:A, A8, Stock_Out!D:D)</f>
        <v>27</v>
      </c>
      <c r="M8" s="31">
        <v>22</v>
      </c>
      <c r="N8" s="31">
        <f t="shared" si="1"/>
        <v>0</v>
      </c>
      <c r="O8" s="31" t="str">
        <f t="shared" si="0"/>
        <v>No</v>
      </c>
      <c r="P8" s="39">
        <v>7</v>
      </c>
      <c r="Q8" s="31">
        <v>91</v>
      </c>
      <c r="R8" s="39">
        <f t="shared" si="2"/>
        <v>637</v>
      </c>
      <c r="S8" s="33">
        <v>77</v>
      </c>
    </row>
    <row r="9" spans="1:19" x14ac:dyDescent="0.25">
      <c r="A9" s="28" t="str">
        <f>IFERROR(VLOOKUP(B9, CHOOSE({1,2}, Products!B:B, Products!A:A), 2, FALSE), "Not Found")</f>
        <v>P006</v>
      </c>
      <c r="B9" s="28" t="str">
        <f>PROPER(TRIM('Raw_Data'!A9))</f>
        <v>Lemon</v>
      </c>
      <c r="C9" s="28" t="s">
        <v>56</v>
      </c>
      <c r="D9" s="28" t="s">
        <v>97</v>
      </c>
      <c r="E9" s="28" t="s">
        <v>98</v>
      </c>
      <c r="F9" s="28" t="s">
        <v>68</v>
      </c>
      <c r="G9" s="28" t="s">
        <v>99</v>
      </c>
      <c r="H9" s="28" t="s">
        <v>100</v>
      </c>
      <c r="I9" s="29">
        <v>45296</v>
      </c>
      <c r="J9" s="29">
        <v>45481</v>
      </c>
      <c r="K9" s="28">
        <f>ABS('Raw_Data'!K9)</f>
        <v>91</v>
      </c>
      <c r="L9" s="28">
        <f>K9 + SUMIF(Stock_In!A:A, A9, Stock_In!D:D) - SUMIF(Stock_Out!A:A, A9, Stock_Out!D:D)</f>
        <v>91</v>
      </c>
      <c r="M9" s="28">
        <v>6</v>
      </c>
      <c r="N9" s="28">
        <f t="shared" si="1"/>
        <v>0</v>
      </c>
      <c r="O9" s="28" t="str">
        <f t="shared" si="0"/>
        <v>No</v>
      </c>
      <c r="P9" s="40">
        <v>2.4</v>
      </c>
      <c r="Q9" s="28">
        <v>38</v>
      </c>
      <c r="R9" s="40">
        <f t="shared" si="2"/>
        <v>91.2</v>
      </c>
      <c r="S9" s="30">
        <v>70</v>
      </c>
    </row>
    <row r="10" spans="1:19" x14ac:dyDescent="0.25">
      <c r="A10" s="31" t="str">
        <f>IFERROR(VLOOKUP(B10, CHOOSE({1,2}, Products!B:B, Products!A:A), 2, FALSE), "Not Found")</f>
        <v>P007</v>
      </c>
      <c r="B10" s="31" t="str">
        <f>PROPER(TRIM('Raw_Data'!A10))</f>
        <v>Coconut Sugar</v>
      </c>
      <c r="C10" s="31" t="s">
        <v>103</v>
      </c>
      <c r="D10" s="31" t="s">
        <v>104</v>
      </c>
      <c r="E10" s="31" t="s">
        <v>105</v>
      </c>
      <c r="F10" s="31" t="s">
        <v>106</v>
      </c>
      <c r="G10" s="31" t="s">
        <v>107</v>
      </c>
      <c r="H10" s="31" t="s">
        <v>108</v>
      </c>
      <c r="I10" s="32">
        <v>45296</v>
      </c>
      <c r="J10" s="32">
        <v>45686</v>
      </c>
      <c r="K10" s="31">
        <f>ABS('Raw_Data'!K10)</f>
        <v>17</v>
      </c>
      <c r="L10" s="31">
        <f>K10 + SUMIF(Stock_In!A:A, A10, Stock_In!D:D) - SUMIF(Stock_Out!A:A, A10, Stock_Out!D:D)</f>
        <v>17</v>
      </c>
      <c r="M10" s="31">
        <v>85</v>
      </c>
      <c r="N10" s="31">
        <f t="shared" si="1"/>
        <v>68</v>
      </c>
      <c r="O10" s="31" t="str">
        <f t="shared" si="0"/>
        <v>Yes</v>
      </c>
      <c r="P10" s="39">
        <v>5</v>
      </c>
      <c r="Q10" s="31">
        <v>76</v>
      </c>
      <c r="R10" s="39">
        <f t="shared" si="2"/>
        <v>380</v>
      </c>
      <c r="S10" s="33">
        <v>89</v>
      </c>
    </row>
    <row r="11" spans="1:19" x14ac:dyDescent="0.25">
      <c r="A11" s="28" t="str">
        <f>IFERROR(VLOOKUP(B11, CHOOSE({1,2}, Products!B:B, Products!A:A), 2, FALSE), "Not Found")</f>
        <v>P008</v>
      </c>
      <c r="B11" s="28" t="str">
        <f>PROPER(TRIM('Raw_Data'!A11))</f>
        <v>Anchovies</v>
      </c>
      <c r="C11" s="28" t="s">
        <v>113</v>
      </c>
      <c r="D11" s="28" t="s">
        <v>114</v>
      </c>
      <c r="E11" s="28" t="s">
        <v>115</v>
      </c>
      <c r="F11" s="28" t="s">
        <v>59</v>
      </c>
      <c r="G11" s="28" t="s">
        <v>116</v>
      </c>
      <c r="H11" s="28" t="s">
        <v>117</v>
      </c>
      <c r="I11" s="29">
        <v>45297</v>
      </c>
      <c r="J11" s="29">
        <v>45739</v>
      </c>
      <c r="K11" s="28">
        <f>ABS('Raw_Data'!K11)</f>
        <v>81</v>
      </c>
      <c r="L11" s="28">
        <f>K11 + SUMIF(Stock_In!A:A, A11, Stock_In!D:D) - SUMIF(Stock_Out!A:A, A11, Stock_Out!D:D)</f>
        <v>81</v>
      </c>
      <c r="M11" s="28">
        <v>22</v>
      </c>
      <c r="N11" s="28">
        <f t="shared" si="1"/>
        <v>0</v>
      </c>
      <c r="O11" s="28" t="str">
        <f t="shared" si="0"/>
        <v>No</v>
      </c>
      <c r="P11" s="40">
        <v>10</v>
      </c>
      <c r="Q11" s="28">
        <v>95</v>
      </c>
      <c r="R11" s="40">
        <f t="shared" si="2"/>
        <v>950</v>
      </c>
      <c r="S11" s="30">
        <v>77</v>
      </c>
    </row>
    <row r="12" spans="1:19" x14ac:dyDescent="0.25">
      <c r="A12" s="31" t="str">
        <f>IFERROR(VLOOKUP(B12, CHOOSE({1,2}, Products!B:B, Products!A:A), 2, FALSE), "Not Found")</f>
        <v>P009</v>
      </c>
      <c r="B12" s="31" t="str">
        <f>PROPER(TRIM('Raw_Data'!A12))</f>
        <v>Cheese</v>
      </c>
      <c r="C12" s="31" t="s">
        <v>74</v>
      </c>
      <c r="D12" s="31" t="s">
        <v>122</v>
      </c>
      <c r="E12" s="31" t="s">
        <v>123</v>
      </c>
      <c r="F12" s="31" t="s">
        <v>106</v>
      </c>
      <c r="G12" s="31" t="s">
        <v>124</v>
      </c>
      <c r="H12" s="31" t="s">
        <v>125</v>
      </c>
      <c r="I12" s="32">
        <v>45297</v>
      </c>
      <c r="J12" s="32">
        <v>45357</v>
      </c>
      <c r="K12" s="31">
        <f>ABS('Raw_Data'!K12)</f>
        <v>78</v>
      </c>
      <c r="L12" s="31">
        <f>K12 + SUMIF(Stock_In!A:A, A12, Stock_In!D:D) - SUMIF(Stock_Out!A:A, A12, Stock_Out!D:D)</f>
        <v>78</v>
      </c>
      <c r="M12" s="31">
        <v>24</v>
      </c>
      <c r="N12" s="31">
        <f t="shared" si="1"/>
        <v>0</v>
      </c>
      <c r="O12" s="31" t="str">
        <f t="shared" si="0"/>
        <v>No</v>
      </c>
      <c r="P12" s="39">
        <v>9</v>
      </c>
      <c r="Q12" s="31">
        <v>60</v>
      </c>
      <c r="R12" s="39">
        <f t="shared" si="2"/>
        <v>540</v>
      </c>
      <c r="S12" s="33">
        <v>41</v>
      </c>
    </row>
    <row r="13" spans="1:19" x14ac:dyDescent="0.25">
      <c r="A13" s="28" t="str">
        <f>IFERROR(VLOOKUP(B13, CHOOSE({1,2}, Products!B:B, Products!A:A), 2, FALSE), "Not Found")</f>
        <v>P010</v>
      </c>
      <c r="B13" s="28" t="str">
        <f>PROPER(TRIM('Raw_Data'!A13))</f>
        <v>Yogurt</v>
      </c>
      <c r="C13" s="28" t="s">
        <v>74</v>
      </c>
      <c r="D13" s="28" t="s">
        <v>128</v>
      </c>
      <c r="E13" s="28" t="s">
        <v>129</v>
      </c>
      <c r="F13" s="28" t="s">
        <v>68</v>
      </c>
      <c r="G13" s="28" t="s">
        <v>130</v>
      </c>
      <c r="H13" s="28" t="s">
        <v>131</v>
      </c>
      <c r="I13" s="29">
        <v>45297</v>
      </c>
      <c r="J13" s="29">
        <v>45546</v>
      </c>
      <c r="K13" s="28">
        <f>ABS('Raw_Data'!K13)</f>
        <v>55</v>
      </c>
      <c r="L13" s="28">
        <f>K13 + SUMIF(Stock_In!A:A, A13, Stock_In!D:D) - SUMIF(Stock_Out!A:A, A13, Stock_Out!D:D)</f>
        <v>55</v>
      </c>
      <c r="M13" s="28">
        <v>50</v>
      </c>
      <c r="N13" s="28">
        <f t="shared" si="1"/>
        <v>0</v>
      </c>
      <c r="O13" s="28" t="str">
        <f t="shared" si="0"/>
        <v>No</v>
      </c>
      <c r="P13" s="40">
        <v>1.7</v>
      </c>
      <c r="Q13" s="28">
        <v>62</v>
      </c>
      <c r="R13" s="40">
        <f t="shared" si="2"/>
        <v>105.39999999999999</v>
      </c>
      <c r="S13" s="30">
        <v>26</v>
      </c>
    </row>
    <row r="14" spans="1:19" x14ac:dyDescent="0.25">
      <c r="A14" s="31" t="str">
        <f>IFERROR(VLOOKUP(B14, CHOOSE({1,2}, Products!B:B, Products!A:A), 2, FALSE), "Not Found")</f>
        <v>P011</v>
      </c>
      <c r="B14" s="31" t="str">
        <f>PROPER(TRIM('Raw_Data'!A14))</f>
        <v>Cheddar Cheese</v>
      </c>
      <c r="C14" s="31" t="s">
        <v>74</v>
      </c>
      <c r="D14" s="31" t="s">
        <v>135</v>
      </c>
      <c r="E14" s="31" t="s">
        <v>136</v>
      </c>
      <c r="F14" s="31" t="s">
        <v>106</v>
      </c>
      <c r="G14" s="31" t="s">
        <v>137</v>
      </c>
      <c r="H14" s="31" t="s">
        <v>138</v>
      </c>
      <c r="I14" s="32">
        <v>45297</v>
      </c>
      <c r="J14" s="32">
        <v>45328</v>
      </c>
      <c r="K14" s="31">
        <f>ABS('Raw_Data'!K14)</f>
        <v>60</v>
      </c>
      <c r="L14" s="31">
        <f>K14 + SUMIF(Stock_In!A:A, A14, Stock_In!D:D) - SUMIF(Stock_Out!A:A, A14, Stock_Out!D:D)</f>
        <v>60</v>
      </c>
      <c r="M14" s="31">
        <v>9</v>
      </c>
      <c r="N14" s="31">
        <f t="shared" si="1"/>
        <v>0</v>
      </c>
      <c r="O14" s="31" t="str">
        <f t="shared" si="0"/>
        <v>No</v>
      </c>
      <c r="P14" s="39">
        <v>9</v>
      </c>
      <c r="Q14" s="31">
        <v>95</v>
      </c>
      <c r="R14" s="39">
        <f t="shared" si="2"/>
        <v>855</v>
      </c>
      <c r="S14" s="33">
        <v>63</v>
      </c>
    </row>
    <row r="15" spans="1:19" x14ac:dyDescent="0.25">
      <c r="A15" s="28" t="str">
        <f>IFERROR(VLOOKUP(B15, CHOOSE({1,2}, Products!B:B, Products!A:A), 2, FALSE), "Not Found")</f>
        <v>P012</v>
      </c>
      <c r="B15" s="28" t="str">
        <f>PROPER(TRIM('Raw_Data'!A15))</f>
        <v>Avocado Oil</v>
      </c>
      <c r="C15" s="28" t="s">
        <v>65</v>
      </c>
      <c r="D15" s="28" t="s">
        <v>140</v>
      </c>
      <c r="E15" s="28" t="s">
        <v>141</v>
      </c>
      <c r="F15" s="28" t="s">
        <v>68</v>
      </c>
      <c r="G15" s="28" t="s">
        <v>142</v>
      </c>
      <c r="H15" s="28" t="s">
        <v>143</v>
      </c>
      <c r="I15" s="29">
        <v>45298</v>
      </c>
      <c r="J15" s="29">
        <v>45447</v>
      </c>
      <c r="K15" s="28">
        <f>ABS('Raw_Data'!K15)</f>
        <v>53</v>
      </c>
      <c r="L15" s="28">
        <f>K15 + SUMIF(Stock_In!A:A, A15, Stock_In!D:D) - SUMIF(Stock_Out!A:A, A15, Stock_Out!D:D)</f>
        <v>53</v>
      </c>
      <c r="M15" s="28">
        <v>89</v>
      </c>
      <c r="N15" s="28">
        <f t="shared" si="1"/>
        <v>36</v>
      </c>
      <c r="O15" s="28" t="str">
        <f t="shared" si="0"/>
        <v>Yes</v>
      </c>
      <c r="P15" s="40">
        <v>10</v>
      </c>
      <c r="Q15" s="28">
        <v>22</v>
      </c>
      <c r="R15" s="40">
        <f t="shared" si="2"/>
        <v>220</v>
      </c>
      <c r="S15" s="30">
        <v>83</v>
      </c>
    </row>
    <row r="16" spans="1:19" x14ac:dyDescent="0.25">
      <c r="A16" s="31" t="str">
        <f>IFERROR(VLOOKUP(B16, CHOOSE({1,2}, Products!B:B, Products!A:A), 2, FALSE), "Not Found")</f>
        <v>P013</v>
      </c>
      <c r="B16" s="31" t="str">
        <f>PROPER(TRIM('Raw_Data'!A16))</f>
        <v>Orange</v>
      </c>
      <c r="C16" s="31" t="s">
        <v>56</v>
      </c>
      <c r="D16" s="31" t="s">
        <v>145</v>
      </c>
      <c r="E16" s="31" t="s">
        <v>146</v>
      </c>
      <c r="F16" s="31" t="s">
        <v>68</v>
      </c>
      <c r="G16" s="31" t="s">
        <v>147</v>
      </c>
      <c r="H16" s="31" t="s">
        <v>148</v>
      </c>
      <c r="I16" s="32">
        <v>45299</v>
      </c>
      <c r="J16" s="32">
        <v>45419</v>
      </c>
      <c r="K16" s="31">
        <f>ABS('Raw_Data'!K16)</f>
        <v>94</v>
      </c>
      <c r="L16" s="31">
        <f>K16 + SUMIF(Stock_In!A:A, A16, Stock_In!D:D) - SUMIF(Stock_Out!A:A, A16, Stock_Out!D:D)</f>
        <v>94</v>
      </c>
      <c r="M16" s="31">
        <v>58</v>
      </c>
      <c r="N16" s="31">
        <f t="shared" si="1"/>
        <v>0</v>
      </c>
      <c r="O16" s="31" t="str">
        <f t="shared" si="0"/>
        <v>No</v>
      </c>
      <c r="P16" s="39">
        <v>2.9</v>
      </c>
      <c r="Q16" s="31">
        <v>57</v>
      </c>
      <c r="R16" s="39">
        <f t="shared" si="2"/>
        <v>165.29999999999998</v>
      </c>
      <c r="S16" s="33">
        <v>74</v>
      </c>
    </row>
    <row r="17" spans="1:19" x14ac:dyDescent="0.25">
      <c r="A17" s="28" t="str">
        <f>IFERROR(VLOOKUP(B17, CHOOSE({1,2}, Products!B:B, Products!A:A), 2, FALSE), "Not Found")</f>
        <v>P014</v>
      </c>
      <c r="B17" s="28" t="str">
        <f>PROPER(TRIM('Raw_Data'!A17))</f>
        <v>Digestive Biscuit</v>
      </c>
      <c r="C17" s="28" t="s">
        <v>152</v>
      </c>
      <c r="D17" s="28" t="s">
        <v>153</v>
      </c>
      <c r="E17" s="28" t="s">
        <v>154</v>
      </c>
      <c r="F17" s="28" t="s">
        <v>68</v>
      </c>
      <c r="G17" s="28" t="s">
        <v>155</v>
      </c>
      <c r="H17" s="28" t="s">
        <v>156</v>
      </c>
      <c r="I17" s="29">
        <v>45300</v>
      </c>
      <c r="J17" s="29">
        <v>45368</v>
      </c>
      <c r="K17" s="28">
        <f>ABS('Raw_Data'!K17)</f>
        <v>77</v>
      </c>
      <c r="L17" s="28">
        <f>K17 + SUMIF(Stock_In!A:A, A17, Stock_In!D:D) - SUMIF(Stock_Out!A:A, A17, Stock_Out!D:D)</f>
        <v>77</v>
      </c>
      <c r="M17" s="28">
        <v>79</v>
      </c>
      <c r="N17" s="28">
        <f t="shared" si="1"/>
        <v>2</v>
      </c>
      <c r="O17" s="28" t="str">
        <f t="shared" si="0"/>
        <v>Yes</v>
      </c>
      <c r="P17" s="40">
        <v>4</v>
      </c>
      <c r="Q17" s="28">
        <v>62</v>
      </c>
      <c r="R17" s="40">
        <f t="shared" si="2"/>
        <v>248</v>
      </c>
      <c r="S17" s="30">
        <v>75</v>
      </c>
    </row>
    <row r="18" spans="1:19" x14ac:dyDescent="0.25">
      <c r="A18" s="31" t="str">
        <f>IFERROR(VLOOKUP(B18, CHOOSE({1,2}, Products!B:B, Products!A:A), 2, FALSE), "Not Found")</f>
        <v>P015</v>
      </c>
      <c r="B18" s="31" t="str">
        <f>PROPER(TRIM('Raw_Data'!A18))</f>
        <v>Cauliflower</v>
      </c>
      <c r="C18" s="31" t="s">
        <v>56</v>
      </c>
      <c r="D18" s="31" t="s">
        <v>161</v>
      </c>
      <c r="E18" s="31" t="s">
        <v>162</v>
      </c>
      <c r="F18" s="31" t="s">
        <v>106</v>
      </c>
      <c r="G18" s="31" t="s">
        <v>163</v>
      </c>
      <c r="H18" s="31" t="s">
        <v>164</v>
      </c>
      <c r="I18" s="32">
        <v>45300</v>
      </c>
      <c r="J18" s="32">
        <v>45569</v>
      </c>
      <c r="K18" s="31">
        <f>ABS('Raw_Data'!K18)</f>
        <v>34</v>
      </c>
      <c r="L18" s="31">
        <f>K18 + SUMIF(Stock_In!A:A, A18, Stock_In!D:D) - SUMIF(Stock_Out!A:A, A18, Stock_Out!D:D)</f>
        <v>34</v>
      </c>
      <c r="M18" s="31">
        <v>92</v>
      </c>
      <c r="N18" s="31">
        <f t="shared" si="1"/>
        <v>58</v>
      </c>
      <c r="O18" s="31" t="str">
        <f t="shared" si="0"/>
        <v>Yes</v>
      </c>
      <c r="P18" s="39">
        <v>2.5</v>
      </c>
      <c r="Q18" s="31">
        <v>28</v>
      </c>
      <c r="R18" s="39">
        <f t="shared" si="2"/>
        <v>70</v>
      </c>
      <c r="S18" s="33">
        <v>71</v>
      </c>
    </row>
    <row r="19" spans="1:19" x14ac:dyDescent="0.25">
      <c r="A19" s="28" t="str">
        <f>IFERROR(VLOOKUP(B19, CHOOSE({1,2}, Products!B:B, Products!A:A), 2, FALSE), "Not Found")</f>
        <v>P016</v>
      </c>
      <c r="B19" s="28" t="str">
        <f>PROPER(TRIM('Raw_Data'!A19))</f>
        <v>Pear</v>
      </c>
      <c r="C19" s="28" t="s">
        <v>56</v>
      </c>
      <c r="D19" s="28" t="s">
        <v>168</v>
      </c>
      <c r="E19" s="28" t="s">
        <v>169</v>
      </c>
      <c r="F19" s="28" t="s">
        <v>59</v>
      </c>
      <c r="G19" s="28" t="s">
        <v>170</v>
      </c>
      <c r="H19" s="28" t="s">
        <v>171</v>
      </c>
      <c r="I19" s="29">
        <v>45300</v>
      </c>
      <c r="J19" s="29">
        <v>45325</v>
      </c>
      <c r="K19" s="28">
        <f>ABS('Raw_Data'!K19)</f>
        <v>79</v>
      </c>
      <c r="L19" s="28">
        <f>K19 + SUMIF(Stock_In!A:A, A19, Stock_In!D:D) - SUMIF(Stock_Out!A:A, A19, Stock_Out!D:D)</f>
        <v>79</v>
      </c>
      <c r="M19" s="28">
        <v>37</v>
      </c>
      <c r="N19" s="28">
        <f t="shared" si="1"/>
        <v>0</v>
      </c>
      <c r="O19" s="28" t="str">
        <f t="shared" si="0"/>
        <v>No</v>
      </c>
      <c r="P19" s="40">
        <v>4.5</v>
      </c>
      <c r="Q19" s="28">
        <v>33</v>
      </c>
      <c r="R19" s="40">
        <f t="shared" si="2"/>
        <v>148.5</v>
      </c>
      <c r="S19" s="30">
        <v>20</v>
      </c>
    </row>
    <row r="20" spans="1:19" x14ac:dyDescent="0.25">
      <c r="A20" s="31" t="str">
        <f>IFERROR(VLOOKUP(B20, CHOOSE({1,2}, Products!B:B, Products!A:A), 2, FALSE), "Not Found")</f>
        <v>P017</v>
      </c>
      <c r="B20" s="31" t="str">
        <f>PROPER(TRIM('Raw_Data'!A20))</f>
        <v>Egg (Turkey)</v>
      </c>
      <c r="C20" s="31" t="s">
        <v>74</v>
      </c>
      <c r="D20" s="31" t="s">
        <v>174</v>
      </c>
      <c r="E20" s="31" t="s">
        <v>175</v>
      </c>
      <c r="F20" s="31" t="s">
        <v>68</v>
      </c>
      <c r="G20" s="31" t="s">
        <v>176</v>
      </c>
      <c r="H20" s="31" t="s">
        <v>177</v>
      </c>
      <c r="I20" s="32">
        <v>45301</v>
      </c>
      <c r="J20" s="34">
        <v>45521</v>
      </c>
      <c r="K20" s="31">
        <f>ABS('Raw_Data'!K20)</f>
        <v>76</v>
      </c>
      <c r="L20" s="31">
        <f>K20 + SUMIF(Stock_In!A:A, A20, Stock_In!D:D) - SUMIF(Stock_Out!A:A, A20, Stock_Out!D:D)</f>
        <v>76</v>
      </c>
      <c r="M20" s="31">
        <v>54</v>
      </c>
      <c r="N20" s="31">
        <f t="shared" si="1"/>
        <v>0</v>
      </c>
      <c r="O20" s="31" t="str">
        <f t="shared" si="0"/>
        <v>No</v>
      </c>
      <c r="P20" s="39">
        <v>2.5</v>
      </c>
      <c r="Q20" s="31">
        <v>69</v>
      </c>
      <c r="R20" s="39">
        <f t="shared" si="2"/>
        <v>172.5</v>
      </c>
      <c r="S20" s="33">
        <v>27</v>
      </c>
    </row>
    <row r="21" spans="1:19" x14ac:dyDescent="0.25">
      <c r="A21" s="28" t="str">
        <f>IFERROR(VLOOKUP(B21, CHOOSE({1,2}, Products!B:B, Products!A:A), 2, FALSE), "Not Found")</f>
        <v>P018</v>
      </c>
      <c r="B21" s="28" t="str">
        <f>PROPER(TRIM('Raw_Data'!A21))</f>
        <v>Ricotta Cheese</v>
      </c>
      <c r="C21" s="28" t="s">
        <v>74</v>
      </c>
      <c r="D21" s="28" t="s">
        <v>181</v>
      </c>
      <c r="E21" s="28" t="s">
        <v>182</v>
      </c>
      <c r="F21" s="28" t="s">
        <v>106</v>
      </c>
      <c r="G21" s="28" t="s">
        <v>183</v>
      </c>
      <c r="H21" s="28" t="s">
        <v>184</v>
      </c>
      <c r="I21" s="29">
        <v>45301</v>
      </c>
      <c r="J21" s="35">
        <v>45358</v>
      </c>
      <c r="K21" s="28">
        <f>ABS('Raw_Data'!K21)</f>
        <v>50</v>
      </c>
      <c r="L21" s="28">
        <f>K21 + SUMIF(Stock_In!A:A, A21, Stock_In!D:D) - SUMIF(Stock_Out!A:A, A21, Stock_Out!D:D)</f>
        <v>50</v>
      </c>
      <c r="M21" s="28">
        <v>46</v>
      </c>
      <c r="N21" s="28">
        <f t="shared" si="1"/>
        <v>0</v>
      </c>
      <c r="O21" s="28" t="str">
        <f t="shared" si="0"/>
        <v>No</v>
      </c>
      <c r="P21" s="40">
        <v>6.2</v>
      </c>
      <c r="Q21" s="28">
        <v>88</v>
      </c>
      <c r="R21" s="40">
        <f t="shared" si="2"/>
        <v>545.6</v>
      </c>
      <c r="S21" s="30">
        <v>70</v>
      </c>
    </row>
    <row r="22" spans="1:19" x14ac:dyDescent="0.25">
      <c r="A22" s="31" t="str">
        <f>IFERROR(VLOOKUP(B22, CHOOSE({1,2}, Products!B:B, Products!A:A), 2, FALSE), "Not Found")</f>
        <v>P019</v>
      </c>
      <c r="B22" s="31" t="str">
        <f>PROPER(TRIM('Raw_Data'!A22))</f>
        <v>Eggplant</v>
      </c>
      <c r="C22" s="31" t="s">
        <v>56</v>
      </c>
      <c r="D22" s="31" t="s">
        <v>187</v>
      </c>
      <c r="E22" s="31" t="s">
        <v>188</v>
      </c>
      <c r="F22" s="31" t="s">
        <v>68</v>
      </c>
      <c r="G22" s="31" t="s">
        <v>189</v>
      </c>
      <c r="H22" s="31" t="s">
        <v>190</v>
      </c>
      <c r="I22" s="32">
        <v>45301</v>
      </c>
      <c r="J22" s="34">
        <v>45303</v>
      </c>
      <c r="K22" s="31">
        <f>ABS('Raw_Data'!K22)</f>
        <v>25</v>
      </c>
      <c r="L22" s="31">
        <f>K22 + SUMIF(Stock_In!A:A, A22, Stock_In!D:D) - SUMIF(Stock_Out!A:A, A22, Stock_Out!D:D)</f>
        <v>25</v>
      </c>
      <c r="M22" s="31">
        <v>62</v>
      </c>
      <c r="N22" s="31">
        <f t="shared" si="1"/>
        <v>37</v>
      </c>
      <c r="O22" s="31" t="str">
        <f t="shared" si="0"/>
        <v>Yes</v>
      </c>
      <c r="P22" s="39">
        <v>3</v>
      </c>
      <c r="Q22" s="31">
        <v>57</v>
      </c>
      <c r="R22" s="39">
        <f t="shared" si="2"/>
        <v>171</v>
      </c>
      <c r="S22" s="33">
        <v>98</v>
      </c>
    </row>
    <row r="23" spans="1:19" x14ac:dyDescent="0.25">
      <c r="A23" s="28" t="str">
        <f>IFERROR(VLOOKUP(B23, CHOOSE({1,2}, Products!B:B, Products!A:A), 2, FALSE), "Not Found")</f>
        <v>P020</v>
      </c>
      <c r="B23" s="28" t="str">
        <f>PROPER(TRIM('Raw_Data'!A23))</f>
        <v>Whole Wheat Flour</v>
      </c>
      <c r="C23" s="28" t="s">
        <v>103</v>
      </c>
      <c r="D23" s="28" t="s">
        <v>193</v>
      </c>
      <c r="E23" s="28" t="s">
        <v>194</v>
      </c>
      <c r="F23" s="28" t="s">
        <v>68</v>
      </c>
      <c r="G23" s="28" t="s">
        <v>195</v>
      </c>
      <c r="H23" s="28" t="s">
        <v>196</v>
      </c>
      <c r="I23" s="29">
        <v>45301</v>
      </c>
      <c r="J23" s="35">
        <v>45499</v>
      </c>
      <c r="K23" s="28">
        <f>ABS('Raw_Data'!K23)</f>
        <v>38</v>
      </c>
      <c r="L23" s="28">
        <f>K23 + SUMIF(Stock_In!A:A, A23, Stock_In!D:D) - SUMIF(Stock_Out!A:A, A23, Stock_Out!D:D)</f>
        <v>38</v>
      </c>
      <c r="M23" s="28">
        <v>43</v>
      </c>
      <c r="N23" s="28">
        <f t="shared" si="1"/>
        <v>5</v>
      </c>
      <c r="O23" s="28" t="str">
        <f t="shared" si="0"/>
        <v>Yes</v>
      </c>
      <c r="P23" s="40">
        <v>2.7</v>
      </c>
      <c r="Q23" s="28">
        <v>34</v>
      </c>
      <c r="R23" s="40">
        <f t="shared" si="2"/>
        <v>91.800000000000011</v>
      </c>
      <c r="S23" s="30">
        <v>54</v>
      </c>
    </row>
    <row r="24" spans="1:19" x14ac:dyDescent="0.25">
      <c r="A24" s="31" t="str">
        <f>IFERROR(VLOOKUP(B24, CHOOSE({1,2}, Products!B:B, Products!A:A), 2, FALSE), "Not Found")</f>
        <v>P021</v>
      </c>
      <c r="B24" s="31" t="str">
        <f>PROPER(TRIM('Raw_Data'!A24))</f>
        <v>Arabica Coffee</v>
      </c>
      <c r="C24" s="31" t="s">
        <v>201</v>
      </c>
      <c r="D24" s="31" t="s">
        <v>202</v>
      </c>
      <c r="E24" s="31" t="s">
        <v>203</v>
      </c>
      <c r="F24" s="31" t="s">
        <v>59</v>
      </c>
      <c r="G24" s="31" t="s">
        <v>204</v>
      </c>
      <c r="H24" s="31" t="s">
        <v>205</v>
      </c>
      <c r="I24" s="32">
        <v>45302</v>
      </c>
      <c r="J24" s="34">
        <v>45441</v>
      </c>
      <c r="K24" s="31">
        <f>ABS('Raw_Data'!K24)</f>
        <v>45</v>
      </c>
      <c r="L24" s="31">
        <f>K24 + SUMIF(Stock_In!A:A, A24, Stock_In!D:D) - SUMIF(Stock_Out!A:A, A24, Stock_Out!D:D)</f>
        <v>45</v>
      </c>
      <c r="M24" s="31">
        <v>77</v>
      </c>
      <c r="N24" s="31">
        <f t="shared" si="1"/>
        <v>32</v>
      </c>
      <c r="O24" s="31" t="str">
        <f t="shared" si="0"/>
        <v>Yes</v>
      </c>
      <c r="P24" s="39">
        <v>20</v>
      </c>
      <c r="Q24" s="31">
        <v>85</v>
      </c>
      <c r="R24" s="39">
        <f t="shared" si="2"/>
        <v>1700</v>
      </c>
      <c r="S24" s="33">
        <v>1</v>
      </c>
    </row>
    <row r="25" spans="1:19" x14ac:dyDescent="0.25">
      <c r="A25" s="28" t="str">
        <f>IFERROR(VLOOKUP(B25, CHOOSE({1,2}, Products!B:B, Products!A:A), 2, FALSE), "Not Found")</f>
        <v>P022</v>
      </c>
      <c r="B25" s="28" t="str">
        <f>PROPER(TRIM('Raw_Data'!A25))</f>
        <v>Sweet Potato</v>
      </c>
      <c r="C25" s="28" t="s">
        <v>56</v>
      </c>
      <c r="D25" s="28" t="s">
        <v>209</v>
      </c>
      <c r="E25" s="28" t="s">
        <v>210</v>
      </c>
      <c r="F25" s="28" t="s">
        <v>106</v>
      </c>
      <c r="G25" s="28" t="s">
        <v>211</v>
      </c>
      <c r="H25" s="28" t="s">
        <v>212</v>
      </c>
      <c r="I25" s="29">
        <v>45303</v>
      </c>
      <c r="J25" s="35" t="s">
        <v>213</v>
      </c>
      <c r="K25" s="28">
        <f>ABS('Raw_Data'!K25)</f>
        <v>49</v>
      </c>
      <c r="L25" s="28">
        <f>K25 + SUMIF(Stock_In!A:A, A25, Stock_In!D:D) - SUMIF(Stock_Out!A:A, A25, Stock_Out!D:D)</f>
        <v>49</v>
      </c>
      <c r="M25" s="28">
        <v>1</v>
      </c>
      <c r="N25" s="28">
        <f t="shared" si="1"/>
        <v>0</v>
      </c>
      <c r="O25" s="28" t="str">
        <f t="shared" si="0"/>
        <v>No</v>
      </c>
      <c r="P25" s="40">
        <v>2</v>
      </c>
      <c r="Q25" s="28">
        <v>97</v>
      </c>
      <c r="R25" s="40">
        <f t="shared" si="2"/>
        <v>194</v>
      </c>
      <c r="S25" s="30">
        <v>95</v>
      </c>
    </row>
    <row r="26" spans="1:19" x14ac:dyDescent="0.25">
      <c r="A26" s="31" t="str">
        <f>IFERROR(VLOOKUP(B26, CHOOSE({1,2}, Products!B:B, Products!A:A), 2, FALSE), "Not Found")</f>
        <v>P023</v>
      </c>
      <c r="B26" s="31" t="str">
        <f>PROPER(TRIM('Raw_Data'!A26))</f>
        <v>Mango</v>
      </c>
      <c r="C26" s="31" t="s">
        <v>56</v>
      </c>
      <c r="D26" s="31" t="s">
        <v>216</v>
      </c>
      <c r="E26" s="31" t="s">
        <v>217</v>
      </c>
      <c r="F26" s="31" t="s">
        <v>68</v>
      </c>
      <c r="G26" s="31" t="s">
        <v>218</v>
      </c>
      <c r="H26" s="31" t="s">
        <v>219</v>
      </c>
      <c r="I26" s="32">
        <v>45325</v>
      </c>
      <c r="J26" s="34">
        <v>45511</v>
      </c>
      <c r="K26" s="31">
        <f>ABS('Raw_Data'!K26)</f>
        <v>89</v>
      </c>
      <c r="L26" s="31">
        <f>K26 + SUMIF(Stock_In!A:A, A26, Stock_In!D:D) - SUMIF(Stock_Out!A:A, A26, Stock_Out!D:D)</f>
        <v>89</v>
      </c>
      <c r="M26" s="31">
        <v>92</v>
      </c>
      <c r="N26" s="31">
        <f t="shared" si="1"/>
        <v>3</v>
      </c>
      <c r="O26" s="31" t="str">
        <f t="shared" si="0"/>
        <v>Yes</v>
      </c>
      <c r="P26" s="39">
        <v>4.8</v>
      </c>
      <c r="Q26" s="31">
        <v>46</v>
      </c>
      <c r="R26" s="39">
        <f t="shared" si="2"/>
        <v>220.79999999999998</v>
      </c>
      <c r="S26" s="33">
        <v>11</v>
      </c>
    </row>
    <row r="27" spans="1:19" x14ac:dyDescent="0.25">
      <c r="A27" s="28" t="str">
        <f>IFERROR(VLOOKUP(B27, CHOOSE({1,2}, Products!B:B, Products!A:A), 2, FALSE), "Not Found")</f>
        <v>P024</v>
      </c>
      <c r="B27" s="28" t="str">
        <f>PROPER(TRIM('Raw_Data'!A27))</f>
        <v>Kale</v>
      </c>
      <c r="C27" s="28" t="s">
        <v>56</v>
      </c>
      <c r="D27" s="28" t="s">
        <v>187</v>
      </c>
      <c r="E27" s="28" t="s">
        <v>222</v>
      </c>
      <c r="F27" s="28" t="s">
        <v>68</v>
      </c>
      <c r="G27" s="28" t="s">
        <v>223</v>
      </c>
      <c r="H27" s="28" t="s">
        <v>224</v>
      </c>
      <c r="I27" s="29">
        <v>45325</v>
      </c>
      <c r="J27" s="35">
        <v>45487</v>
      </c>
      <c r="K27" s="28">
        <f>ABS('Raw_Data'!K27)</f>
        <v>47</v>
      </c>
      <c r="L27" s="28">
        <f>K27 + SUMIF(Stock_In!A:A, A27, Stock_In!D:D) - SUMIF(Stock_Out!A:A, A27, Stock_Out!D:D)</f>
        <v>47</v>
      </c>
      <c r="M27" s="28">
        <v>22</v>
      </c>
      <c r="N27" s="28">
        <f t="shared" si="1"/>
        <v>0</v>
      </c>
      <c r="O27" s="28" t="str">
        <f t="shared" si="0"/>
        <v>No</v>
      </c>
      <c r="P27" s="40">
        <v>4</v>
      </c>
      <c r="Q27" s="28">
        <v>26</v>
      </c>
      <c r="R27" s="40">
        <f t="shared" si="2"/>
        <v>104</v>
      </c>
      <c r="S27" s="30">
        <v>59</v>
      </c>
    </row>
    <row r="28" spans="1:19" x14ac:dyDescent="0.25">
      <c r="A28" s="31" t="str">
        <f>IFERROR(VLOOKUP(B28, CHOOSE({1,2}, Products!B:B, Products!A:A), 2, FALSE), "Not Found")</f>
        <v>P025</v>
      </c>
      <c r="B28" s="31" t="str">
        <f>PROPER(TRIM('Raw_Data'!A28))</f>
        <v>Jasmine Rice</v>
      </c>
      <c r="C28" s="31" t="s">
        <v>103</v>
      </c>
      <c r="D28" s="31" t="s">
        <v>227</v>
      </c>
      <c r="E28" s="31" t="s">
        <v>228</v>
      </c>
      <c r="F28" s="31" t="s">
        <v>106</v>
      </c>
      <c r="G28" s="31" t="s">
        <v>229</v>
      </c>
      <c r="H28" s="31" t="s">
        <v>230</v>
      </c>
      <c r="I28" s="32">
        <v>45325</v>
      </c>
      <c r="J28" s="34">
        <v>45389</v>
      </c>
      <c r="K28" s="31">
        <f>ABS('Raw_Data'!K28)</f>
        <v>53</v>
      </c>
      <c r="L28" s="31">
        <f>K28 + SUMIF(Stock_In!A:A, A28, Stock_In!D:D) - SUMIF(Stock_Out!A:A, A28, Stock_Out!D:D)</f>
        <v>53</v>
      </c>
      <c r="M28" s="31">
        <v>26</v>
      </c>
      <c r="N28" s="31">
        <f t="shared" si="1"/>
        <v>0</v>
      </c>
      <c r="O28" s="31" t="str">
        <f t="shared" si="0"/>
        <v>No</v>
      </c>
      <c r="P28" s="39">
        <v>4.75</v>
      </c>
      <c r="Q28" s="31">
        <v>100</v>
      </c>
      <c r="R28" s="39">
        <f t="shared" si="2"/>
        <v>475</v>
      </c>
      <c r="S28" s="33">
        <v>94</v>
      </c>
    </row>
    <row r="29" spans="1:19" x14ac:dyDescent="0.25">
      <c r="A29" s="28" t="str">
        <f>IFERROR(VLOOKUP(B29, CHOOSE({1,2}, Products!B:B, Products!A:A), 2, FALSE), "Not Found")</f>
        <v>P026</v>
      </c>
      <c r="B29" s="28" t="str">
        <f>PROPER(TRIM('Raw_Data'!A29))</f>
        <v>Sourdough Bread</v>
      </c>
      <c r="C29" s="28" t="s">
        <v>152</v>
      </c>
      <c r="D29" s="28" t="s">
        <v>233</v>
      </c>
      <c r="E29" s="28" t="s">
        <v>234</v>
      </c>
      <c r="F29" s="28" t="s">
        <v>59</v>
      </c>
      <c r="G29" s="28" t="s">
        <v>235</v>
      </c>
      <c r="H29" s="28" t="s">
        <v>236</v>
      </c>
      <c r="I29" s="29">
        <v>45326</v>
      </c>
      <c r="J29" s="35">
        <v>45571</v>
      </c>
      <c r="K29" s="28">
        <f>ABS('Raw_Data'!K29)</f>
        <v>65</v>
      </c>
      <c r="L29" s="28">
        <f>K29 + SUMIF(Stock_In!A:A, A29, Stock_In!D:D) - SUMIF(Stock_Out!A:A, A29, Stock_Out!D:D)</f>
        <v>65</v>
      </c>
      <c r="M29" s="28">
        <v>79</v>
      </c>
      <c r="N29" s="28">
        <f t="shared" si="1"/>
        <v>14</v>
      </c>
      <c r="O29" s="28" t="str">
        <f t="shared" si="0"/>
        <v>Yes</v>
      </c>
      <c r="P29" s="40">
        <v>4</v>
      </c>
      <c r="Q29" s="28">
        <v>100</v>
      </c>
      <c r="R29" s="40">
        <f t="shared" si="2"/>
        <v>400</v>
      </c>
      <c r="S29" s="30">
        <v>9</v>
      </c>
    </row>
    <row r="30" spans="1:19" x14ac:dyDescent="0.25">
      <c r="A30" s="31" t="str">
        <f>IFERROR(VLOOKUP(B30, CHOOSE({1,2}, Products!B:B, Products!A:A), 2, FALSE), "Not Found")</f>
        <v>P027</v>
      </c>
      <c r="B30" s="31" t="str">
        <f>PROPER(TRIM('Raw_Data'!A30))</f>
        <v>Green Coffee</v>
      </c>
      <c r="C30" s="31" t="s">
        <v>201</v>
      </c>
      <c r="D30" s="31" t="s">
        <v>239</v>
      </c>
      <c r="E30" s="31" t="s">
        <v>240</v>
      </c>
      <c r="F30" s="31" t="s">
        <v>68</v>
      </c>
      <c r="G30" s="31" t="s">
        <v>241</v>
      </c>
      <c r="H30" s="31" t="s">
        <v>242</v>
      </c>
      <c r="I30" s="32">
        <v>45326</v>
      </c>
      <c r="J30" s="34" t="s">
        <v>243</v>
      </c>
      <c r="K30" s="31">
        <f>ABS('Raw_Data'!K30)</f>
        <v>90</v>
      </c>
      <c r="L30" s="31">
        <f>K30 + SUMIF(Stock_In!A:A, A30, Stock_In!D:D) - SUMIF(Stock_Out!A:A, A30, Stock_Out!D:D)</f>
        <v>90</v>
      </c>
      <c r="M30" s="31">
        <v>68</v>
      </c>
      <c r="N30" s="31">
        <f t="shared" si="1"/>
        <v>0</v>
      </c>
      <c r="O30" s="31" t="str">
        <f t="shared" si="0"/>
        <v>No</v>
      </c>
      <c r="P30" s="39">
        <v>12</v>
      </c>
      <c r="Q30" s="31">
        <v>81</v>
      </c>
      <c r="R30" s="39">
        <f t="shared" si="2"/>
        <v>972</v>
      </c>
      <c r="S30" s="33">
        <v>26</v>
      </c>
    </row>
    <row r="31" spans="1:19" x14ac:dyDescent="0.25">
      <c r="A31" s="28" t="str">
        <f>IFERROR(VLOOKUP(B31, CHOOSE({1,2}, Products!B:B, Products!A:A), 2, FALSE), "Not Found")</f>
        <v>P021</v>
      </c>
      <c r="B31" s="28" t="str">
        <f>PROPER(TRIM('Raw_Data'!A31))</f>
        <v>Arabica Coffee</v>
      </c>
      <c r="C31" s="28" t="s">
        <v>201</v>
      </c>
      <c r="D31" s="28" t="s">
        <v>245</v>
      </c>
      <c r="E31" s="28" t="s">
        <v>246</v>
      </c>
      <c r="F31" s="28" t="s">
        <v>68</v>
      </c>
      <c r="G31" s="28" t="s">
        <v>247</v>
      </c>
      <c r="H31" s="28" t="s">
        <v>248</v>
      </c>
      <c r="I31" s="29">
        <v>45326</v>
      </c>
      <c r="J31" s="35">
        <v>45839</v>
      </c>
      <c r="K31" s="28">
        <f>ABS('Raw_Data'!K31)</f>
        <v>65</v>
      </c>
      <c r="L31" s="28">
        <f>K31 + SUMIF(Stock_In!A:A, A31, Stock_In!D:D) - SUMIF(Stock_Out!A:A, A31, Stock_Out!D:D)</f>
        <v>65</v>
      </c>
      <c r="M31" s="28">
        <v>63</v>
      </c>
      <c r="N31" s="28">
        <f t="shared" si="1"/>
        <v>0</v>
      </c>
      <c r="O31" s="28" t="str">
        <f t="shared" si="0"/>
        <v>No</v>
      </c>
      <c r="P31" s="40">
        <v>20</v>
      </c>
      <c r="Q31" s="28">
        <v>28</v>
      </c>
      <c r="R31" s="40">
        <f t="shared" si="2"/>
        <v>560</v>
      </c>
      <c r="S31" s="30">
        <v>26</v>
      </c>
    </row>
    <row r="32" spans="1:19" x14ac:dyDescent="0.25">
      <c r="A32" s="31" t="str">
        <f>IFERROR(VLOOKUP(B32, CHOOSE({1,2}, Products!B:B, Products!A:A), 2, FALSE), "Not Found")</f>
        <v>P028</v>
      </c>
      <c r="B32" s="31" t="str">
        <f>PROPER(TRIM('Raw_Data'!A32))</f>
        <v>Tilapia</v>
      </c>
      <c r="C32" s="31" t="s">
        <v>113</v>
      </c>
      <c r="D32" s="31" t="s">
        <v>251</v>
      </c>
      <c r="E32" s="31" t="s">
        <v>252</v>
      </c>
      <c r="F32" s="31" t="s">
        <v>106</v>
      </c>
      <c r="G32" s="31" t="s">
        <v>253</v>
      </c>
      <c r="H32" s="31" t="s">
        <v>254</v>
      </c>
      <c r="I32" s="32">
        <v>45327</v>
      </c>
      <c r="J32" s="32">
        <v>45809</v>
      </c>
      <c r="K32" s="31">
        <f>ABS('Raw_Data'!K32)</f>
        <v>30</v>
      </c>
      <c r="L32" s="31">
        <f>K32 + SUMIF(Stock_In!A:A, A32, Stock_In!D:D) - SUMIF(Stock_Out!A:A, A32, Stock_Out!D:D)</f>
        <v>30</v>
      </c>
      <c r="M32" s="31">
        <v>42</v>
      </c>
      <c r="N32" s="31">
        <f t="shared" si="1"/>
        <v>12</v>
      </c>
      <c r="O32" s="31" t="str">
        <f t="shared" si="0"/>
        <v>Yes</v>
      </c>
      <c r="P32" s="39">
        <v>7</v>
      </c>
      <c r="Q32" s="31">
        <v>48</v>
      </c>
      <c r="R32" s="39">
        <f t="shared" si="2"/>
        <v>336</v>
      </c>
      <c r="S32" s="33">
        <v>23</v>
      </c>
    </row>
    <row r="33" spans="1:19" x14ac:dyDescent="0.25">
      <c r="A33" s="28" t="str">
        <f>IFERROR(VLOOKUP(B33, CHOOSE({1,2}, Products!B:B, Products!A:A), 2, FALSE), "Not Found")</f>
        <v>P029</v>
      </c>
      <c r="B33" s="28" t="str">
        <f>PROPER(TRIM('Raw_Data'!A33))</f>
        <v>Arborio Rice</v>
      </c>
      <c r="C33" s="28" t="s">
        <v>103</v>
      </c>
      <c r="D33" s="28" t="s">
        <v>256</v>
      </c>
      <c r="E33" s="28" t="s">
        <v>257</v>
      </c>
      <c r="F33" s="28" t="s">
        <v>106</v>
      </c>
      <c r="G33" s="28" t="s">
        <v>258</v>
      </c>
      <c r="H33" s="28" t="s">
        <v>259</v>
      </c>
      <c r="I33" s="29">
        <v>45327</v>
      </c>
      <c r="J33" s="29">
        <v>45333</v>
      </c>
      <c r="K33" s="28">
        <f>ABS('Raw_Data'!K33)</f>
        <v>34</v>
      </c>
      <c r="L33" s="28">
        <f>K33 + SUMIF(Stock_In!A:A, A33, Stock_In!D:D) - SUMIF(Stock_Out!A:A, A33, Stock_Out!D:D)</f>
        <v>34</v>
      </c>
      <c r="M33" s="28">
        <v>32</v>
      </c>
      <c r="N33" s="28">
        <f t="shared" si="1"/>
        <v>0</v>
      </c>
      <c r="O33" s="28" t="str">
        <f t="shared" si="0"/>
        <v>No</v>
      </c>
      <c r="P33" s="40">
        <v>4.5</v>
      </c>
      <c r="Q33" s="28">
        <v>42</v>
      </c>
      <c r="R33" s="40">
        <f t="shared" si="2"/>
        <v>189</v>
      </c>
      <c r="S33" s="30">
        <v>27</v>
      </c>
    </row>
    <row r="34" spans="1:19" x14ac:dyDescent="0.25">
      <c r="A34" s="31" t="str">
        <f>IFERROR(VLOOKUP(B34, CHOOSE({1,2}, Products!B:B, Products!A:A), 2, FALSE), "Not Found")</f>
        <v>P030</v>
      </c>
      <c r="B34" s="31" t="str">
        <f>PROPER(TRIM('Raw_Data'!A34))</f>
        <v>Bread Flour</v>
      </c>
      <c r="C34" s="31" t="s">
        <v>103</v>
      </c>
      <c r="D34" s="31" t="s">
        <v>261</v>
      </c>
      <c r="E34" s="31" t="s">
        <v>262</v>
      </c>
      <c r="F34" s="31" t="s">
        <v>68</v>
      </c>
      <c r="G34" s="31" t="s">
        <v>263</v>
      </c>
      <c r="H34" s="31" t="s">
        <v>264</v>
      </c>
      <c r="I34" s="32">
        <v>45327</v>
      </c>
      <c r="J34" s="32" t="s">
        <v>265</v>
      </c>
      <c r="K34" s="31">
        <f>ABS('Raw_Data'!K34)</f>
        <v>54</v>
      </c>
      <c r="L34" s="31">
        <f>K34 + SUMIF(Stock_In!A:A, A34, Stock_In!D:D) - SUMIF(Stock_Out!A:A, A34, Stock_Out!D:D)</f>
        <v>54</v>
      </c>
      <c r="M34" s="31">
        <v>78</v>
      </c>
      <c r="N34" s="31">
        <f t="shared" si="1"/>
        <v>24</v>
      </c>
      <c r="O34" s="31" t="str">
        <f t="shared" si="0"/>
        <v>Yes</v>
      </c>
      <c r="P34" s="39">
        <v>1.5</v>
      </c>
      <c r="Q34" s="31">
        <v>41</v>
      </c>
      <c r="R34" s="39">
        <f t="shared" si="2"/>
        <v>61.5</v>
      </c>
      <c r="S34" s="33">
        <v>63</v>
      </c>
    </row>
    <row r="35" spans="1:19" x14ac:dyDescent="0.25">
      <c r="A35" s="28" t="str">
        <f>IFERROR(VLOOKUP(B35, CHOOSE({1,2}, Products!B:B, Products!A:A), 2, FALSE), "Not Found")</f>
        <v>P031</v>
      </c>
      <c r="B35" s="28" t="str">
        <f>PROPER(TRIM('Raw_Data'!A35))</f>
        <v>Cucumber</v>
      </c>
      <c r="C35" s="28" t="s">
        <v>56</v>
      </c>
      <c r="D35" s="28" t="s">
        <v>267</v>
      </c>
      <c r="E35" s="28" t="s">
        <v>268</v>
      </c>
      <c r="F35" s="28" t="s">
        <v>106</v>
      </c>
      <c r="G35" s="28" t="s">
        <v>269</v>
      </c>
      <c r="H35" s="28" t="s">
        <v>270</v>
      </c>
      <c r="I35" s="29">
        <v>45327</v>
      </c>
      <c r="J35" s="29">
        <v>45524</v>
      </c>
      <c r="K35" s="28">
        <f>ABS('Raw_Data'!K35)</f>
        <v>67</v>
      </c>
      <c r="L35" s="28">
        <f>K35 + SUMIF(Stock_In!A:A, A35, Stock_In!D:D) - SUMIF(Stock_Out!A:A, A35, Stock_Out!D:D)</f>
        <v>67</v>
      </c>
      <c r="M35" s="28">
        <v>14</v>
      </c>
      <c r="N35" s="28">
        <f t="shared" si="1"/>
        <v>0</v>
      </c>
      <c r="O35" s="28" t="str">
        <f t="shared" si="0"/>
        <v>No</v>
      </c>
      <c r="P35" s="40">
        <v>1.8</v>
      </c>
      <c r="Q35" s="28">
        <v>81</v>
      </c>
      <c r="R35" s="40">
        <f t="shared" si="2"/>
        <v>145.80000000000001</v>
      </c>
      <c r="S35" s="30">
        <v>77</v>
      </c>
    </row>
    <row r="36" spans="1:19" x14ac:dyDescent="0.25">
      <c r="A36" s="31" t="str">
        <f>IFERROR(VLOOKUP(B36, CHOOSE({1,2}, Products!B:B, Products!A:A), 2, FALSE), "Not Found")</f>
        <v>P009</v>
      </c>
      <c r="B36" s="31" t="str">
        <f>PROPER(TRIM('Raw_Data'!A36))</f>
        <v>Cheese</v>
      </c>
      <c r="C36" s="31" t="s">
        <v>74</v>
      </c>
      <c r="D36" s="31" t="s">
        <v>57</v>
      </c>
      <c r="E36" s="31" t="s">
        <v>274</v>
      </c>
      <c r="F36" s="31" t="s">
        <v>68</v>
      </c>
      <c r="G36" s="31" t="s">
        <v>275</v>
      </c>
      <c r="H36" s="31" t="s">
        <v>276</v>
      </c>
      <c r="I36" s="32">
        <v>45328</v>
      </c>
      <c r="J36" s="32" t="s">
        <v>149</v>
      </c>
      <c r="K36" s="31">
        <f>ABS('Raw_Data'!K36)</f>
        <v>50</v>
      </c>
      <c r="L36" s="31">
        <f>K36 + SUMIF(Stock_In!A:A, A36, Stock_In!D:D) - SUMIF(Stock_Out!A:A, A36, Stock_Out!D:D)</f>
        <v>50</v>
      </c>
      <c r="M36" s="31">
        <v>14</v>
      </c>
      <c r="N36" s="31">
        <f t="shared" si="1"/>
        <v>0</v>
      </c>
      <c r="O36" s="31" t="str">
        <f t="shared" si="0"/>
        <v>No</v>
      </c>
      <c r="P36" s="39">
        <v>9.1999999999999993</v>
      </c>
      <c r="Q36" s="31">
        <v>60</v>
      </c>
      <c r="R36" s="39">
        <f t="shared" si="2"/>
        <v>552</v>
      </c>
      <c r="S36" s="33">
        <v>72</v>
      </c>
    </row>
    <row r="37" spans="1:19" x14ac:dyDescent="0.25">
      <c r="A37" s="28" t="str">
        <f>IFERROR(VLOOKUP(B37, CHOOSE({1,2}, Products!B:B, Products!A:A), 2, FALSE), "Not Found")</f>
        <v>P032</v>
      </c>
      <c r="B37" s="28" t="str">
        <f>PROPER(TRIM('Raw_Data'!A37))</f>
        <v>Milk</v>
      </c>
      <c r="C37" s="28" t="s">
        <v>74</v>
      </c>
      <c r="D37" s="28" t="s">
        <v>279</v>
      </c>
      <c r="E37" s="28" t="s">
        <v>280</v>
      </c>
      <c r="F37" s="28" t="s">
        <v>68</v>
      </c>
      <c r="G37" s="28" t="s">
        <v>281</v>
      </c>
      <c r="H37" s="28" t="s">
        <v>282</v>
      </c>
      <c r="I37" s="29">
        <v>45328</v>
      </c>
      <c r="J37" s="29">
        <v>45423</v>
      </c>
      <c r="K37" s="28">
        <f>ABS('Raw_Data'!K37)</f>
        <v>13</v>
      </c>
      <c r="L37" s="28">
        <f>K37 + SUMIF(Stock_In!A:A, A37, Stock_In!D:D) - SUMIF(Stock_Out!A:A, A37, Stock_Out!D:D)</f>
        <v>13</v>
      </c>
      <c r="M37" s="28">
        <v>39</v>
      </c>
      <c r="N37" s="28">
        <f t="shared" si="1"/>
        <v>26</v>
      </c>
      <c r="O37" s="28" t="str">
        <f t="shared" si="0"/>
        <v>Yes</v>
      </c>
      <c r="P37" s="40">
        <v>0.9</v>
      </c>
      <c r="Q37" s="28">
        <v>46</v>
      </c>
      <c r="R37" s="40">
        <f t="shared" si="2"/>
        <v>41.4</v>
      </c>
      <c r="S37" s="30">
        <v>46</v>
      </c>
    </row>
    <row r="38" spans="1:19" x14ac:dyDescent="0.25">
      <c r="A38" s="31" t="str">
        <f>IFERROR(VLOOKUP(B38, CHOOSE({1,2}, Products!B:B, Products!A:A), 2, FALSE), "Not Found")</f>
        <v>P033</v>
      </c>
      <c r="B38" s="31" t="str">
        <f>PROPER(TRIM('Raw_Data'!A38))</f>
        <v>Lime</v>
      </c>
      <c r="C38" s="31" t="s">
        <v>56</v>
      </c>
      <c r="D38" s="31" t="s">
        <v>286</v>
      </c>
      <c r="E38" s="31" t="s">
        <v>287</v>
      </c>
      <c r="F38" s="31" t="s">
        <v>68</v>
      </c>
      <c r="G38" s="31" t="s">
        <v>288</v>
      </c>
      <c r="H38" s="31" t="s">
        <v>289</v>
      </c>
      <c r="I38" s="32">
        <v>45328</v>
      </c>
      <c r="J38" s="32">
        <v>45361</v>
      </c>
      <c r="K38" s="31">
        <f>ABS('Raw_Data'!K38)</f>
        <v>18</v>
      </c>
      <c r="L38" s="31">
        <f>K38 + SUMIF(Stock_In!A:A, A38, Stock_In!D:D) - SUMIF(Stock_Out!A:A, A38, Stock_Out!D:D)</f>
        <v>18</v>
      </c>
      <c r="M38" s="31">
        <v>8</v>
      </c>
      <c r="N38" s="31">
        <f t="shared" si="1"/>
        <v>0</v>
      </c>
      <c r="O38" s="31" t="str">
        <f t="shared" si="0"/>
        <v>No</v>
      </c>
      <c r="P38" s="39">
        <v>2</v>
      </c>
      <c r="Q38" s="31">
        <v>54</v>
      </c>
      <c r="R38" s="39">
        <f t="shared" si="2"/>
        <v>108</v>
      </c>
      <c r="S38" s="33">
        <v>45</v>
      </c>
    </row>
    <row r="39" spans="1:19" x14ac:dyDescent="0.25">
      <c r="A39" s="28" t="str">
        <f>IFERROR(VLOOKUP(B39, CHOOSE({1,2}, Products!B:B, Products!A:A), 2, FALSE), "Not Found")</f>
        <v>P034</v>
      </c>
      <c r="B39" s="28" t="str">
        <f>PROPER(TRIM('Raw_Data'!A39))</f>
        <v>Rice Flour</v>
      </c>
      <c r="C39" s="28" t="s">
        <v>103</v>
      </c>
      <c r="D39" s="28" t="s">
        <v>292</v>
      </c>
      <c r="E39" s="28" t="s">
        <v>293</v>
      </c>
      <c r="F39" s="28" t="s">
        <v>106</v>
      </c>
      <c r="G39" s="28" t="s">
        <v>294</v>
      </c>
      <c r="H39" s="28" t="s">
        <v>295</v>
      </c>
      <c r="I39" s="29">
        <v>45328</v>
      </c>
      <c r="J39" s="29" t="s">
        <v>296</v>
      </c>
      <c r="K39" s="28">
        <f>ABS('Raw_Data'!K39)</f>
        <v>24</v>
      </c>
      <c r="L39" s="28">
        <f>K39 + SUMIF(Stock_In!A:A, A39, Stock_In!D:D) - SUMIF(Stock_Out!A:A, A39, Stock_Out!D:D)</f>
        <v>24</v>
      </c>
      <c r="M39" s="28">
        <v>2</v>
      </c>
      <c r="N39" s="28">
        <f t="shared" si="1"/>
        <v>0</v>
      </c>
      <c r="O39" s="28" t="str">
        <f t="shared" si="0"/>
        <v>No</v>
      </c>
      <c r="P39" s="40">
        <v>2</v>
      </c>
      <c r="Q39" s="28">
        <v>98</v>
      </c>
      <c r="R39" s="40">
        <f t="shared" si="2"/>
        <v>196</v>
      </c>
      <c r="S39" s="30">
        <v>82</v>
      </c>
    </row>
    <row r="40" spans="1:19" x14ac:dyDescent="0.25">
      <c r="A40" s="31" t="str">
        <f>IFERROR(VLOOKUP(B40, CHOOSE({1,2}, Products!B:B, Products!A:A), 2, FALSE), "Not Found")</f>
        <v>P026</v>
      </c>
      <c r="B40" s="31" t="str">
        <f>PROPER(TRIM('Raw_Data'!A40))</f>
        <v>Sourdough Bread</v>
      </c>
      <c r="C40" s="31" t="s">
        <v>152</v>
      </c>
      <c r="D40" s="31" t="s">
        <v>297</v>
      </c>
      <c r="E40" s="31" t="s">
        <v>298</v>
      </c>
      <c r="F40" s="31" t="s">
        <v>106</v>
      </c>
      <c r="G40" s="31" t="s">
        <v>299</v>
      </c>
      <c r="H40" s="31" t="s">
        <v>300</v>
      </c>
      <c r="I40" s="32">
        <v>45329</v>
      </c>
      <c r="J40" s="32" t="s">
        <v>301</v>
      </c>
      <c r="K40" s="31">
        <f>ABS('Raw_Data'!K40)</f>
        <v>40</v>
      </c>
      <c r="L40" s="31">
        <f>K40 + SUMIF(Stock_In!A:A, A40, Stock_In!D:D) - SUMIF(Stock_Out!A:A, A40, Stock_Out!D:D)</f>
        <v>40</v>
      </c>
      <c r="M40" s="31">
        <v>30</v>
      </c>
      <c r="N40" s="31">
        <f t="shared" si="1"/>
        <v>0</v>
      </c>
      <c r="O40" s="31" t="str">
        <f t="shared" si="0"/>
        <v>No</v>
      </c>
      <c r="P40" s="39">
        <v>4.5</v>
      </c>
      <c r="Q40" s="31">
        <v>54</v>
      </c>
      <c r="R40" s="39">
        <f t="shared" si="2"/>
        <v>243</v>
      </c>
      <c r="S40" s="33">
        <v>29</v>
      </c>
    </row>
    <row r="41" spans="1:19" x14ac:dyDescent="0.25">
      <c r="A41" s="28" t="str">
        <f>IFERROR(VLOOKUP(B41, CHOOSE({1,2}, Products!B:B, Products!A:A), 2, FALSE), "Not Found")</f>
        <v>P009</v>
      </c>
      <c r="B41" s="28" t="str">
        <f>PROPER(TRIM('Raw_Data'!A41))</f>
        <v>Cheese</v>
      </c>
      <c r="C41" s="28" t="s">
        <v>74</v>
      </c>
      <c r="D41" s="28" t="s">
        <v>303</v>
      </c>
      <c r="E41" s="28" t="s">
        <v>304</v>
      </c>
      <c r="F41" s="28" t="s">
        <v>106</v>
      </c>
      <c r="G41" s="28" t="s">
        <v>305</v>
      </c>
      <c r="H41" s="28" t="s">
        <v>306</v>
      </c>
      <c r="I41" s="29">
        <v>45330</v>
      </c>
      <c r="J41" s="29">
        <v>45636</v>
      </c>
      <c r="K41" s="28">
        <f>ABS('Raw_Data'!K41)</f>
        <v>53</v>
      </c>
      <c r="L41" s="28">
        <f>K41 + SUMIF(Stock_In!A:A, A41, Stock_In!D:D) - SUMIF(Stock_Out!A:A, A41, Stock_Out!D:D)</f>
        <v>53</v>
      </c>
      <c r="M41" s="28">
        <v>63</v>
      </c>
      <c r="N41" s="28">
        <f t="shared" si="1"/>
        <v>10</v>
      </c>
      <c r="O41" s="28" t="str">
        <f t="shared" si="0"/>
        <v>Yes</v>
      </c>
      <c r="P41" s="40">
        <v>9</v>
      </c>
      <c r="Q41" s="28">
        <v>56</v>
      </c>
      <c r="R41" s="40">
        <f t="shared" si="2"/>
        <v>504</v>
      </c>
      <c r="S41" s="30">
        <v>95</v>
      </c>
    </row>
    <row r="42" spans="1:19" x14ac:dyDescent="0.25">
      <c r="A42" s="31" t="str">
        <f>IFERROR(VLOOKUP(B42, CHOOSE({1,2}, Products!B:B, Products!A:A), 2, FALSE), "Not Found")</f>
        <v>P035</v>
      </c>
      <c r="B42" s="31" t="str">
        <f>PROPER(TRIM('Raw_Data'!A42))</f>
        <v>Sour Cream</v>
      </c>
      <c r="C42" s="31" t="s">
        <v>74</v>
      </c>
      <c r="D42" s="31" t="s">
        <v>309</v>
      </c>
      <c r="E42" s="31" t="s">
        <v>310</v>
      </c>
      <c r="F42" s="31" t="s">
        <v>106</v>
      </c>
      <c r="G42" s="31" t="s">
        <v>311</v>
      </c>
      <c r="H42" s="31" t="s">
        <v>312</v>
      </c>
      <c r="I42" s="32">
        <v>45330</v>
      </c>
      <c r="J42" s="32" t="s">
        <v>313</v>
      </c>
      <c r="K42" s="31">
        <f>ABS('Raw_Data'!K42)</f>
        <v>11</v>
      </c>
      <c r="L42" s="31">
        <f>K42 + SUMIF(Stock_In!A:A, A42, Stock_In!D:D) - SUMIF(Stock_Out!A:A, A42, Stock_Out!D:D)</f>
        <v>11</v>
      </c>
      <c r="M42" s="31">
        <v>30</v>
      </c>
      <c r="N42" s="31">
        <f t="shared" si="1"/>
        <v>19</v>
      </c>
      <c r="O42" s="31" t="str">
        <f t="shared" si="0"/>
        <v>Yes</v>
      </c>
      <c r="P42" s="39">
        <v>4</v>
      </c>
      <c r="Q42" s="31">
        <v>84</v>
      </c>
      <c r="R42" s="39">
        <f t="shared" si="2"/>
        <v>336</v>
      </c>
      <c r="S42" s="33">
        <v>4</v>
      </c>
    </row>
    <row r="43" spans="1:19" x14ac:dyDescent="0.25">
      <c r="A43" s="28" t="str">
        <f>IFERROR(VLOOKUP(B43, CHOOSE({1,2}, Products!B:B, Products!A:A), 2, FALSE), "Not Found")</f>
        <v>P036</v>
      </c>
      <c r="B43" s="28" t="str">
        <f>PROPER(TRIM('Raw_Data'!A43))</f>
        <v>Whole Wheat Bread</v>
      </c>
      <c r="C43" s="28" t="s">
        <v>152</v>
      </c>
      <c r="D43" s="28" t="s">
        <v>104</v>
      </c>
      <c r="E43" s="28" t="s">
        <v>316</v>
      </c>
      <c r="F43" s="28" t="s">
        <v>68</v>
      </c>
      <c r="G43" s="28" t="s">
        <v>317</v>
      </c>
      <c r="H43" s="28" t="s">
        <v>318</v>
      </c>
      <c r="I43" s="29">
        <v>45330</v>
      </c>
      <c r="J43" s="29" t="s">
        <v>319</v>
      </c>
      <c r="K43" s="28">
        <f>ABS('Raw_Data'!K43)</f>
        <v>17</v>
      </c>
      <c r="L43" s="28">
        <f>K43 + SUMIF(Stock_In!A:A, A43, Stock_In!D:D) - SUMIF(Stock_Out!A:A, A43, Stock_Out!D:D)</f>
        <v>17</v>
      </c>
      <c r="M43" s="28">
        <v>63</v>
      </c>
      <c r="N43" s="28">
        <f t="shared" si="1"/>
        <v>46</v>
      </c>
      <c r="O43" s="28" t="str">
        <f t="shared" si="0"/>
        <v>Yes</v>
      </c>
      <c r="P43" s="40">
        <v>3.5</v>
      </c>
      <c r="Q43" s="28">
        <v>93</v>
      </c>
      <c r="R43" s="40">
        <f t="shared" si="2"/>
        <v>325.5</v>
      </c>
      <c r="S43" s="30">
        <v>26</v>
      </c>
    </row>
    <row r="44" spans="1:19" x14ac:dyDescent="0.25">
      <c r="A44" s="31" t="str">
        <f>IFERROR(VLOOKUP(B44, CHOOSE({1,2}, Products!B:B, Products!A:A), 2, FALSE), "Not Found")</f>
        <v>P037</v>
      </c>
      <c r="B44" s="31" t="str">
        <f>PROPER(TRIM('Raw_Data'!A44))</f>
        <v>Robusta Coffee</v>
      </c>
      <c r="C44" s="31" t="s">
        <v>201</v>
      </c>
      <c r="D44" s="31" t="s">
        <v>322</v>
      </c>
      <c r="E44" s="31" t="s">
        <v>323</v>
      </c>
      <c r="F44" s="31" t="s">
        <v>59</v>
      </c>
      <c r="G44" s="31" t="s">
        <v>324</v>
      </c>
      <c r="H44" s="31" t="s">
        <v>325</v>
      </c>
      <c r="I44" s="32">
        <v>45330</v>
      </c>
      <c r="J44" s="32" t="s">
        <v>326</v>
      </c>
      <c r="K44" s="31">
        <f>ABS('Raw_Data'!K44)</f>
        <v>14</v>
      </c>
      <c r="L44" s="31">
        <f>K44 + SUMIF(Stock_In!A:A, A44, Stock_In!D:D) - SUMIF(Stock_Out!A:A, A44, Stock_Out!D:D)</f>
        <v>14</v>
      </c>
      <c r="M44" s="31">
        <v>77</v>
      </c>
      <c r="N44" s="31">
        <f t="shared" si="1"/>
        <v>63</v>
      </c>
      <c r="O44" s="31" t="str">
        <f t="shared" si="0"/>
        <v>Yes</v>
      </c>
      <c r="P44" s="39">
        <v>10</v>
      </c>
      <c r="Q44" s="31">
        <v>32</v>
      </c>
      <c r="R44" s="39">
        <f t="shared" si="2"/>
        <v>320</v>
      </c>
      <c r="S44" s="33">
        <v>24</v>
      </c>
    </row>
    <row r="45" spans="1:19" x14ac:dyDescent="0.25">
      <c r="A45" s="28" t="str">
        <f>IFERROR(VLOOKUP(B45, CHOOSE({1,2}, Products!B:B, Products!A:A), 2, FALSE), "Not Found")</f>
        <v>P038</v>
      </c>
      <c r="B45" s="28" t="str">
        <f>PROPER(TRIM('Raw_Data'!A45))</f>
        <v>Chocolate Biscuit</v>
      </c>
      <c r="C45" s="28" t="s">
        <v>152</v>
      </c>
      <c r="D45" s="28" t="s">
        <v>328</v>
      </c>
      <c r="E45" s="28" t="s">
        <v>329</v>
      </c>
      <c r="F45" s="28" t="s">
        <v>106</v>
      </c>
      <c r="G45" s="28" t="s">
        <v>330</v>
      </c>
      <c r="H45" s="28" t="s">
        <v>331</v>
      </c>
      <c r="I45" s="29">
        <v>45330</v>
      </c>
      <c r="J45" s="29" t="s">
        <v>332</v>
      </c>
      <c r="K45" s="28">
        <f>ABS('Raw_Data'!K45)</f>
        <v>100</v>
      </c>
      <c r="L45" s="28">
        <f>K45 + SUMIF(Stock_In!A:A, A45, Stock_In!D:D) - SUMIF(Stock_Out!A:A, A45, Stock_Out!D:D)</f>
        <v>100</v>
      </c>
      <c r="M45" s="28">
        <v>1</v>
      </c>
      <c r="N45" s="28">
        <f t="shared" si="1"/>
        <v>0</v>
      </c>
      <c r="O45" s="28" t="str">
        <f t="shared" si="0"/>
        <v>No</v>
      </c>
      <c r="P45" s="40">
        <v>5</v>
      </c>
      <c r="Q45" s="28">
        <v>47</v>
      </c>
      <c r="R45" s="40">
        <f t="shared" si="2"/>
        <v>235</v>
      </c>
      <c r="S45" s="30">
        <v>79</v>
      </c>
    </row>
    <row r="46" spans="1:19" x14ac:dyDescent="0.25">
      <c r="A46" s="31" t="str">
        <f>IFERROR(VLOOKUP(B46, CHOOSE({1,2}, Products!B:B, Products!A:A), 2, FALSE), "Not Found")</f>
        <v>P039</v>
      </c>
      <c r="B46" s="31" t="str">
        <f>PROPER(TRIM('Raw_Data'!A46))</f>
        <v>Palm Oil</v>
      </c>
      <c r="C46" s="31" t="s">
        <v>65</v>
      </c>
      <c r="D46" s="31" t="s">
        <v>335</v>
      </c>
      <c r="E46" s="31" t="s">
        <v>336</v>
      </c>
      <c r="F46" s="31" t="s">
        <v>106</v>
      </c>
      <c r="G46" s="31" t="s">
        <v>337</v>
      </c>
      <c r="H46" s="31" t="s">
        <v>338</v>
      </c>
      <c r="I46" s="32">
        <v>45330</v>
      </c>
      <c r="J46" s="32">
        <v>45569</v>
      </c>
      <c r="K46" s="31">
        <f>ABS('Raw_Data'!K46)</f>
        <v>67</v>
      </c>
      <c r="L46" s="31">
        <f>K46 + SUMIF(Stock_In!A:A, A46, Stock_In!D:D) - SUMIF(Stock_Out!A:A, A46, Stock_Out!D:D)</f>
        <v>67</v>
      </c>
      <c r="M46" s="31">
        <v>57</v>
      </c>
      <c r="N46" s="31">
        <f t="shared" si="1"/>
        <v>0</v>
      </c>
      <c r="O46" s="31" t="str">
        <f t="shared" si="0"/>
        <v>No</v>
      </c>
      <c r="P46" s="39">
        <v>1.8</v>
      </c>
      <c r="Q46" s="31">
        <v>78</v>
      </c>
      <c r="R46" s="39">
        <f t="shared" si="2"/>
        <v>140.4</v>
      </c>
      <c r="S46" s="33">
        <v>60</v>
      </c>
    </row>
    <row r="47" spans="1:19" x14ac:dyDescent="0.25">
      <c r="A47" s="28" t="str">
        <f>IFERROR(VLOOKUP(B47, CHOOSE({1,2}, Products!B:B, Products!A:A), 2, FALSE), "Not Found")</f>
        <v>P008</v>
      </c>
      <c r="B47" s="28" t="str">
        <f>PROPER(TRIM('Raw_Data'!A47))</f>
        <v>Anchovies</v>
      </c>
      <c r="C47" s="28" t="s">
        <v>113</v>
      </c>
      <c r="D47" s="28" t="s">
        <v>340</v>
      </c>
      <c r="E47" s="28" t="s">
        <v>341</v>
      </c>
      <c r="F47" s="28" t="s">
        <v>59</v>
      </c>
      <c r="G47" s="28" t="s">
        <v>342</v>
      </c>
      <c r="H47" s="28" t="s">
        <v>343</v>
      </c>
      <c r="I47" s="29">
        <v>45331</v>
      </c>
      <c r="J47" s="29" t="s">
        <v>344</v>
      </c>
      <c r="K47" s="28">
        <f>ABS('Raw_Data'!K47)</f>
        <v>60</v>
      </c>
      <c r="L47" s="28">
        <f>K47 + SUMIF(Stock_In!A:A, A47, Stock_In!D:D) - SUMIF(Stock_Out!A:A, A47, Stock_Out!D:D)</f>
        <v>60</v>
      </c>
      <c r="M47" s="28">
        <v>64</v>
      </c>
      <c r="N47" s="28">
        <f t="shared" si="1"/>
        <v>4</v>
      </c>
      <c r="O47" s="28" t="str">
        <f t="shared" si="0"/>
        <v>Yes</v>
      </c>
      <c r="P47" s="40">
        <v>10</v>
      </c>
      <c r="Q47" s="28">
        <v>34</v>
      </c>
      <c r="R47" s="40">
        <f t="shared" si="2"/>
        <v>340</v>
      </c>
      <c r="S47" s="30">
        <v>48</v>
      </c>
    </row>
    <row r="48" spans="1:19" x14ac:dyDescent="0.25">
      <c r="A48" s="31" t="str">
        <f>IFERROR(VLOOKUP(B48, CHOOSE({1,2}, Products!B:B, Products!A:A), 2, FALSE), "Not Found")</f>
        <v>P012</v>
      </c>
      <c r="B48" s="31" t="str">
        <f>PROPER(TRIM('Raw_Data'!A48))</f>
        <v>Avocado Oil</v>
      </c>
      <c r="C48" s="31" t="s">
        <v>65</v>
      </c>
      <c r="D48" s="31" t="s">
        <v>140</v>
      </c>
      <c r="E48" s="31" t="s">
        <v>141</v>
      </c>
      <c r="F48" s="31" t="s">
        <v>68</v>
      </c>
      <c r="G48" s="31" t="s">
        <v>142</v>
      </c>
      <c r="H48" s="31" t="s">
        <v>143</v>
      </c>
      <c r="I48" s="32">
        <v>45298</v>
      </c>
      <c r="J48" s="32">
        <v>45447</v>
      </c>
      <c r="K48" s="31">
        <f>ABS('Raw_Data'!K48)</f>
        <v>53</v>
      </c>
      <c r="L48" s="31">
        <f>K48 + SUMIF(Stock_In!A:A, A48, Stock_In!D:D) - SUMIF(Stock_Out!A:A, A48, Stock_Out!D:D)</f>
        <v>53</v>
      </c>
      <c r="M48" s="31">
        <v>89</v>
      </c>
      <c r="N48" s="31">
        <f t="shared" si="1"/>
        <v>36</v>
      </c>
      <c r="O48" s="31" t="str">
        <f t="shared" si="0"/>
        <v>Yes</v>
      </c>
      <c r="P48" s="39">
        <v>10</v>
      </c>
      <c r="Q48" s="31">
        <v>22</v>
      </c>
      <c r="R48" s="39">
        <f t="shared" si="2"/>
        <v>220</v>
      </c>
      <c r="S48" s="33">
        <v>83</v>
      </c>
    </row>
    <row r="49" spans="1:19" x14ac:dyDescent="0.25">
      <c r="A49" s="28" t="str">
        <f>IFERROR(VLOOKUP(B49, CHOOSE({1,2}, Products!B:B, Products!A:A), 2, FALSE), "Not Found")</f>
        <v>P040</v>
      </c>
      <c r="B49" s="28" t="str">
        <f>PROPER(TRIM('Raw_Data'!A49))</f>
        <v>Sesame Oil</v>
      </c>
      <c r="C49" s="28" t="s">
        <v>65</v>
      </c>
      <c r="D49" s="28" t="s">
        <v>140</v>
      </c>
      <c r="E49" s="28" t="s">
        <v>348</v>
      </c>
      <c r="F49" s="28" t="s">
        <v>59</v>
      </c>
      <c r="G49" s="28" t="s">
        <v>349</v>
      </c>
      <c r="H49" s="28" t="s">
        <v>350</v>
      </c>
      <c r="I49" s="29">
        <v>45331</v>
      </c>
      <c r="J49" s="29">
        <v>45416</v>
      </c>
      <c r="K49" s="28">
        <f>ABS('Raw_Data'!K49)</f>
        <v>45</v>
      </c>
      <c r="L49" s="28">
        <f>K49 + SUMIF(Stock_In!A:A, A49, Stock_In!D:D) - SUMIF(Stock_Out!A:A, A49, Stock_Out!D:D)</f>
        <v>45</v>
      </c>
      <c r="M49" s="28">
        <v>7</v>
      </c>
      <c r="N49" s="28">
        <f t="shared" si="1"/>
        <v>0</v>
      </c>
      <c r="O49" s="28" t="str">
        <f t="shared" si="0"/>
        <v>No</v>
      </c>
      <c r="P49" s="40">
        <v>6.5</v>
      </c>
      <c r="Q49" s="28">
        <v>86</v>
      </c>
      <c r="R49" s="40">
        <f t="shared" si="2"/>
        <v>559</v>
      </c>
      <c r="S49" s="30">
        <v>77</v>
      </c>
    </row>
    <row r="50" spans="1:19" x14ac:dyDescent="0.25">
      <c r="A50" s="31" t="str">
        <f>IFERROR(VLOOKUP(B50, CHOOSE({1,2}, Products!B:B, Products!A:A), 2, FALSE), "Not Found")</f>
        <v>P041</v>
      </c>
      <c r="B50" s="31" t="str">
        <f>PROPER(TRIM('Raw_Data'!A50))</f>
        <v>Lettuce</v>
      </c>
      <c r="C50" s="31" t="s">
        <v>56</v>
      </c>
      <c r="D50" s="31" t="s">
        <v>354</v>
      </c>
      <c r="E50" s="31" t="s">
        <v>355</v>
      </c>
      <c r="F50" s="31" t="s">
        <v>106</v>
      </c>
      <c r="G50" s="31" t="s">
        <v>356</v>
      </c>
      <c r="H50" s="31" t="s">
        <v>357</v>
      </c>
      <c r="I50" s="32">
        <v>45332</v>
      </c>
      <c r="J50" s="32" t="s">
        <v>358</v>
      </c>
      <c r="K50" s="31">
        <f>ABS('Raw_Data'!K50)</f>
        <v>58</v>
      </c>
      <c r="L50" s="31">
        <f>K50 + SUMIF(Stock_In!A:A, A50, Stock_In!D:D) - SUMIF(Stock_Out!A:A, A50, Stock_Out!D:D)</f>
        <v>58</v>
      </c>
      <c r="M50" s="31">
        <v>5</v>
      </c>
      <c r="N50" s="31">
        <f t="shared" si="1"/>
        <v>0</v>
      </c>
      <c r="O50" s="31" t="str">
        <f t="shared" si="0"/>
        <v>No</v>
      </c>
      <c r="P50" s="39">
        <v>2</v>
      </c>
      <c r="Q50" s="31">
        <v>53</v>
      </c>
      <c r="R50" s="39">
        <f t="shared" si="2"/>
        <v>106</v>
      </c>
      <c r="S50" s="33">
        <v>80</v>
      </c>
    </row>
    <row r="51" spans="1:19" x14ac:dyDescent="0.25">
      <c r="A51" s="28" t="str">
        <f>IFERROR(VLOOKUP(B51, CHOOSE({1,2}, Products!B:B, Products!A:A), 2, FALSE), "Not Found")</f>
        <v>P042</v>
      </c>
      <c r="B51" s="28" t="str">
        <f>PROPER(TRIM('Raw_Data'!A51))</f>
        <v>Feta Cheese</v>
      </c>
      <c r="C51" s="28" t="s">
        <v>74</v>
      </c>
      <c r="D51" s="28" t="s">
        <v>360</v>
      </c>
      <c r="E51" s="28" t="s">
        <v>361</v>
      </c>
      <c r="F51" s="28" t="s">
        <v>59</v>
      </c>
      <c r="G51" s="28" t="s">
        <v>362</v>
      </c>
      <c r="H51" s="28" t="s">
        <v>363</v>
      </c>
      <c r="I51" s="29">
        <v>45332</v>
      </c>
      <c r="J51" s="29" t="s">
        <v>364</v>
      </c>
      <c r="K51" s="28">
        <f>ABS('Raw_Data'!K51)</f>
        <v>98</v>
      </c>
      <c r="L51" s="28">
        <f>K51 + SUMIF(Stock_In!A:A, A51, Stock_In!D:D) - SUMIF(Stock_Out!A:A, A51, Stock_Out!D:D)</f>
        <v>98</v>
      </c>
      <c r="M51" s="28">
        <v>77</v>
      </c>
      <c r="N51" s="28">
        <f t="shared" si="1"/>
        <v>0</v>
      </c>
      <c r="O51" s="28" t="str">
        <f t="shared" si="0"/>
        <v>No</v>
      </c>
      <c r="P51" s="40">
        <v>7</v>
      </c>
      <c r="Q51" s="28">
        <v>92</v>
      </c>
      <c r="R51" s="40">
        <f t="shared" si="2"/>
        <v>644</v>
      </c>
      <c r="S51" s="30">
        <v>29</v>
      </c>
    </row>
    <row r="52" spans="1:19" x14ac:dyDescent="0.25">
      <c r="A52" s="31" t="str">
        <f>IFERROR(VLOOKUP(B52, CHOOSE({1,2}, Products!B:B, Products!A:A), 2, FALSE), "Not Found")</f>
        <v>P043</v>
      </c>
      <c r="B52" s="31" t="str">
        <f>PROPER(TRIM('Raw_Data'!A52))</f>
        <v>Apricot</v>
      </c>
      <c r="C52" s="31" t="s">
        <v>56</v>
      </c>
      <c r="D52" s="31" t="s">
        <v>366</v>
      </c>
      <c r="E52" s="31" t="s">
        <v>367</v>
      </c>
      <c r="F52" s="31" t="s">
        <v>68</v>
      </c>
      <c r="G52" s="31" t="s">
        <v>368</v>
      </c>
      <c r="H52" s="31" t="s">
        <v>369</v>
      </c>
      <c r="I52" s="32">
        <v>45334</v>
      </c>
      <c r="J52" s="32" t="s">
        <v>62</v>
      </c>
      <c r="K52" s="31">
        <f>ABS('Raw_Data'!K52)</f>
        <v>42</v>
      </c>
      <c r="L52" s="31">
        <f>K52 + SUMIF(Stock_In!A:A, A52, Stock_In!D:D) - SUMIF(Stock_Out!A:A, A52, Stock_Out!D:D)</f>
        <v>42</v>
      </c>
      <c r="M52" s="31">
        <v>61</v>
      </c>
      <c r="N52" s="31">
        <f t="shared" si="1"/>
        <v>19</v>
      </c>
      <c r="O52" s="31" t="str">
        <f t="shared" si="0"/>
        <v>Yes</v>
      </c>
      <c r="P52" s="39">
        <v>5</v>
      </c>
      <c r="Q52" s="31">
        <v>86</v>
      </c>
      <c r="R52" s="39">
        <f t="shared" si="2"/>
        <v>430</v>
      </c>
      <c r="S52" s="33">
        <v>99</v>
      </c>
    </row>
    <row r="53" spans="1:19" x14ac:dyDescent="0.25">
      <c r="A53" s="28" t="str">
        <f>IFERROR(VLOOKUP(B53, CHOOSE({1,2}, Products!B:B, Products!A:A), 2, FALSE), "Not Found")</f>
        <v>P044</v>
      </c>
      <c r="B53" s="28" t="str">
        <f>PROPER(TRIM('Raw_Data'!A53))</f>
        <v>Peanut Oil</v>
      </c>
      <c r="C53" s="28" t="s">
        <v>65</v>
      </c>
      <c r="D53" s="28" t="s">
        <v>371</v>
      </c>
      <c r="E53" s="28" t="s">
        <v>372</v>
      </c>
      <c r="F53" s="28" t="s">
        <v>59</v>
      </c>
      <c r="G53" s="28" t="s">
        <v>373</v>
      </c>
      <c r="H53" s="28" t="s">
        <v>374</v>
      </c>
      <c r="I53" s="29">
        <v>45334</v>
      </c>
      <c r="J53" s="29">
        <v>45638</v>
      </c>
      <c r="K53" s="28">
        <f>ABS('Raw_Data'!K53)</f>
        <v>38</v>
      </c>
      <c r="L53" s="28">
        <f>K53 + SUMIF(Stock_In!A:A, A53, Stock_In!D:D) - SUMIF(Stock_Out!A:A, A53, Stock_Out!D:D)</f>
        <v>38</v>
      </c>
      <c r="M53" s="28">
        <v>62</v>
      </c>
      <c r="N53" s="28">
        <f t="shared" si="1"/>
        <v>24</v>
      </c>
      <c r="O53" s="28" t="str">
        <f t="shared" si="0"/>
        <v>Yes</v>
      </c>
      <c r="P53" s="40">
        <v>4</v>
      </c>
      <c r="Q53" s="28">
        <v>41</v>
      </c>
      <c r="R53" s="40">
        <f t="shared" si="2"/>
        <v>164</v>
      </c>
      <c r="S53" s="30">
        <v>34</v>
      </c>
    </row>
    <row r="54" spans="1:19" x14ac:dyDescent="0.25">
      <c r="A54" s="31" t="str">
        <f>IFERROR(VLOOKUP(B54, CHOOSE({1,2}, Products!B:B, Products!A:A), 2, FALSE), "Not Found")</f>
        <v>P045</v>
      </c>
      <c r="B54" s="31" t="str">
        <f>PROPER(TRIM('Raw_Data'!A54))</f>
        <v>Olive Oil</v>
      </c>
      <c r="C54" s="31" t="s">
        <v>65</v>
      </c>
      <c r="D54" s="31" t="s">
        <v>377</v>
      </c>
      <c r="E54" s="31" t="s">
        <v>378</v>
      </c>
      <c r="F54" s="31" t="s">
        <v>59</v>
      </c>
      <c r="G54" s="31" t="s">
        <v>379</v>
      </c>
      <c r="H54" s="31" t="s">
        <v>380</v>
      </c>
      <c r="I54" s="32">
        <v>45354</v>
      </c>
      <c r="J54" s="32" t="s">
        <v>381</v>
      </c>
      <c r="K54" s="31">
        <f>ABS('Raw_Data'!K54)</f>
        <v>36</v>
      </c>
      <c r="L54" s="31">
        <f>K54 + SUMIF(Stock_In!A:A, A54, Stock_In!D:D) - SUMIF(Stock_Out!A:A, A54, Stock_Out!D:D)</f>
        <v>36</v>
      </c>
      <c r="M54" s="31">
        <v>3</v>
      </c>
      <c r="N54" s="31">
        <f t="shared" si="1"/>
        <v>0</v>
      </c>
      <c r="O54" s="31" t="str">
        <f t="shared" si="0"/>
        <v>No</v>
      </c>
      <c r="P54" s="39">
        <v>6</v>
      </c>
      <c r="Q54" s="31">
        <v>74</v>
      </c>
      <c r="R54" s="39">
        <f t="shared" si="2"/>
        <v>444</v>
      </c>
      <c r="S54" s="33">
        <v>8</v>
      </c>
    </row>
    <row r="55" spans="1:19" x14ac:dyDescent="0.25">
      <c r="A55" s="28" t="str">
        <f>IFERROR(VLOOKUP(B55, CHOOSE({1,2}, Products!B:B, Products!A:A), 2, FALSE), "Not Found")</f>
        <v>P020</v>
      </c>
      <c r="B55" s="28" t="str">
        <f>PROPER(TRIM('Raw_Data'!A55))</f>
        <v>Whole Wheat Flour</v>
      </c>
      <c r="C55" s="28" t="s">
        <v>103</v>
      </c>
      <c r="D55" s="28" t="s">
        <v>384</v>
      </c>
      <c r="E55" s="28" t="s">
        <v>385</v>
      </c>
      <c r="F55" s="28" t="s">
        <v>106</v>
      </c>
      <c r="G55" s="28" t="s">
        <v>386</v>
      </c>
      <c r="H55" s="28" t="s">
        <v>387</v>
      </c>
      <c r="I55" s="29">
        <v>45355</v>
      </c>
      <c r="J55" s="29" t="s">
        <v>94</v>
      </c>
      <c r="K55" s="28">
        <f>ABS('Raw_Data'!K55)</f>
        <v>67</v>
      </c>
      <c r="L55" s="28">
        <f>K55 + SUMIF(Stock_In!A:A, A55, Stock_In!D:D) - SUMIF(Stock_Out!A:A, A55, Stock_Out!D:D)</f>
        <v>67</v>
      </c>
      <c r="M55" s="28">
        <v>60</v>
      </c>
      <c r="N55" s="28">
        <f t="shared" si="1"/>
        <v>0</v>
      </c>
      <c r="O55" s="28" t="str">
        <f t="shared" si="0"/>
        <v>No</v>
      </c>
      <c r="P55" s="40">
        <v>2.75</v>
      </c>
      <c r="Q55" s="28">
        <v>30</v>
      </c>
      <c r="R55" s="40">
        <f t="shared" si="2"/>
        <v>82.5</v>
      </c>
      <c r="S55" s="30">
        <v>6</v>
      </c>
    </row>
    <row r="56" spans="1:19" x14ac:dyDescent="0.25">
      <c r="A56" s="31" t="str">
        <f>IFERROR(VLOOKUP(B56, CHOOSE({1,2}, Products!B:B, Products!A:A), 2, FALSE), "Not Found")</f>
        <v>P046</v>
      </c>
      <c r="B56" s="31" t="str">
        <f>PROPER(TRIM('Raw_Data'!A56))</f>
        <v>Egg (Duck)</v>
      </c>
      <c r="C56" s="31" t="s">
        <v>74</v>
      </c>
      <c r="D56" s="31" t="s">
        <v>89</v>
      </c>
      <c r="E56" s="31" t="s">
        <v>390</v>
      </c>
      <c r="F56" s="31" t="s">
        <v>68</v>
      </c>
      <c r="G56" s="31" t="s">
        <v>391</v>
      </c>
      <c r="H56" s="31" t="s">
        <v>392</v>
      </c>
      <c r="I56" s="32">
        <v>45355</v>
      </c>
      <c r="J56" s="32" t="s">
        <v>393</v>
      </c>
      <c r="K56" s="31">
        <f>ABS('Raw_Data'!K56)</f>
        <v>37</v>
      </c>
      <c r="L56" s="31">
        <f>K56 + SUMIF(Stock_In!A:A, A56, Stock_In!D:D) - SUMIF(Stock_Out!A:A, A56, Stock_Out!D:D)</f>
        <v>37</v>
      </c>
      <c r="M56" s="31">
        <v>53</v>
      </c>
      <c r="N56" s="31">
        <f t="shared" si="1"/>
        <v>16</v>
      </c>
      <c r="O56" s="31" t="str">
        <f t="shared" si="0"/>
        <v>Yes</v>
      </c>
      <c r="P56" s="39">
        <v>1</v>
      </c>
      <c r="Q56" s="31">
        <v>90</v>
      </c>
      <c r="R56" s="39">
        <f t="shared" si="2"/>
        <v>90</v>
      </c>
      <c r="S56" s="33">
        <v>89</v>
      </c>
    </row>
    <row r="57" spans="1:19" x14ac:dyDescent="0.25">
      <c r="A57" s="28" t="str">
        <f>IFERROR(VLOOKUP(B57, CHOOSE({1,2}, Products!B:B, Products!A:A), 2, FALSE), "Not Found")</f>
        <v>P047</v>
      </c>
      <c r="B57" s="28" t="str">
        <f>PROPER(TRIM('Raw_Data'!A57))</f>
        <v>Pineapple</v>
      </c>
      <c r="C57" s="28" t="s">
        <v>56</v>
      </c>
      <c r="D57" s="28" t="s">
        <v>396</v>
      </c>
      <c r="E57" s="28" t="s">
        <v>397</v>
      </c>
      <c r="F57" s="28" t="s">
        <v>106</v>
      </c>
      <c r="G57" s="28" t="s">
        <v>398</v>
      </c>
      <c r="H57" s="28" t="s">
        <v>399</v>
      </c>
      <c r="I57" s="29">
        <v>45355</v>
      </c>
      <c r="J57" s="29" t="s">
        <v>400</v>
      </c>
      <c r="K57" s="28">
        <f>ABS('Raw_Data'!K57)</f>
        <v>20</v>
      </c>
      <c r="L57" s="28">
        <f>K57 + SUMIF(Stock_In!A:A, A57, Stock_In!D:D) - SUMIF(Stock_Out!A:A, A57, Stock_Out!D:D)</f>
        <v>20</v>
      </c>
      <c r="M57" s="28">
        <v>51</v>
      </c>
      <c r="N57" s="28">
        <f t="shared" si="1"/>
        <v>31</v>
      </c>
      <c r="O57" s="28" t="str">
        <f t="shared" si="0"/>
        <v>Yes</v>
      </c>
      <c r="P57" s="40">
        <v>3.5</v>
      </c>
      <c r="Q57" s="28">
        <v>80</v>
      </c>
      <c r="R57" s="40">
        <f t="shared" si="2"/>
        <v>280</v>
      </c>
      <c r="S57" s="30">
        <v>41</v>
      </c>
    </row>
    <row r="58" spans="1:19" x14ac:dyDescent="0.25">
      <c r="A58" s="31" t="str">
        <f>IFERROR(VLOOKUP(B58, CHOOSE({1,2}, Products!B:B, Products!A:A), 2, FALSE), "Not Found")</f>
        <v>P025</v>
      </c>
      <c r="B58" s="31" t="str">
        <f>PROPER(TRIM('Raw_Data'!A58))</f>
        <v>Jasmine Rice</v>
      </c>
      <c r="C58" s="31" t="s">
        <v>103</v>
      </c>
      <c r="D58" s="31" t="s">
        <v>401</v>
      </c>
      <c r="E58" s="31" t="s">
        <v>402</v>
      </c>
      <c r="F58" s="31" t="s">
        <v>59</v>
      </c>
      <c r="G58" s="31" t="s">
        <v>403</v>
      </c>
      <c r="H58" s="31" t="s">
        <v>404</v>
      </c>
      <c r="I58" s="32">
        <v>45355</v>
      </c>
      <c r="J58" s="32">
        <v>45569</v>
      </c>
      <c r="K58" s="31">
        <f>ABS('Raw_Data'!K58)</f>
        <v>62</v>
      </c>
      <c r="L58" s="31">
        <f>K58 + SUMIF(Stock_In!A:A, A58, Stock_In!D:D) - SUMIF(Stock_Out!A:A, A58, Stock_Out!D:D)</f>
        <v>62</v>
      </c>
      <c r="M58" s="31">
        <v>36</v>
      </c>
      <c r="N58" s="31">
        <f t="shared" si="1"/>
        <v>0</v>
      </c>
      <c r="O58" s="31" t="str">
        <f t="shared" si="0"/>
        <v>No</v>
      </c>
      <c r="P58" s="39">
        <v>4.75</v>
      </c>
      <c r="Q58" s="31">
        <v>31</v>
      </c>
      <c r="R58" s="39">
        <f t="shared" si="2"/>
        <v>147.25</v>
      </c>
      <c r="S58" s="33">
        <v>25</v>
      </c>
    </row>
    <row r="59" spans="1:19" x14ac:dyDescent="0.25">
      <c r="A59" s="28" t="str">
        <f>IFERROR(VLOOKUP(B59, CHOOSE({1,2}, Products!B:B, Products!A:A), 2, FALSE), "Not Found")</f>
        <v>P031</v>
      </c>
      <c r="B59" s="28" t="str">
        <f>PROPER(TRIM('Raw_Data'!A59))</f>
        <v>Cucumber</v>
      </c>
      <c r="C59" s="28" t="s">
        <v>56</v>
      </c>
      <c r="D59" s="28" t="s">
        <v>396</v>
      </c>
      <c r="E59" s="28" t="s">
        <v>405</v>
      </c>
      <c r="F59" s="28" t="s">
        <v>68</v>
      </c>
      <c r="G59" s="28" t="s">
        <v>406</v>
      </c>
      <c r="H59" s="28" t="s">
        <v>407</v>
      </c>
      <c r="I59" s="29">
        <v>45356</v>
      </c>
      <c r="J59" s="29" t="s">
        <v>408</v>
      </c>
      <c r="K59" s="28">
        <f>ABS('Raw_Data'!K59)</f>
        <v>19</v>
      </c>
      <c r="L59" s="28">
        <f>K59 + SUMIF(Stock_In!A:A, A59, Stock_In!D:D) - SUMIF(Stock_Out!A:A, A59, Stock_Out!D:D)</f>
        <v>19</v>
      </c>
      <c r="M59" s="28">
        <v>36</v>
      </c>
      <c r="N59" s="28">
        <f t="shared" si="1"/>
        <v>17</v>
      </c>
      <c r="O59" s="28" t="str">
        <f t="shared" si="0"/>
        <v>Yes</v>
      </c>
      <c r="P59" s="40">
        <v>1.75</v>
      </c>
      <c r="Q59" s="28">
        <v>31</v>
      </c>
      <c r="R59" s="40">
        <f t="shared" si="2"/>
        <v>54.25</v>
      </c>
      <c r="S59" s="30">
        <v>81</v>
      </c>
    </row>
    <row r="60" spans="1:19" x14ac:dyDescent="0.25">
      <c r="A60" s="31" t="str">
        <f>IFERROR(VLOOKUP(B60, CHOOSE({1,2}, Products!B:B, Products!A:A), 2, FALSE), "Not Found")</f>
        <v>P048</v>
      </c>
      <c r="B60" s="31" t="str">
        <f>PROPER(TRIM('Raw_Data'!A60))</f>
        <v>Trout</v>
      </c>
      <c r="C60" s="31" t="s">
        <v>113</v>
      </c>
      <c r="D60" s="31" t="s">
        <v>411</v>
      </c>
      <c r="E60" s="31" t="s">
        <v>412</v>
      </c>
      <c r="F60" s="31" t="s">
        <v>106</v>
      </c>
      <c r="G60" s="31" t="s">
        <v>413</v>
      </c>
      <c r="H60" s="31" t="s">
        <v>414</v>
      </c>
      <c r="I60" s="32">
        <v>45356</v>
      </c>
      <c r="J60" s="32" t="s">
        <v>243</v>
      </c>
      <c r="K60" s="31">
        <f>ABS('Raw_Data'!K60)</f>
        <v>29</v>
      </c>
      <c r="L60" s="31">
        <f>K60 + SUMIF(Stock_In!A:A, A60, Stock_In!D:D) - SUMIF(Stock_Out!A:A, A60, Stock_Out!D:D)</f>
        <v>29</v>
      </c>
      <c r="M60" s="31">
        <v>72</v>
      </c>
      <c r="N60" s="31">
        <f t="shared" si="1"/>
        <v>43</v>
      </c>
      <c r="O60" s="31" t="str">
        <f t="shared" si="0"/>
        <v>Yes</v>
      </c>
      <c r="P60" s="39">
        <v>12</v>
      </c>
      <c r="Q60" s="31">
        <v>85</v>
      </c>
      <c r="R60" s="39">
        <f t="shared" si="2"/>
        <v>1020</v>
      </c>
      <c r="S60" s="33">
        <v>52</v>
      </c>
    </row>
    <row r="61" spans="1:19" x14ac:dyDescent="0.25">
      <c r="A61" s="28" t="str">
        <f>IFERROR(VLOOKUP(B61, CHOOSE({1,2}, Products!B:B, Products!A:A), 2, FALSE), "Not Found")</f>
        <v>P049</v>
      </c>
      <c r="B61" s="28" t="str">
        <f>PROPER(TRIM('Raw_Data'!A61))</f>
        <v>Onion</v>
      </c>
      <c r="C61" s="28" t="s">
        <v>56</v>
      </c>
      <c r="D61" s="28" t="s">
        <v>416</v>
      </c>
      <c r="E61" s="28" t="s">
        <v>417</v>
      </c>
      <c r="F61" s="28" t="s">
        <v>59</v>
      </c>
      <c r="G61" s="28" t="s">
        <v>418</v>
      </c>
      <c r="H61" s="28" t="s">
        <v>419</v>
      </c>
      <c r="I61" s="29">
        <v>45356</v>
      </c>
      <c r="J61" s="29">
        <v>45392</v>
      </c>
      <c r="K61" s="28">
        <f>ABS('Raw_Data'!K61)</f>
        <v>34</v>
      </c>
      <c r="L61" s="28">
        <f>K61 + SUMIF(Stock_In!A:A, A61, Stock_In!D:D) - SUMIF(Stock_Out!A:A, A61, Stock_Out!D:D)</f>
        <v>34</v>
      </c>
      <c r="M61" s="28">
        <v>29</v>
      </c>
      <c r="N61" s="28">
        <f t="shared" si="1"/>
        <v>0</v>
      </c>
      <c r="O61" s="28" t="str">
        <f t="shared" si="0"/>
        <v>No</v>
      </c>
      <c r="P61" s="40">
        <v>2</v>
      </c>
      <c r="Q61" s="28">
        <v>90</v>
      </c>
      <c r="R61" s="40">
        <f t="shared" si="2"/>
        <v>180</v>
      </c>
      <c r="S61" s="30">
        <v>23</v>
      </c>
    </row>
    <row r="62" spans="1:19" x14ac:dyDescent="0.25">
      <c r="A62" s="31" t="str">
        <f>IFERROR(VLOOKUP(B62, CHOOSE({1,2}, Products!B:B, Products!A:A), 2, FALSE), "Not Found")</f>
        <v>P050</v>
      </c>
      <c r="B62" s="31" t="str">
        <f>PROPER(TRIM('Raw_Data'!A62))</f>
        <v>Cream</v>
      </c>
      <c r="C62" s="31" t="s">
        <v>74</v>
      </c>
      <c r="D62" s="31" t="s">
        <v>422</v>
      </c>
      <c r="E62" s="31" t="s">
        <v>423</v>
      </c>
      <c r="F62" s="31" t="s">
        <v>59</v>
      </c>
      <c r="G62" s="31" t="s">
        <v>424</v>
      </c>
      <c r="H62" s="31" t="s">
        <v>425</v>
      </c>
      <c r="I62" s="32">
        <v>45357</v>
      </c>
      <c r="J62" s="32" t="s">
        <v>426</v>
      </c>
      <c r="K62" s="31">
        <f>ABS('Raw_Data'!K62)</f>
        <v>92</v>
      </c>
      <c r="L62" s="31">
        <f>K62 + SUMIF(Stock_In!A:A, A62, Stock_In!D:D) - SUMIF(Stock_Out!A:A, A62, Stock_Out!D:D)</f>
        <v>92</v>
      </c>
      <c r="M62" s="31">
        <v>52</v>
      </c>
      <c r="N62" s="31">
        <f t="shared" si="1"/>
        <v>0</v>
      </c>
      <c r="O62" s="31" t="str">
        <f t="shared" si="0"/>
        <v>No</v>
      </c>
      <c r="P62" s="39">
        <v>2.5</v>
      </c>
      <c r="Q62" s="31">
        <v>72</v>
      </c>
      <c r="R62" s="39">
        <f t="shared" si="2"/>
        <v>180</v>
      </c>
      <c r="S62" s="33">
        <v>96</v>
      </c>
    </row>
    <row r="63" spans="1:19" x14ac:dyDescent="0.25">
      <c r="A63" s="28" t="str">
        <f>IFERROR(VLOOKUP(B63, CHOOSE({1,2}, Products!B:B, Products!A:A), 2, FALSE), "Not Found")</f>
        <v>P051</v>
      </c>
      <c r="B63" s="28" t="str">
        <f>PROPER(TRIM('Raw_Data'!A63))</f>
        <v>Sardines</v>
      </c>
      <c r="C63" s="28" t="s">
        <v>113</v>
      </c>
      <c r="D63" s="28" t="s">
        <v>428</v>
      </c>
      <c r="E63" s="28" t="s">
        <v>429</v>
      </c>
      <c r="F63" s="28" t="s">
        <v>59</v>
      </c>
      <c r="G63" s="28" t="s">
        <v>430</v>
      </c>
      <c r="H63" s="28" t="s">
        <v>431</v>
      </c>
      <c r="I63" s="29">
        <v>45357</v>
      </c>
      <c r="J63" s="29" t="s">
        <v>86</v>
      </c>
      <c r="K63" s="28">
        <f>ABS('Raw_Data'!K63)</f>
        <v>33</v>
      </c>
      <c r="L63" s="28">
        <f>K63 + SUMIF(Stock_In!A:A, A63, Stock_In!D:D) - SUMIF(Stock_Out!A:A, A63, Stock_Out!D:D)</f>
        <v>33</v>
      </c>
      <c r="M63" s="28">
        <v>18</v>
      </c>
      <c r="N63" s="28">
        <f t="shared" si="1"/>
        <v>0</v>
      </c>
      <c r="O63" s="28" t="str">
        <f t="shared" si="0"/>
        <v>No</v>
      </c>
      <c r="P63" s="40">
        <v>6</v>
      </c>
      <c r="Q63" s="28">
        <v>98</v>
      </c>
      <c r="R63" s="40">
        <f t="shared" si="2"/>
        <v>588</v>
      </c>
      <c r="S63" s="30">
        <v>56</v>
      </c>
    </row>
    <row r="64" spans="1:19" x14ac:dyDescent="0.25">
      <c r="A64" s="31" t="str">
        <f>IFERROR(VLOOKUP(B64, CHOOSE({1,2}, Products!B:B, Products!A:A), 2, FALSE), "Not Found")</f>
        <v>P026</v>
      </c>
      <c r="B64" s="31" t="str">
        <f>PROPER(TRIM('Raw_Data'!A64))</f>
        <v>Sourdough Bread</v>
      </c>
      <c r="C64" s="31" t="s">
        <v>152</v>
      </c>
      <c r="D64" s="31" t="s">
        <v>433</v>
      </c>
      <c r="E64" s="31" t="s">
        <v>434</v>
      </c>
      <c r="F64" s="31" t="s">
        <v>68</v>
      </c>
      <c r="G64" s="31" t="s">
        <v>435</v>
      </c>
      <c r="H64" s="31" t="s">
        <v>436</v>
      </c>
      <c r="I64" s="32">
        <v>45357</v>
      </c>
      <c r="J64" s="32" t="s">
        <v>437</v>
      </c>
      <c r="K64" s="31">
        <f>ABS('Raw_Data'!K64)</f>
        <v>12</v>
      </c>
      <c r="L64" s="31">
        <f>K64 + SUMIF(Stock_In!A:A, A64, Stock_In!D:D) - SUMIF(Stock_Out!A:A, A64, Stock_Out!D:D)</f>
        <v>12</v>
      </c>
      <c r="M64" s="31">
        <v>59</v>
      </c>
      <c r="N64" s="31">
        <f t="shared" si="1"/>
        <v>47</v>
      </c>
      <c r="O64" s="31" t="str">
        <f t="shared" si="0"/>
        <v>Yes</v>
      </c>
      <c r="P64" s="39">
        <v>4.5</v>
      </c>
      <c r="Q64" s="31">
        <v>75</v>
      </c>
      <c r="R64" s="39">
        <f t="shared" si="2"/>
        <v>337.5</v>
      </c>
      <c r="S64" s="33">
        <v>92</v>
      </c>
    </row>
    <row r="65" spans="1:19" x14ac:dyDescent="0.25">
      <c r="A65" s="28" t="str">
        <f>IFERROR(VLOOKUP(B65, CHOOSE({1,2}, Products!B:B, Products!A:A), 2, FALSE), "Not Found")</f>
        <v>P008</v>
      </c>
      <c r="B65" s="28" t="str">
        <f>PROPER(TRIM('Raw_Data'!A65))</f>
        <v>Anchovies</v>
      </c>
      <c r="C65" s="28" t="s">
        <v>113</v>
      </c>
      <c r="D65" s="28" t="s">
        <v>438</v>
      </c>
      <c r="E65" s="28" t="s">
        <v>439</v>
      </c>
      <c r="F65" s="28" t="s">
        <v>106</v>
      </c>
      <c r="G65" s="28" t="s">
        <v>440</v>
      </c>
      <c r="H65" s="28" t="s">
        <v>441</v>
      </c>
      <c r="I65" s="29">
        <v>45357</v>
      </c>
      <c r="J65" s="29">
        <v>45603</v>
      </c>
      <c r="K65" s="28">
        <f>ABS('Raw_Data'!K65)</f>
        <v>83</v>
      </c>
      <c r="L65" s="28">
        <f>K65 + SUMIF(Stock_In!A:A, A65, Stock_In!D:D) - SUMIF(Stock_Out!A:A, A65, Stock_Out!D:D)</f>
        <v>83</v>
      </c>
      <c r="M65" s="28">
        <v>17</v>
      </c>
      <c r="N65" s="28">
        <f t="shared" si="1"/>
        <v>0</v>
      </c>
      <c r="O65" s="28" t="str">
        <f t="shared" si="0"/>
        <v>No</v>
      </c>
      <c r="P65" s="40">
        <v>10</v>
      </c>
      <c r="Q65" s="28">
        <v>33</v>
      </c>
      <c r="R65" s="40">
        <f t="shared" si="2"/>
        <v>330</v>
      </c>
      <c r="S65" s="30">
        <v>20</v>
      </c>
    </row>
    <row r="66" spans="1:19" x14ac:dyDescent="0.25">
      <c r="A66" s="31" t="str">
        <f>IFERROR(VLOOKUP(B66, CHOOSE({1,2}, Products!B:B, Products!A:A), 2, FALSE), "Not Found")</f>
        <v>P044</v>
      </c>
      <c r="B66" s="31" t="str">
        <f>PROPER(TRIM('Raw_Data'!A66))</f>
        <v>Peanut Oil</v>
      </c>
      <c r="C66" s="31" t="s">
        <v>65</v>
      </c>
      <c r="D66" s="31" t="s">
        <v>443</v>
      </c>
      <c r="E66" s="31" t="s">
        <v>444</v>
      </c>
      <c r="F66" s="31" t="s">
        <v>68</v>
      </c>
      <c r="G66" s="31" t="s">
        <v>445</v>
      </c>
      <c r="H66" s="31" t="s">
        <v>446</v>
      </c>
      <c r="I66" s="32">
        <v>45357</v>
      </c>
      <c r="J66" s="32">
        <v>45393</v>
      </c>
      <c r="K66" s="31">
        <f>ABS('Raw_Data'!K66)</f>
        <v>21</v>
      </c>
      <c r="L66" s="31">
        <f>K66 + SUMIF(Stock_In!A:A, A66, Stock_In!D:D) - SUMIF(Stock_Out!A:A, A66, Stock_Out!D:D)</f>
        <v>21</v>
      </c>
      <c r="M66" s="31">
        <v>52</v>
      </c>
      <c r="N66" s="31">
        <f t="shared" si="1"/>
        <v>31</v>
      </c>
      <c r="O66" s="31" t="str">
        <f t="shared" si="0"/>
        <v>Yes</v>
      </c>
      <c r="P66" s="39">
        <v>4</v>
      </c>
      <c r="Q66" s="31">
        <v>49</v>
      </c>
      <c r="R66" s="39">
        <f t="shared" si="2"/>
        <v>196</v>
      </c>
      <c r="S66" s="33">
        <v>37</v>
      </c>
    </row>
    <row r="67" spans="1:19" x14ac:dyDescent="0.25">
      <c r="A67" s="28" t="str">
        <f>IFERROR(VLOOKUP(B67, CHOOSE({1,2}, Products!B:B, Products!A:A), 2, FALSE), "Not Found")</f>
        <v>P052</v>
      </c>
      <c r="B67" s="28" t="str">
        <f>PROPER(TRIM('Raw_Data'!A67))</f>
        <v>Plum</v>
      </c>
      <c r="C67" s="28" t="s">
        <v>56</v>
      </c>
      <c r="D67" s="28" t="s">
        <v>448</v>
      </c>
      <c r="E67" s="28" t="s">
        <v>449</v>
      </c>
      <c r="F67" s="28" t="s">
        <v>68</v>
      </c>
      <c r="G67" s="28" t="s">
        <v>450</v>
      </c>
      <c r="H67" s="28" t="s">
        <v>451</v>
      </c>
      <c r="I67" s="29">
        <v>45358</v>
      </c>
      <c r="J67" s="29">
        <v>45606</v>
      </c>
      <c r="K67" s="28">
        <f>ABS('Raw_Data'!K67)</f>
        <v>37</v>
      </c>
      <c r="L67" s="28">
        <f>K67 + SUMIF(Stock_In!A:A, A67, Stock_In!D:D) - SUMIF(Stock_Out!A:A, A67, Stock_Out!D:D)</f>
        <v>37</v>
      </c>
      <c r="M67" s="28">
        <v>30</v>
      </c>
      <c r="N67" s="28">
        <f t="shared" si="1"/>
        <v>0</v>
      </c>
      <c r="O67" s="28" t="str">
        <f t="shared" si="0"/>
        <v>No</v>
      </c>
      <c r="P67" s="40">
        <v>4</v>
      </c>
      <c r="Q67" s="28">
        <v>62</v>
      </c>
      <c r="R67" s="40">
        <f t="shared" si="2"/>
        <v>248</v>
      </c>
      <c r="S67" s="30">
        <v>25</v>
      </c>
    </row>
    <row r="68" spans="1:19" x14ac:dyDescent="0.25">
      <c r="A68" s="31" t="str">
        <f>IFERROR(VLOOKUP(B68, CHOOSE({1,2}, Products!B:B, Products!A:A), 2, FALSE), "Not Found")</f>
        <v>P053</v>
      </c>
      <c r="B68" s="31" t="str">
        <f>PROPER(TRIM('Raw_Data'!A68))</f>
        <v>Sushi Rice</v>
      </c>
      <c r="C68" s="31" t="s">
        <v>103</v>
      </c>
      <c r="D68" s="31" t="s">
        <v>89</v>
      </c>
      <c r="E68" s="31" t="s">
        <v>453</v>
      </c>
      <c r="F68" s="31" t="s">
        <v>68</v>
      </c>
      <c r="G68" s="31" t="s">
        <v>454</v>
      </c>
      <c r="H68" s="31" t="s">
        <v>455</v>
      </c>
      <c r="I68" s="32">
        <v>45358</v>
      </c>
      <c r="J68" s="32">
        <v>45446</v>
      </c>
      <c r="K68" s="31">
        <f>ABS('Raw_Data'!K68)</f>
        <v>77</v>
      </c>
      <c r="L68" s="31">
        <f>K68 + SUMIF(Stock_In!A:A, A68, Stock_In!D:D) - SUMIF(Stock_Out!A:A, A68, Stock_Out!D:D)</f>
        <v>77</v>
      </c>
      <c r="M68" s="31">
        <v>20</v>
      </c>
      <c r="N68" s="31">
        <f t="shared" si="1"/>
        <v>0</v>
      </c>
      <c r="O68" s="31" t="str">
        <f t="shared" ref="O68:O131" si="3">IF(K68 &lt;= M68, "Yes", "No")</f>
        <v>No</v>
      </c>
      <c r="P68" s="39">
        <v>4.25</v>
      </c>
      <c r="Q68" s="31">
        <v>42</v>
      </c>
      <c r="R68" s="39">
        <f t="shared" si="2"/>
        <v>178.5</v>
      </c>
      <c r="S68" s="33">
        <v>19</v>
      </c>
    </row>
    <row r="69" spans="1:19" x14ac:dyDescent="0.25">
      <c r="A69" s="28" t="str">
        <f>IFERROR(VLOOKUP(B69, CHOOSE({1,2}, Products!B:B, Products!A:A), 2, FALSE), "Not Found")</f>
        <v>P054</v>
      </c>
      <c r="B69" s="28" t="str">
        <f>PROPER(TRIM('Raw_Data'!A69))</f>
        <v>Black Rice</v>
      </c>
      <c r="C69" s="28" t="s">
        <v>103</v>
      </c>
      <c r="D69" s="28" t="s">
        <v>251</v>
      </c>
      <c r="E69" s="28" t="s">
        <v>458</v>
      </c>
      <c r="F69" s="28" t="s">
        <v>68</v>
      </c>
      <c r="G69" s="28" t="s">
        <v>459</v>
      </c>
      <c r="H69" s="28" t="s">
        <v>460</v>
      </c>
      <c r="I69" s="29">
        <v>45359</v>
      </c>
      <c r="J69" s="29">
        <v>45571</v>
      </c>
      <c r="K69" s="28">
        <f>ABS('Raw_Data'!K69)</f>
        <v>30</v>
      </c>
      <c r="L69" s="28">
        <f>K69 + SUMIF(Stock_In!A:A, A69, Stock_In!D:D) - SUMIF(Stock_Out!A:A, A69, Stock_Out!D:D)</f>
        <v>30</v>
      </c>
      <c r="M69" s="28">
        <v>38</v>
      </c>
      <c r="N69" s="28">
        <f t="shared" ref="N69:N132" si="4">IF(M69&gt;L69,M69-L69,0)</f>
        <v>8</v>
      </c>
      <c r="O69" s="28" t="str">
        <f t="shared" si="3"/>
        <v>Yes</v>
      </c>
      <c r="P69" s="40">
        <v>6</v>
      </c>
      <c r="Q69" s="28">
        <v>31</v>
      </c>
      <c r="R69" s="40">
        <f t="shared" ref="R69:R132" si="5">Q69*P69</f>
        <v>186</v>
      </c>
      <c r="S69" s="30">
        <v>34</v>
      </c>
    </row>
    <row r="70" spans="1:19" x14ac:dyDescent="0.25">
      <c r="A70" s="31" t="str">
        <f>IFERROR(VLOOKUP(B70, CHOOSE({1,2}, Products!B:B, Products!A:A), 2, FALSE), "Not Found")</f>
        <v>P055</v>
      </c>
      <c r="B70" s="31" t="str">
        <f>PROPER(TRIM('Raw_Data'!A70))</f>
        <v>Wild Rice</v>
      </c>
      <c r="C70" s="31" t="s">
        <v>103</v>
      </c>
      <c r="D70" s="31" t="s">
        <v>463</v>
      </c>
      <c r="E70" s="31" t="s">
        <v>464</v>
      </c>
      <c r="F70" s="31" t="s">
        <v>59</v>
      </c>
      <c r="G70" s="31" t="s">
        <v>465</v>
      </c>
      <c r="H70" s="31" t="s">
        <v>466</v>
      </c>
      <c r="I70" s="32">
        <v>45359</v>
      </c>
      <c r="J70" s="32" t="s">
        <v>467</v>
      </c>
      <c r="K70" s="31">
        <f>ABS('Raw_Data'!K70)</f>
        <v>26</v>
      </c>
      <c r="L70" s="31">
        <f>K70 + SUMIF(Stock_In!A:A, A70, Stock_In!D:D) - SUMIF(Stock_Out!A:A, A70, Stock_Out!D:D)</f>
        <v>26</v>
      </c>
      <c r="M70" s="31">
        <v>21</v>
      </c>
      <c r="N70" s="31">
        <f t="shared" si="4"/>
        <v>0</v>
      </c>
      <c r="O70" s="31" t="str">
        <f t="shared" si="3"/>
        <v>No</v>
      </c>
      <c r="P70" s="39">
        <v>10</v>
      </c>
      <c r="Q70" s="31">
        <v>40</v>
      </c>
      <c r="R70" s="39">
        <f t="shared" si="5"/>
        <v>400</v>
      </c>
      <c r="S70" s="33">
        <v>59</v>
      </c>
    </row>
    <row r="71" spans="1:19" x14ac:dyDescent="0.25">
      <c r="A71" s="28" t="str">
        <f>IFERROR(VLOOKUP(B71, CHOOSE({1,2}, Products!B:B, Products!A:A), 2, FALSE), "Not Found")</f>
        <v>P055</v>
      </c>
      <c r="B71" s="28" t="str">
        <f>PROPER(TRIM('Raw_Data'!A71))</f>
        <v>Wild Rice</v>
      </c>
      <c r="C71" s="28" t="s">
        <v>103</v>
      </c>
      <c r="D71" s="28" t="s">
        <v>468</v>
      </c>
      <c r="E71" s="28" t="s">
        <v>469</v>
      </c>
      <c r="F71" s="28" t="s">
        <v>68</v>
      </c>
      <c r="G71" s="28" t="s">
        <v>470</v>
      </c>
      <c r="H71" s="28" t="s">
        <v>471</v>
      </c>
      <c r="I71" s="29">
        <v>45359</v>
      </c>
      <c r="J71" s="29">
        <v>45542</v>
      </c>
      <c r="K71" s="28">
        <f>ABS('Raw_Data'!K71)</f>
        <v>72</v>
      </c>
      <c r="L71" s="28">
        <f>K71 + SUMIF(Stock_In!A:A, A71, Stock_In!D:D) - SUMIF(Stock_Out!A:A, A71, Stock_Out!D:D)</f>
        <v>72</v>
      </c>
      <c r="M71" s="28">
        <v>82</v>
      </c>
      <c r="N71" s="28">
        <f t="shared" si="4"/>
        <v>10</v>
      </c>
      <c r="O71" s="28" t="str">
        <f t="shared" si="3"/>
        <v>Yes</v>
      </c>
      <c r="P71" s="40">
        <v>9.75</v>
      </c>
      <c r="Q71" s="28">
        <v>51</v>
      </c>
      <c r="R71" s="40">
        <f t="shared" si="5"/>
        <v>497.25</v>
      </c>
      <c r="S71" s="30">
        <v>95</v>
      </c>
    </row>
    <row r="72" spans="1:19" x14ac:dyDescent="0.25">
      <c r="A72" s="31" t="str">
        <f>IFERROR(VLOOKUP(B72, CHOOSE({1,2}, Products!B:B, Products!A:A), 2, FALSE), "Not Found")</f>
        <v>P056</v>
      </c>
      <c r="B72" s="31" t="str">
        <f>PROPER(TRIM('Raw_Data'!A72))</f>
        <v>Pomegranate</v>
      </c>
      <c r="C72" s="31" t="s">
        <v>56</v>
      </c>
      <c r="D72" s="31" t="s">
        <v>475</v>
      </c>
      <c r="E72" s="31" t="s">
        <v>476</v>
      </c>
      <c r="F72" s="31" t="s">
        <v>106</v>
      </c>
      <c r="G72" s="31" t="s">
        <v>477</v>
      </c>
      <c r="H72" s="31" t="s">
        <v>478</v>
      </c>
      <c r="I72" s="32">
        <v>45360</v>
      </c>
      <c r="J72" s="32">
        <v>45361</v>
      </c>
      <c r="K72" s="31">
        <f>ABS('Raw_Data'!K72)</f>
        <v>59</v>
      </c>
      <c r="L72" s="31">
        <f>K72 + SUMIF(Stock_In!A:A, A72, Stock_In!D:D) - SUMIF(Stock_Out!A:A, A72, Stock_Out!D:D)</f>
        <v>59</v>
      </c>
      <c r="M72" s="31">
        <v>79</v>
      </c>
      <c r="N72" s="31">
        <f t="shared" si="4"/>
        <v>20</v>
      </c>
      <c r="O72" s="31" t="str">
        <f t="shared" si="3"/>
        <v>Yes</v>
      </c>
      <c r="P72" s="39">
        <v>6</v>
      </c>
      <c r="Q72" s="31">
        <v>47</v>
      </c>
      <c r="R72" s="39">
        <f t="shared" si="5"/>
        <v>282</v>
      </c>
      <c r="S72" s="33">
        <v>18</v>
      </c>
    </row>
    <row r="73" spans="1:19" x14ac:dyDescent="0.25">
      <c r="A73" s="28" t="str">
        <f>IFERROR(VLOOKUP(B73, CHOOSE({1,2}, Products!B:B, Products!A:A), 2, FALSE), "Not Found")</f>
        <v>P054</v>
      </c>
      <c r="B73" s="28" t="str">
        <f>PROPER(TRIM('Raw_Data'!A73))</f>
        <v>Black Rice</v>
      </c>
      <c r="C73" s="28" t="s">
        <v>103</v>
      </c>
      <c r="D73" s="28" t="s">
        <v>479</v>
      </c>
      <c r="E73" s="28" t="s">
        <v>480</v>
      </c>
      <c r="F73" s="28" t="s">
        <v>59</v>
      </c>
      <c r="G73" s="28" t="s">
        <v>481</v>
      </c>
      <c r="H73" s="28" t="s">
        <v>482</v>
      </c>
      <c r="I73" s="29">
        <v>45361</v>
      </c>
      <c r="J73" s="29">
        <v>45455</v>
      </c>
      <c r="K73" s="28">
        <f>ABS('Raw_Data'!K73)</f>
        <v>34</v>
      </c>
      <c r="L73" s="28">
        <f>K73 + SUMIF(Stock_In!A:A, A73, Stock_In!D:D) - SUMIF(Stock_Out!A:A, A73, Stock_Out!D:D)</f>
        <v>34</v>
      </c>
      <c r="M73" s="28">
        <v>96</v>
      </c>
      <c r="N73" s="28">
        <f t="shared" si="4"/>
        <v>62</v>
      </c>
      <c r="O73" s="28" t="str">
        <f t="shared" si="3"/>
        <v>Yes</v>
      </c>
      <c r="P73" s="40">
        <v>6.15</v>
      </c>
      <c r="Q73" s="28">
        <v>90</v>
      </c>
      <c r="R73" s="40">
        <f t="shared" si="5"/>
        <v>553.5</v>
      </c>
      <c r="S73" s="30">
        <v>34</v>
      </c>
    </row>
    <row r="74" spans="1:19" x14ac:dyDescent="0.25">
      <c r="A74" s="31" t="str">
        <f>IFERROR(VLOOKUP(B74, CHOOSE({1,2}, Products!B:B, Products!A:A), 2, FALSE), "Not Found")</f>
        <v>P050</v>
      </c>
      <c r="B74" s="31" t="str">
        <f>PROPER(TRIM('Raw_Data'!A74))</f>
        <v>Cream</v>
      </c>
      <c r="C74" s="31" t="s">
        <v>74</v>
      </c>
      <c r="D74" s="31" t="s">
        <v>485</v>
      </c>
      <c r="E74" s="31" t="s">
        <v>486</v>
      </c>
      <c r="F74" s="31" t="s">
        <v>106</v>
      </c>
      <c r="G74" s="31" t="s">
        <v>487</v>
      </c>
      <c r="H74" s="31" t="s">
        <v>488</v>
      </c>
      <c r="I74" s="32">
        <v>45361</v>
      </c>
      <c r="J74" s="32">
        <v>45577</v>
      </c>
      <c r="K74" s="31">
        <f>ABS('Raw_Data'!K74)</f>
        <v>82</v>
      </c>
      <c r="L74" s="31">
        <f>K74 + SUMIF(Stock_In!A:A, A74, Stock_In!D:D) - SUMIF(Stock_Out!A:A, A74, Stock_Out!D:D)</f>
        <v>82</v>
      </c>
      <c r="M74" s="31">
        <v>3</v>
      </c>
      <c r="N74" s="31">
        <f t="shared" si="4"/>
        <v>0</v>
      </c>
      <c r="O74" s="31" t="str">
        <f t="shared" si="3"/>
        <v>No</v>
      </c>
      <c r="P74" s="39">
        <v>2.4</v>
      </c>
      <c r="Q74" s="31">
        <v>48</v>
      </c>
      <c r="R74" s="39">
        <f t="shared" si="5"/>
        <v>115.19999999999999</v>
      </c>
      <c r="S74" s="33">
        <v>31</v>
      </c>
    </row>
    <row r="75" spans="1:19" x14ac:dyDescent="0.25">
      <c r="A75" s="28" t="str">
        <f>IFERROR(VLOOKUP(B75, CHOOSE({1,2}, Products!B:B, Products!A:A), 2, FALSE), "Not Found")</f>
        <v>P057</v>
      </c>
      <c r="B75" s="28" t="str">
        <f>PROPER(TRIM('Raw_Data'!A75))</f>
        <v>Cabbage</v>
      </c>
      <c r="C75" s="28" t="s">
        <v>56</v>
      </c>
      <c r="D75" s="28" t="s">
        <v>490</v>
      </c>
      <c r="E75" s="28" t="s">
        <v>491</v>
      </c>
      <c r="F75" s="28" t="s">
        <v>106</v>
      </c>
      <c r="G75" s="28" t="s">
        <v>492</v>
      </c>
      <c r="H75" s="28" t="s">
        <v>493</v>
      </c>
      <c r="I75" s="29">
        <v>45361</v>
      </c>
      <c r="J75" s="29" t="s">
        <v>494</v>
      </c>
      <c r="K75" s="28">
        <f>ABS('Raw_Data'!K75)</f>
        <v>94</v>
      </c>
      <c r="L75" s="28">
        <f>K75 + SUMIF(Stock_In!A:A, A75, Stock_In!D:D) - SUMIF(Stock_Out!A:A, A75, Stock_Out!D:D)</f>
        <v>94</v>
      </c>
      <c r="M75" s="28">
        <v>90</v>
      </c>
      <c r="N75" s="28">
        <f t="shared" si="4"/>
        <v>0</v>
      </c>
      <c r="O75" s="28" t="str">
        <f t="shared" si="3"/>
        <v>No</v>
      </c>
      <c r="P75" s="40">
        <v>0.9</v>
      </c>
      <c r="Q75" s="28">
        <v>98</v>
      </c>
      <c r="R75" s="40">
        <f t="shared" si="5"/>
        <v>88.2</v>
      </c>
      <c r="S75" s="30">
        <v>71</v>
      </c>
    </row>
    <row r="76" spans="1:19" x14ac:dyDescent="0.25">
      <c r="A76" s="31" t="str">
        <f>IFERROR(VLOOKUP(B76, CHOOSE({1,2}, Products!B:B, Products!A:A), 2, FALSE), "Not Found")</f>
        <v>P026</v>
      </c>
      <c r="B76" s="31" t="str">
        <f>PROPER(TRIM('Raw_Data'!A76))</f>
        <v>Sourdough Bread</v>
      </c>
      <c r="C76" s="31" t="s">
        <v>152</v>
      </c>
      <c r="D76" s="31" t="s">
        <v>495</v>
      </c>
      <c r="E76" s="31" t="s">
        <v>496</v>
      </c>
      <c r="F76" s="31" t="s">
        <v>106</v>
      </c>
      <c r="G76" s="31" t="s">
        <v>497</v>
      </c>
      <c r="H76" s="31" t="s">
        <v>498</v>
      </c>
      <c r="I76" s="32">
        <v>45362</v>
      </c>
      <c r="J76" s="32">
        <v>45571</v>
      </c>
      <c r="K76" s="31">
        <f>ABS('Raw_Data'!K76)</f>
        <v>59</v>
      </c>
      <c r="L76" s="31">
        <f>K76 + SUMIF(Stock_In!A:A, A76, Stock_In!D:D) - SUMIF(Stock_Out!A:A, A76, Stock_Out!D:D)</f>
        <v>59</v>
      </c>
      <c r="M76" s="31">
        <v>78</v>
      </c>
      <c r="N76" s="31">
        <f t="shared" si="4"/>
        <v>19</v>
      </c>
      <c r="O76" s="31" t="str">
        <f t="shared" si="3"/>
        <v>Yes</v>
      </c>
      <c r="P76" s="39">
        <v>4.5</v>
      </c>
      <c r="Q76" s="31">
        <v>32</v>
      </c>
      <c r="R76" s="39">
        <f t="shared" si="5"/>
        <v>144</v>
      </c>
      <c r="S76" s="33">
        <v>3</v>
      </c>
    </row>
    <row r="77" spans="1:19" x14ac:dyDescent="0.25">
      <c r="A77" s="28" t="str">
        <f>IFERROR(VLOOKUP(B77, CHOOSE({1,2}, Products!B:B, Products!A:A), 2, FALSE), "Not Found")</f>
        <v>P004</v>
      </c>
      <c r="B77" s="28" t="str">
        <f>PROPER(TRIM('Raw_Data'!A77))</f>
        <v>Carrot</v>
      </c>
      <c r="C77" s="28" t="s">
        <v>56</v>
      </c>
      <c r="D77" s="28" t="s">
        <v>499</v>
      </c>
      <c r="E77" s="28" t="s">
        <v>500</v>
      </c>
      <c r="F77" s="28" t="s">
        <v>106</v>
      </c>
      <c r="G77" s="28" t="s">
        <v>501</v>
      </c>
      <c r="H77" s="28" t="s">
        <v>502</v>
      </c>
      <c r="I77" s="29">
        <v>45362</v>
      </c>
      <c r="J77" s="29" t="s">
        <v>503</v>
      </c>
      <c r="K77" s="28">
        <f>ABS('Raw_Data'!K77)</f>
        <v>18</v>
      </c>
      <c r="L77" s="28">
        <f>K77 + SUMIF(Stock_In!A:A, A77, Stock_In!D:D) - SUMIF(Stock_Out!A:A, A77, Stock_Out!D:D)</f>
        <v>18</v>
      </c>
      <c r="M77" s="28">
        <v>50</v>
      </c>
      <c r="N77" s="28">
        <f t="shared" si="4"/>
        <v>32</v>
      </c>
      <c r="O77" s="28" t="str">
        <f t="shared" si="3"/>
        <v>Yes</v>
      </c>
      <c r="P77" s="40">
        <v>1.45</v>
      </c>
      <c r="Q77" s="28">
        <v>44</v>
      </c>
      <c r="R77" s="40">
        <f t="shared" si="5"/>
        <v>63.8</v>
      </c>
      <c r="S77" s="30">
        <v>19</v>
      </c>
    </row>
    <row r="78" spans="1:19" x14ac:dyDescent="0.25">
      <c r="A78" s="31" t="str">
        <f>IFERROR(VLOOKUP(B78, CHOOSE({1,2}, Products!B:B, Products!A:A), 2, FALSE), "Not Found")</f>
        <v>P058</v>
      </c>
      <c r="B78" s="31" t="str">
        <f>PROPER(TRIM('Raw_Data'!A78))</f>
        <v>All-Purpose Flour</v>
      </c>
      <c r="C78" s="31" t="s">
        <v>103</v>
      </c>
      <c r="D78" s="31" t="s">
        <v>193</v>
      </c>
      <c r="E78" s="31" t="s">
        <v>507</v>
      </c>
      <c r="F78" s="31" t="s">
        <v>59</v>
      </c>
      <c r="G78" s="31" t="s">
        <v>508</v>
      </c>
      <c r="H78" s="31" t="s">
        <v>509</v>
      </c>
      <c r="I78" s="32">
        <v>45363</v>
      </c>
      <c r="J78" s="32" t="s">
        <v>179</v>
      </c>
      <c r="K78" s="31">
        <f>ABS('Raw_Data'!K78)</f>
        <v>55</v>
      </c>
      <c r="L78" s="31">
        <f>K78 + SUMIF(Stock_In!A:A, A78, Stock_In!D:D) - SUMIF(Stock_Out!A:A, A78, Stock_Out!D:D)</f>
        <v>55</v>
      </c>
      <c r="M78" s="31">
        <v>33</v>
      </c>
      <c r="N78" s="31">
        <f t="shared" si="4"/>
        <v>0</v>
      </c>
      <c r="O78" s="31" t="str">
        <f t="shared" si="3"/>
        <v>No</v>
      </c>
      <c r="P78" s="39">
        <v>1.75</v>
      </c>
      <c r="Q78" s="31">
        <v>34</v>
      </c>
      <c r="R78" s="39">
        <f t="shared" si="5"/>
        <v>59.5</v>
      </c>
      <c r="S78" s="33">
        <v>62</v>
      </c>
    </row>
    <row r="79" spans="1:19" x14ac:dyDescent="0.25">
      <c r="A79" s="28" t="str">
        <f>IFERROR(VLOOKUP(B79, CHOOSE({1,2}, Products!B:B, Products!A:A), 2, FALSE), "Not Found")</f>
        <v>P011</v>
      </c>
      <c r="B79" s="28" t="str">
        <f>PROPER(TRIM('Raw_Data'!A79))</f>
        <v>Cheddar Cheese</v>
      </c>
      <c r="C79" s="28" t="s">
        <v>74</v>
      </c>
      <c r="D79" s="28" t="s">
        <v>510</v>
      </c>
      <c r="E79" s="28" t="s">
        <v>511</v>
      </c>
      <c r="F79" s="28" t="s">
        <v>68</v>
      </c>
      <c r="G79" s="28" t="s">
        <v>512</v>
      </c>
      <c r="H79" s="28" t="s">
        <v>513</v>
      </c>
      <c r="I79" s="29">
        <v>45363</v>
      </c>
      <c r="J79" s="29" t="s">
        <v>237</v>
      </c>
      <c r="K79" s="28">
        <f>ABS('Raw_Data'!K79)</f>
        <v>31</v>
      </c>
      <c r="L79" s="28">
        <f>K79 + SUMIF(Stock_In!A:A, A79, Stock_In!D:D) - SUMIF(Stock_Out!A:A, A79, Stock_Out!D:D)</f>
        <v>31</v>
      </c>
      <c r="M79" s="28">
        <v>65</v>
      </c>
      <c r="N79" s="28">
        <f t="shared" si="4"/>
        <v>34</v>
      </c>
      <c r="O79" s="28" t="str">
        <f t="shared" si="3"/>
        <v>Yes</v>
      </c>
      <c r="P79" s="40">
        <v>9</v>
      </c>
      <c r="Q79" s="28">
        <v>63</v>
      </c>
      <c r="R79" s="40">
        <f t="shared" si="5"/>
        <v>567</v>
      </c>
      <c r="S79" s="30">
        <v>7</v>
      </c>
    </row>
    <row r="80" spans="1:19" x14ac:dyDescent="0.25">
      <c r="A80" s="31" t="str">
        <f>IFERROR(VLOOKUP(B80, CHOOSE({1,2}, Products!B:B, Products!A:A), 2, FALSE), "Not Found")</f>
        <v>P027</v>
      </c>
      <c r="B80" s="31" t="str">
        <f>PROPER(TRIM('Raw_Data'!A80))</f>
        <v>Green Coffee</v>
      </c>
      <c r="C80" s="31" t="s">
        <v>201</v>
      </c>
      <c r="D80" s="31" t="s">
        <v>514</v>
      </c>
      <c r="E80" s="31" t="s">
        <v>515</v>
      </c>
      <c r="F80" s="31" t="s">
        <v>59</v>
      </c>
      <c r="G80" s="31" t="s">
        <v>516</v>
      </c>
      <c r="H80" s="31" t="s">
        <v>517</v>
      </c>
      <c r="I80" s="32">
        <v>45385</v>
      </c>
      <c r="J80" s="32">
        <v>45633</v>
      </c>
      <c r="K80" s="31">
        <f>ABS('Raw_Data'!K80)</f>
        <v>27</v>
      </c>
      <c r="L80" s="31">
        <f>K80 + SUMIF(Stock_In!A:A, A80, Stock_In!D:D) - SUMIF(Stock_Out!A:A, A80, Stock_Out!D:D)</f>
        <v>27</v>
      </c>
      <c r="M80" s="31">
        <v>12</v>
      </c>
      <c r="N80" s="31">
        <f t="shared" si="4"/>
        <v>0</v>
      </c>
      <c r="O80" s="31" t="str">
        <f t="shared" si="3"/>
        <v>No</v>
      </c>
      <c r="P80" s="39">
        <v>12</v>
      </c>
      <c r="Q80" s="31">
        <v>88</v>
      </c>
      <c r="R80" s="39">
        <f t="shared" si="5"/>
        <v>1056</v>
      </c>
      <c r="S80" s="33">
        <v>83</v>
      </c>
    </row>
    <row r="81" spans="1:19" x14ac:dyDescent="0.25">
      <c r="A81" s="28" t="str">
        <f>IFERROR(VLOOKUP(B81, CHOOSE({1,2}, Products!B:B, Products!A:A), 2, FALSE), "Not Found")</f>
        <v>P059</v>
      </c>
      <c r="B81" s="28" t="str">
        <f>PROPER(TRIM('Raw_Data'!A81))</f>
        <v>Whipped Cream</v>
      </c>
      <c r="C81" s="28" t="s">
        <v>74</v>
      </c>
      <c r="D81" s="28" t="s">
        <v>520</v>
      </c>
      <c r="E81" s="28" t="s">
        <v>521</v>
      </c>
      <c r="F81" s="28" t="s">
        <v>106</v>
      </c>
      <c r="G81" s="28" t="s">
        <v>522</v>
      </c>
      <c r="H81" s="28" t="s">
        <v>523</v>
      </c>
      <c r="I81" s="29">
        <v>45385</v>
      </c>
      <c r="J81" s="29">
        <v>45577</v>
      </c>
      <c r="K81" s="28">
        <f>ABS('Raw_Data'!K81)</f>
        <v>76</v>
      </c>
      <c r="L81" s="28">
        <f>K81 + SUMIF(Stock_In!A:A, A81, Stock_In!D:D) - SUMIF(Stock_Out!A:A, A81, Stock_Out!D:D)</f>
        <v>76</v>
      </c>
      <c r="M81" s="28">
        <v>81</v>
      </c>
      <c r="N81" s="28">
        <f t="shared" si="4"/>
        <v>5</v>
      </c>
      <c r="O81" s="28" t="str">
        <f t="shared" si="3"/>
        <v>Yes</v>
      </c>
      <c r="P81" s="40">
        <v>4</v>
      </c>
      <c r="Q81" s="28">
        <v>65</v>
      </c>
      <c r="R81" s="40">
        <f t="shared" si="5"/>
        <v>260</v>
      </c>
      <c r="S81" s="30">
        <v>68</v>
      </c>
    </row>
    <row r="82" spans="1:19" x14ac:dyDescent="0.25">
      <c r="A82" s="31" t="str">
        <f>IFERROR(VLOOKUP(B82, CHOOSE({1,2}, Products!B:B, Products!A:A), 2, FALSE), "Not Found")</f>
        <v>P052</v>
      </c>
      <c r="B82" s="31" t="str">
        <f>PROPER(TRIM('Raw_Data'!A82))</f>
        <v>Plum</v>
      </c>
      <c r="C82" s="31" t="s">
        <v>56</v>
      </c>
      <c r="D82" s="31" t="s">
        <v>438</v>
      </c>
      <c r="E82" s="31" t="s">
        <v>524</v>
      </c>
      <c r="F82" s="31" t="s">
        <v>59</v>
      </c>
      <c r="G82" s="31" t="s">
        <v>525</v>
      </c>
      <c r="H82" s="31" t="s">
        <v>526</v>
      </c>
      <c r="I82" s="32">
        <v>45385</v>
      </c>
      <c r="J82" s="32" t="s">
        <v>527</v>
      </c>
      <c r="K82" s="31">
        <f>ABS('Raw_Data'!K82)</f>
        <v>40</v>
      </c>
      <c r="L82" s="31">
        <f>K82 + SUMIF(Stock_In!A:A, A82, Stock_In!D:D) - SUMIF(Stock_Out!A:A, A82, Stock_Out!D:D)</f>
        <v>40</v>
      </c>
      <c r="M82" s="31">
        <v>3</v>
      </c>
      <c r="N82" s="31">
        <f t="shared" si="4"/>
        <v>0</v>
      </c>
      <c r="O82" s="31" t="str">
        <f t="shared" si="3"/>
        <v>No</v>
      </c>
      <c r="P82" s="39">
        <v>4</v>
      </c>
      <c r="Q82" s="31">
        <v>45</v>
      </c>
      <c r="R82" s="39">
        <f t="shared" si="5"/>
        <v>180</v>
      </c>
      <c r="S82" s="33">
        <v>69</v>
      </c>
    </row>
    <row r="83" spans="1:19" x14ac:dyDescent="0.25">
      <c r="A83" s="28" t="str">
        <f>IFERROR(VLOOKUP(B83, CHOOSE({1,2}, Products!B:B, Products!A:A), 2, FALSE), "Not Found")</f>
        <v>P047</v>
      </c>
      <c r="B83" s="28" t="str">
        <f>PROPER(TRIM('Raw_Data'!A83))</f>
        <v>Pineapple</v>
      </c>
      <c r="C83" s="28" t="s">
        <v>56</v>
      </c>
      <c r="D83" s="28" t="s">
        <v>529</v>
      </c>
      <c r="E83" s="28" t="s">
        <v>530</v>
      </c>
      <c r="F83" s="28" t="s">
        <v>106</v>
      </c>
      <c r="G83" s="28" t="s">
        <v>531</v>
      </c>
      <c r="H83" s="28" t="s">
        <v>532</v>
      </c>
      <c r="I83" s="29">
        <v>45386</v>
      </c>
      <c r="J83" s="29" t="s">
        <v>533</v>
      </c>
      <c r="K83" s="28">
        <f>ABS('Raw_Data'!K83)</f>
        <v>68</v>
      </c>
      <c r="L83" s="28">
        <f>K83 + SUMIF(Stock_In!A:A, A83, Stock_In!D:D) - SUMIF(Stock_Out!A:A, A83, Stock_Out!D:D)</f>
        <v>68</v>
      </c>
      <c r="M83" s="28">
        <v>25</v>
      </c>
      <c r="N83" s="28">
        <f t="shared" si="4"/>
        <v>0</v>
      </c>
      <c r="O83" s="28" t="str">
        <f t="shared" si="3"/>
        <v>No</v>
      </c>
      <c r="P83" s="40">
        <v>3.5</v>
      </c>
      <c r="Q83" s="28">
        <v>25</v>
      </c>
      <c r="R83" s="40">
        <f t="shared" si="5"/>
        <v>87.5</v>
      </c>
      <c r="S83" s="30">
        <v>83</v>
      </c>
    </row>
    <row r="84" spans="1:19" x14ac:dyDescent="0.25">
      <c r="A84" s="31" t="str">
        <f>IFERROR(VLOOKUP(B84, CHOOSE({1,2}, Products!B:B, Products!A:A), 2, FALSE), "Not Found")</f>
        <v>P060</v>
      </c>
      <c r="B84" s="31" t="str">
        <f>PROPER(TRIM('Raw_Data'!A84))</f>
        <v>Grapes</v>
      </c>
      <c r="C84" s="31" t="s">
        <v>56</v>
      </c>
      <c r="D84" s="31" t="s">
        <v>536</v>
      </c>
      <c r="E84" s="31" t="s">
        <v>537</v>
      </c>
      <c r="F84" s="31" t="s">
        <v>59</v>
      </c>
      <c r="G84" s="31" t="s">
        <v>538</v>
      </c>
      <c r="H84" s="31" t="s">
        <v>539</v>
      </c>
      <c r="I84" s="32">
        <v>45386</v>
      </c>
      <c r="J84" s="32" t="s">
        <v>540</v>
      </c>
      <c r="K84" s="31">
        <f>ABS('Raw_Data'!K84)</f>
        <v>59</v>
      </c>
      <c r="L84" s="31">
        <f>K84 + SUMIF(Stock_In!A:A, A84, Stock_In!D:D) - SUMIF(Stock_Out!A:A, A84, Stock_Out!D:D)</f>
        <v>59</v>
      </c>
      <c r="M84" s="31">
        <v>29</v>
      </c>
      <c r="N84" s="31">
        <f t="shared" si="4"/>
        <v>0</v>
      </c>
      <c r="O84" s="31" t="str">
        <f t="shared" si="3"/>
        <v>No</v>
      </c>
      <c r="P84" s="39">
        <v>5.5</v>
      </c>
      <c r="Q84" s="31">
        <v>74</v>
      </c>
      <c r="R84" s="39">
        <f t="shared" si="5"/>
        <v>407</v>
      </c>
      <c r="S84" s="33">
        <v>16</v>
      </c>
    </row>
    <row r="85" spans="1:19" x14ac:dyDescent="0.25">
      <c r="A85" s="28" t="str">
        <f>IFERROR(VLOOKUP(B85, CHOOSE({1,2}, Products!B:B, Products!A:A), 2, FALSE), "Not Found")</f>
        <v>P061</v>
      </c>
      <c r="B85" s="28" t="str">
        <f>PROPER(TRIM('Raw_Data'!A85))</f>
        <v>Sunflower Oil</v>
      </c>
      <c r="C85" s="28" t="s">
        <v>65</v>
      </c>
      <c r="D85" s="28" t="s">
        <v>543</v>
      </c>
      <c r="E85" s="28" t="s">
        <v>544</v>
      </c>
      <c r="F85" s="28" t="s">
        <v>68</v>
      </c>
      <c r="G85" s="28" t="s">
        <v>545</v>
      </c>
      <c r="H85" s="28" t="s">
        <v>546</v>
      </c>
      <c r="I85" s="29">
        <v>45387</v>
      </c>
      <c r="J85" s="29" t="s">
        <v>528</v>
      </c>
      <c r="K85" s="28">
        <f>ABS('Raw_Data'!K85)</f>
        <v>24</v>
      </c>
      <c r="L85" s="28">
        <f>K85 + SUMIF(Stock_In!A:A, A85, Stock_In!D:D) - SUMIF(Stock_Out!A:A, A85, Stock_Out!D:D)</f>
        <v>24</v>
      </c>
      <c r="M85" s="28">
        <v>35</v>
      </c>
      <c r="N85" s="28">
        <f t="shared" si="4"/>
        <v>11</v>
      </c>
      <c r="O85" s="28" t="str">
        <f t="shared" si="3"/>
        <v>Yes</v>
      </c>
      <c r="P85" s="40">
        <v>2.5</v>
      </c>
      <c r="Q85" s="28">
        <v>91</v>
      </c>
      <c r="R85" s="40">
        <f t="shared" si="5"/>
        <v>227.5</v>
      </c>
      <c r="S85" s="30">
        <v>71</v>
      </c>
    </row>
    <row r="86" spans="1:19" x14ac:dyDescent="0.25">
      <c r="A86" s="31" t="str">
        <f>IFERROR(VLOOKUP(B86, CHOOSE({1,2}, Products!B:B, Products!A:A), 2, FALSE), "Not Found")</f>
        <v>P006</v>
      </c>
      <c r="B86" s="31" t="str">
        <f>PROPER(TRIM('Raw_Data'!A86))</f>
        <v>Lemon</v>
      </c>
      <c r="C86" s="31" t="s">
        <v>56</v>
      </c>
      <c r="D86" s="31" t="s">
        <v>279</v>
      </c>
      <c r="E86" s="31" t="s">
        <v>547</v>
      </c>
      <c r="F86" s="31" t="s">
        <v>59</v>
      </c>
      <c r="G86" s="31" t="s">
        <v>548</v>
      </c>
      <c r="H86" s="31" t="s">
        <v>549</v>
      </c>
      <c r="I86" s="32">
        <v>45387</v>
      </c>
      <c r="J86" s="32" t="s">
        <v>550</v>
      </c>
      <c r="K86" s="31">
        <f>ABS('Raw_Data'!K86)</f>
        <v>59</v>
      </c>
      <c r="L86" s="31">
        <f>K86 + SUMIF(Stock_In!A:A, A86, Stock_In!D:D) - SUMIF(Stock_Out!A:A, A86, Stock_Out!D:D)</f>
        <v>59</v>
      </c>
      <c r="M86" s="31">
        <v>82</v>
      </c>
      <c r="N86" s="31">
        <f t="shared" si="4"/>
        <v>23</v>
      </c>
      <c r="O86" s="31" t="str">
        <f t="shared" si="3"/>
        <v>Yes</v>
      </c>
      <c r="P86" s="39">
        <v>2.4500000000000002</v>
      </c>
      <c r="Q86" s="31">
        <v>30</v>
      </c>
      <c r="R86" s="39">
        <f t="shared" si="5"/>
        <v>73.5</v>
      </c>
      <c r="S86" s="33">
        <v>34</v>
      </c>
    </row>
    <row r="87" spans="1:19" x14ac:dyDescent="0.25">
      <c r="A87" s="28" t="str">
        <f>IFERROR(VLOOKUP(B87, CHOOSE({1,2}, Products!B:B, Products!A:A), 2, FALSE), "Not Found")</f>
        <v>P006</v>
      </c>
      <c r="B87" s="28" t="str">
        <f>PROPER(TRIM('Raw_Data'!A87))</f>
        <v>Lemon</v>
      </c>
      <c r="C87" s="28" t="s">
        <v>56</v>
      </c>
      <c r="D87" s="28" t="s">
        <v>552</v>
      </c>
      <c r="E87" s="28" t="s">
        <v>553</v>
      </c>
      <c r="F87" s="28" t="s">
        <v>106</v>
      </c>
      <c r="G87" s="28" t="s">
        <v>554</v>
      </c>
      <c r="H87" s="28" t="s">
        <v>555</v>
      </c>
      <c r="I87" s="29">
        <v>45388</v>
      </c>
      <c r="J87" s="29" t="s">
        <v>556</v>
      </c>
      <c r="K87" s="28">
        <f>ABS('Raw_Data'!K87)</f>
        <v>63</v>
      </c>
      <c r="L87" s="28">
        <f>K87 + SUMIF(Stock_In!A:A, A87, Stock_In!D:D) - SUMIF(Stock_Out!A:A, A87, Stock_Out!D:D)</f>
        <v>63</v>
      </c>
      <c r="M87" s="28">
        <v>81</v>
      </c>
      <c r="N87" s="28">
        <f t="shared" si="4"/>
        <v>18</v>
      </c>
      <c r="O87" s="28" t="str">
        <f t="shared" si="3"/>
        <v>Yes</v>
      </c>
      <c r="P87" s="40">
        <v>2.5</v>
      </c>
      <c r="Q87" s="28">
        <v>56</v>
      </c>
      <c r="R87" s="40">
        <f t="shared" si="5"/>
        <v>140</v>
      </c>
      <c r="S87" s="30">
        <v>2</v>
      </c>
    </row>
    <row r="88" spans="1:19" x14ac:dyDescent="0.25">
      <c r="A88" s="31" t="str">
        <f>IFERROR(VLOOKUP(B88, CHOOSE({1,2}, Products!B:B, Products!A:A), 2, FALSE), "Not Found")</f>
        <v>P044</v>
      </c>
      <c r="B88" s="31" t="str">
        <f>PROPER(TRIM('Raw_Data'!A88))</f>
        <v>Peanut Oil</v>
      </c>
      <c r="C88" s="31" t="s">
        <v>65</v>
      </c>
      <c r="D88" s="31" t="s">
        <v>557</v>
      </c>
      <c r="E88" s="31" t="s">
        <v>558</v>
      </c>
      <c r="F88" s="31" t="s">
        <v>68</v>
      </c>
      <c r="G88" s="31" t="s">
        <v>559</v>
      </c>
      <c r="H88" s="31" t="s">
        <v>560</v>
      </c>
      <c r="I88" s="32">
        <v>45388</v>
      </c>
      <c r="J88" s="32" t="s">
        <v>561</v>
      </c>
      <c r="K88" s="31">
        <f>ABS('Raw_Data'!K88)</f>
        <v>57</v>
      </c>
      <c r="L88" s="31">
        <f>K88 + SUMIF(Stock_In!A:A, A88, Stock_In!D:D) - SUMIF(Stock_Out!A:A, A88, Stock_Out!D:D)</f>
        <v>57</v>
      </c>
      <c r="M88" s="31">
        <v>36</v>
      </c>
      <c r="N88" s="31">
        <f t="shared" si="4"/>
        <v>0</v>
      </c>
      <c r="O88" s="31" t="str">
        <f t="shared" si="3"/>
        <v>No</v>
      </c>
      <c r="P88" s="39">
        <v>4</v>
      </c>
      <c r="Q88" s="31">
        <v>56</v>
      </c>
      <c r="R88" s="39">
        <f t="shared" si="5"/>
        <v>224</v>
      </c>
      <c r="S88" s="33">
        <v>32</v>
      </c>
    </row>
    <row r="89" spans="1:19" x14ac:dyDescent="0.25">
      <c r="A89" s="28" t="str">
        <f>IFERROR(VLOOKUP(B89, CHOOSE({1,2}, Products!B:B, Products!A:A), 2, FALSE), "Not Found")</f>
        <v>P017</v>
      </c>
      <c r="B89" s="28" t="str">
        <f>PROPER(TRIM('Raw_Data'!A89))</f>
        <v>Egg (Turkey)</v>
      </c>
      <c r="C89" s="28" t="s">
        <v>74</v>
      </c>
      <c r="D89" s="28" t="s">
        <v>529</v>
      </c>
      <c r="E89" s="28" t="s">
        <v>562</v>
      </c>
      <c r="F89" s="28" t="s">
        <v>68</v>
      </c>
      <c r="G89" s="28" t="s">
        <v>563</v>
      </c>
      <c r="H89" s="28" t="s">
        <v>564</v>
      </c>
      <c r="I89" s="29">
        <v>45388</v>
      </c>
      <c r="J89" s="29" t="s">
        <v>565</v>
      </c>
      <c r="K89" s="28">
        <f>ABS('Raw_Data'!K89)</f>
        <v>39</v>
      </c>
      <c r="L89" s="28">
        <f>K89 + SUMIF(Stock_In!A:A, A89, Stock_In!D:D) - SUMIF(Stock_Out!A:A, A89, Stock_Out!D:D)</f>
        <v>39</v>
      </c>
      <c r="M89" s="28">
        <v>93</v>
      </c>
      <c r="N89" s="28">
        <f t="shared" si="4"/>
        <v>54</v>
      </c>
      <c r="O89" s="28" t="str">
        <f t="shared" si="3"/>
        <v>Yes</v>
      </c>
      <c r="P89" s="40">
        <v>2.5</v>
      </c>
      <c r="Q89" s="28">
        <v>26</v>
      </c>
      <c r="R89" s="40">
        <f t="shared" si="5"/>
        <v>65</v>
      </c>
      <c r="S89" s="30">
        <v>44</v>
      </c>
    </row>
    <row r="90" spans="1:19" x14ac:dyDescent="0.25">
      <c r="A90" s="31" t="str">
        <f>IFERROR(VLOOKUP(B90, CHOOSE({1,2}, Products!B:B, Products!A:A), 2, FALSE), "Not Found")</f>
        <v>P062</v>
      </c>
      <c r="B90" s="31" t="str">
        <f>PROPER(TRIM('Raw_Data'!A90))</f>
        <v>Short Grain Rice</v>
      </c>
      <c r="C90" s="31" t="s">
        <v>103</v>
      </c>
      <c r="D90" s="31" t="s">
        <v>89</v>
      </c>
      <c r="E90" s="31" t="s">
        <v>567</v>
      </c>
      <c r="F90" s="31" t="s">
        <v>68</v>
      </c>
      <c r="G90" s="31" t="s">
        <v>568</v>
      </c>
      <c r="H90" s="31" t="s">
        <v>569</v>
      </c>
      <c r="I90" s="32">
        <v>45389</v>
      </c>
      <c r="J90" s="32">
        <v>45392</v>
      </c>
      <c r="K90" s="31">
        <f>ABS('Raw_Data'!K90)</f>
        <v>41</v>
      </c>
      <c r="L90" s="31">
        <f>K90 + SUMIF(Stock_In!A:A, A90, Stock_In!D:D) - SUMIF(Stock_Out!A:A, A90, Stock_Out!D:D)</f>
        <v>41</v>
      </c>
      <c r="M90" s="31">
        <v>36</v>
      </c>
      <c r="N90" s="31">
        <f t="shared" si="4"/>
        <v>0</v>
      </c>
      <c r="O90" s="31" t="str">
        <f t="shared" si="3"/>
        <v>No</v>
      </c>
      <c r="P90" s="39">
        <v>4.5</v>
      </c>
      <c r="Q90" s="31">
        <v>38</v>
      </c>
      <c r="R90" s="39">
        <f t="shared" si="5"/>
        <v>171</v>
      </c>
      <c r="S90" s="33">
        <v>75</v>
      </c>
    </row>
    <row r="91" spans="1:19" x14ac:dyDescent="0.25">
      <c r="A91" s="28" t="str">
        <f>IFERROR(VLOOKUP(B91, CHOOSE({1,2}, Products!B:B, Products!A:A), 2, FALSE), "Not Found")</f>
        <v>P063</v>
      </c>
      <c r="B91" s="28" t="str">
        <f>PROPER(TRIM('Raw_Data'!A91))</f>
        <v>Tuna</v>
      </c>
      <c r="C91" s="28" t="s">
        <v>113</v>
      </c>
      <c r="D91" s="28" t="s">
        <v>572</v>
      </c>
      <c r="E91" s="28" t="s">
        <v>573</v>
      </c>
      <c r="F91" s="28" t="s">
        <v>106</v>
      </c>
      <c r="G91" s="28" t="s">
        <v>574</v>
      </c>
      <c r="H91" s="28" t="s">
        <v>575</v>
      </c>
      <c r="I91" s="29">
        <v>45389</v>
      </c>
      <c r="J91" s="29">
        <v>45538</v>
      </c>
      <c r="K91" s="28">
        <f>ABS('Raw_Data'!K91)</f>
        <v>25</v>
      </c>
      <c r="L91" s="28">
        <f>K91 + SUMIF(Stock_In!A:A, A91, Stock_In!D:D) - SUMIF(Stock_Out!A:A, A91, Stock_Out!D:D)</f>
        <v>25</v>
      </c>
      <c r="M91" s="28">
        <v>44</v>
      </c>
      <c r="N91" s="28">
        <f t="shared" si="4"/>
        <v>19</v>
      </c>
      <c r="O91" s="28" t="str">
        <f t="shared" si="3"/>
        <v>Yes</v>
      </c>
      <c r="P91" s="40">
        <v>18</v>
      </c>
      <c r="Q91" s="28">
        <v>36</v>
      </c>
      <c r="R91" s="40">
        <f t="shared" si="5"/>
        <v>648</v>
      </c>
      <c r="S91" s="30">
        <v>16</v>
      </c>
    </row>
    <row r="92" spans="1:19" x14ac:dyDescent="0.25">
      <c r="A92" s="31" t="str">
        <f>IFERROR(VLOOKUP(B92, CHOOSE({1,2}, Products!B:B, Products!A:A), 2, FALSE), "Not Found")</f>
        <v>P015</v>
      </c>
      <c r="B92" s="31" t="str">
        <f>PROPER(TRIM('Raw_Data'!A92))</f>
        <v>Cauliflower</v>
      </c>
      <c r="C92" s="31" t="s">
        <v>56</v>
      </c>
      <c r="D92" s="31" t="s">
        <v>577</v>
      </c>
      <c r="E92" s="31" t="s">
        <v>578</v>
      </c>
      <c r="F92" s="31" t="s">
        <v>59</v>
      </c>
      <c r="G92" s="31" t="s">
        <v>579</v>
      </c>
      <c r="H92" s="31" t="s">
        <v>580</v>
      </c>
      <c r="I92" s="32">
        <v>45389</v>
      </c>
      <c r="J92" s="32" t="s">
        <v>581</v>
      </c>
      <c r="K92" s="31">
        <f>ABS('Raw_Data'!K92)</f>
        <v>87</v>
      </c>
      <c r="L92" s="31">
        <f>K92 + SUMIF(Stock_In!A:A, A92, Stock_In!D:D) - SUMIF(Stock_Out!A:A, A92, Stock_Out!D:D)</f>
        <v>87</v>
      </c>
      <c r="M92" s="31">
        <v>91</v>
      </c>
      <c r="N92" s="31">
        <f t="shared" si="4"/>
        <v>4</v>
      </c>
      <c r="O92" s="31" t="str">
        <f t="shared" si="3"/>
        <v>Yes</v>
      </c>
      <c r="P92" s="39">
        <v>2.5</v>
      </c>
      <c r="Q92" s="31">
        <v>47</v>
      </c>
      <c r="R92" s="39">
        <f t="shared" si="5"/>
        <v>117.5</v>
      </c>
      <c r="S92" s="33">
        <v>4</v>
      </c>
    </row>
    <row r="93" spans="1:19" x14ac:dyDescent="0.25">
      <c r="A93" s="28" t="str">
        <f>IFERROR(VLOOKUP(B93, CHOOSE({1,2}, Products!B:B, Products!A:A), 2, FALSE), "Not Found")</f>
        <v>P049</v>
      </c>
      <c r="B93" s="28" t="str">
        <f>PROPER(TRIM('Raw_Data'!A93))</f>
        <v>Onion</v>
      </c>
      <c r="C93" s="28" t="s">
        <v>56</v>
      </c>
      <c r="D93" s="28" t="s">
        <v>583</v>
      </c>
      <c r="E93" s="28" t="s">
        <v>584</v>
      </c>
      <c r="F93" s="28" t="s">
        <v>106</v>
      </c>
      <c r="G93" s="28" t="s">
        <v>585</v>
      </c>
      <c r="H93" s="28" t="s">
        <v>586</v>
      </c>
      <c r="I93" s="29">
        <v>45389</v>
      </c>
      <c r="J93" s="29">
        <v>45572</v>
      </c>
      <c r="K93" s="28">
        <f>ABS('Raw_Data'!K93)</f>
        <v>20</v>
      </c>
      <c r="L93" s="28">
        <f>K93 + SUMIF(Stock_In!A:A, A93, Stock_In!D:D) - SUMIF(Stock_Out!A:A, A93, Stock_Out!D:D)</f>
        <v>20</v>
      </c>
      <c r="M93" s="28">
        <v>65</v>
      </c>
      <c r="N93" s="28">
        <f t="shared" si="4"/>
        <v>45</v>
      </c>
      <c r="O93" s="28" t="str">
        <f t="shared" si="3"/>
        <v>Yes</v>
      </c>
      <c r="P93" s="40">
        <v>2</v>
      </c>
      <c r="Q93" s="28">
        <v>51</v>
      </c>
      <c r="R93" s="40">
        <f t="shared" si="5"/>
        <v>102</v>
      </c>
      <c r="S93" s="30">
        <v>78</v>
      </c>
    </row>
    <row r="94" spans="1:19" x14ac:dyDescent="0.25">
      <c r="A94" s="31" t="str">
        <f>IFERROR(VLOOKUP(B94, CHOOSE({1,2}, Products!B:B, Products!A:A), 2, FALSE), "Not Found")</f>
        <v>P064</v>
      </c>
      <c r="B94" s="31" t="str">
        <f>PROPER(TRIM('Raw_Data'!A94))</f>
        <v>Banana</v>
      </c>
      <c r="C94" s="31" t="s">
        <v>56</v>
      </c>
      <c r="D94" s="31" t="s">
        <v>589</v>
      </c>
      <c r="E94" s="31" t="s">
        <v>590</v>
      </c>
      <c r="F94" s="31" t="s">
        <v>59</v>
      </c>
      <c r="G94" s="31" t="s">
        <v>591</v>
      </c>
      <c r="H94" s="31" t="s">
        <v>592</v>
      </c>
      <c r="I94" s="32">
        <v>45391</v>
      </c>
      <c r="J94" s="32" t="s">
        <v>593</v>
      </c>
      <c r="K94" s="31">
        <f>ABS('Raw_Data'!K94)</f>
        <v>95</v>
      </c>
      <c r="L94" s="31">
        <f>K94 + SUMIF(Stock_In!A:A, A94, Stock_In!D:D) - SUMIF(Stock_Out!A:A, A94, Stock_Out!D:D)</f>
        <v>95</v>
      </c>
      <c r="M94" s="31">
        <v>25</v>
      </c>
      <c r="N94" s="31">
        <f t="shared" si="4"/>
        <v>0</v>
      </c>
      <c r="O94" s="31" t="str">
        <f t="shared" si="3"/>
        <v>No</v>
      </c>
      <c r="P94" s="39">
        <v>53.82</v>
      </c>
      <c r="Q94" s="31">
        <v>87</v>
      </c>
      <c r="R94" s="39">
        <f t="shared" si="5"/>
        <v>4682.34</v>
      </c>
      <c r="S94" s="33">
        <v>5</v>
      </c>
    </row>
    <row r="95" spans="1:19" x14ac:dyDescent="0.25">
      <c r="A95" s="28" t="str">
        <f>IFERROR(VLOOKUP(B95, CHOOSE({1,2}, Products!B:B, Products!A:A), 2, FALSE), "Not Found")</f>
        <v>P065</v>
      </c>
      <c r="B95" s="28" t="str">
        <f>PROPER(TRIM('Raw_Data'!A95))</f>
        <v>Coconut</v>
      </c>
      <c r="C95" s="28" t="s">
        <v>56</v>
      </c>
      <c r="D95" s="28" t="s">
        <v>89</v>
      </c>
      <c r="E95" s="28" t="s">
        <v>597</v>
      </c>
      <c r="F95" s="28" t="s">
        <v>68</v>
      </c>
      <c r="G95" s="28" t="s">
        <v>598</v>
      </c>
      <c r="H95" s="28" t="s">
        <v>599</v>
      </c>
      <c r="I95" s="29">
        <v>45391</v>
      </c>
      <c r="J95" s="29">
        <v>45386</v>
      </c>
      <c r="K95" s="28">
        <f>ABS('Raw_Data'!K95)</f>
        <v>56</v>
      </c>
      <c r="L95" s="28">
        <f>K95 + SUMIF(Stock_In!A:A, A95, Stock_In!D:D) - SUMIF(Stock_Out!A:A, A95, Stock_Out!D:D)</f>
        <v>56</v>
      </c>
      <c r="M95" s="28">
        <v>75</v>
      </c>
      <c r="N95" s="28">
        <f t="shared" si="4"/>
        <v>19</v>
      </c>
      <c r="O95" s="28" t="str">
        <f t="shared" si="3"/>
        <v>Yes</v>
      </c>
      <c r="P95" s="40">
        <v>5</v>
      </c>
      <c r="Q95" s="28">
        <v>42</v>
      </c>
      <c r="R95" s="40">
        <f t="shared" si="5"/>
        <v>210</v>
      </c>
      <c r="S95" s="30">
        <v>53</v>
      </c>
    </row>
    <row r="96" spans="1:19" x14ac:dyDescent="0.25">
      <c r="A96" s="31" t="str">
        <f>IFERROR(VLOOKUP(B96, CHOOSE({1,2}, Products!B:B, Products!A:A), 2, FALSE), "Not Found")</f>
        <v>P030</v>
      </c>
      <c r="B96" s="31" t="str">
        <f>PROPER(TRIM('Raw_Data'!A96))</f>
        <v>Bread Flour</v>
      </c>
      <c r="C96" s="31" t="s">
        <v>103</v>
      </c>
      <c r="D96" s="31" t="s">
        <v>601</v>
      </c>
      <c r="E96" s="31" t="s">
        <v>602</v>
      </c>
      <c r="F96" s="31" t="s">
        <v>59</v>
      </c>
      <c r="G96" s="31" t="s">
        <v>603</v>
      </c>
      <c r="H96" s="31" t="s">
        <v>604</v>
      </c>
      <c r="I96" s="32">
        <v>45392</v>
      </c>
      <c r="J96" s="32" t="s">
        <v>110</v>
      </c>
      <c r="K96" s="31">
        <f>ABS('Raw_Data'!K96)</f>
        <v>96</v>
      </c>
      <c r="L96" s="31">
        <f>K96 + SUMIF(Stock_In!A:A, A96, Stock_In!D:D) - SUMIF(Stock_Out!A:A, A96, Stock_Out!D:D)</f>
        <v>96</v>
      </c>
      <c r="M96" s="31">
        <v>83</v>
      </c>
      <c r="N96" s="31">
        <f t="shared" si="4"/>
        <v>0</v>
      </c>
      <c r="O96" s="31" t="str">
        <f t="shared" si="3"/>
        <v>No</v>
      </c>
      <c r="P96" s="39">
        <v>1.5</v>
      </c>
      <c r="Q96" s="31">
        <v>81</v>
      </c>
      <c r="R96" s="39">
        <f t="shared" si="5"/>
        <v>121.5</v>
      </c>
      <c r="S96" s="33">
        <v>89</v>
      </c>
    </row>
    <row r="97" spans="1:19" x14ac:dyDescent="0.25">
      <c r="A97" s="28" t="str">
        <f>IFERROR(VLOOKUP(B97, CHOOSE({1,2}, Products!B:B, Products!A:A), 2, FALSE), "Not Found")</f>
        <v>P066</v>
      </c>
      <c r="B97" s="28" t="str">
        <f>PROPER(TRIM('Raw_Data'!A97))</f>
        <v>Almond Flour</v>
      </c>
      <c r="C97" s="28" t="s">
        <v>103</v>
      </c>
      <c r="D97" s="28" t="s">
        <v>607</v>
      </c>
      <c r="E97" s="28" t="s">
        <v>608</v>
      </c>
      <c r="F97" s="28" t="s">
        <v>106</v>
      </c>
      <c r="G97" s="28" t="s">
        <v>609</v>
      </c>
      <c r="H97" s="28" t="s">
        <v>610</v>
      </c>
      <c r="I97" s="29">
        <v>45392</v>
      </c>
      <c r="J97" s="29">
        <v>45515</v>
      </c>
      <c r="K97" s="28">
        <f>ABS('Raw_Data'!K97)</f>
        <v>76</v>
      </c>
      <c r="L97" s="28">
        <f>K97 + SUMIF(Stock_In!A:A, A97, Stock_In!D:D) - SUMIF(Stock_Out!A:A, A97, Stock_Out!D:D)</f>
        <v>76</v>
      </c>
      <c r="M97" s="28">
        <v>8</v>
      </c>
      <c r="N97" s="28">
        <f t="shared" si="4"/>
        <v>0</v>
      </c>
      <c r="O97" s="28" t="str">
        <f t="shared" si="3"/>
        <v>No</v>
      </c>
      <c r="P97" s="40">
        <v>9.5</v>
      </c>
      <c r="Q97" s="28">
        <v>24</v>
      </c>
      <c r="R97" s="40">
        <f t="shared" si="5"/>
        <v>228</v>
      </c>
      <c r="S97" s="30">
        <v>53</v>
      </c>
    </row>
    <row r="98" spans="1:19" x14ac:dyDescent="0.25">
      <c r="A98" s="31" t="str">
        <f>IFERROR(VLOOKUP(B98, CHOOSE({1,2}, Products!B:B, Products!A:A), 2, FALSE), "Not Found")</f>
        <v>P025</v>
      </c>
      <c r="B98" s="31" t="str">
        <f>PROPER(TRIM('Raw_Data'!A98))</f>
        <v>Jasmine Rice</v>
      </c>
      <c r="C98" s="31" t="s">
        <v>103</v>
      </c>
      <c r="D98" s="31" t="s">
        <v>612</v>
      </c>
      <c r="E98" s="31" t="s">
        <v>613</v>
      </c>
      <c r="F98" s="31" t="s">
        <v>59</v>
      </c>
      <c r="G98" s="31" t="s">
        <v>614</v>
      </c>
      <c r="H98" s="31" t="s">
        <v>615</v>
      </c>
      <c r="I98" s="32">
        <v>45392</v>
      </c>
      <c r="J98" s="32">
        <v>45516</v>
      </c>
      <c r="K98" s="31">
        <f>ABS('Raw_Data'!K98)</f>
        <v>17</v>
      </c>
      <c r="L98" s="31">
        <f>K98 + SUMIF(Stock_In!A:A, A98, Stock_In!D:D) - SUMIF(Stock_Out!A:A, A98, Stock_Out!D:D)</f>
        <v>17</v>
      </c>
      <c r="M98" s="31">
        <v>19</v>
      </c>
      <c r="N98" s="31">
        <f t="shared" si="4"/>
        <v>2</v>
      </c>
      <c r="O98" s="31" t="str">
        <f t="shared" si="3"/>
        <v>Yes</v>
      </c>
      <c r="P98" s="39">
        <v>4.75</v>
      </c>
      <c r="Q98" s="31">
        <v>58</v>
      </c>
      <c r="R98" s="39">
        <f t="shared" si="5"/>
        <v>275.5</v>
      </c>
      <c r="S98" s="33">
        <v>27</v>
      </c>
    </row>
    <row r="99" spans="1:19" x14ac:dyDescent="0.25">
      <c r="A99" s="28" t="str">
        <f>IFERROR(VLOOKUP(B99, CHOOSE({1,2}, Products!B:B, Products!A:A), 2, FALSE), "Not Found")</f>
        <v>P012</v>
      </c>
      <c r="B99" s="28" t="str">
        <f>PROPER(TRIM('Raw_Data'!A99))</f>
        <v>Avocado Oil</v>
      </c>
      <c r="C99" s="28" t="s">
        <v>65</v>
      </c>
      <c r="D99" s="28" t="s">
        <v>193</v>
      </c>
      <c r="E99" s="28" t="s">
        <v>617</v>
      </c>
      <c r="F99" s="28" t="s">
        <v>106</v>
      </c>
      <c r="G99" s="28" t="s">
        <v>618</v>
      </c>
      <c r="H99" s="28" t="s">
        <v>619</v>
      </c>
      <c r="I99" s="29">
        <v>45392</v>
      </c>
      <c r="J99" s="29" t="s">
        <v>296</v>
      </c>
      <c r="K99" s="28">
        <f>ABS('Raw_Data'!K99)</f>
        <v>14</v>
      </c>
      <c r="L99" s="28">
        <f>K99 + SUMIF(Stock_In!A:A, A99, Stock_In!D:D) - SUMIF(Stock_Out!A:A, A99, Stock_Out!D:D)</f>
        <v>14</v>
      </c>
      <c r="M99" s="28">
        <v>75</v>
      </c>
      <c r="N99" s="28">
        <f t="shared" si="4"/>
        <v>61</v>
      </c>
      <c r="O99" s="28" t="str">
        <f t="shared" si="3"/>
        <v>Yes</v>
      </c>
      <c r="P99" s="40">
        <v>10</v>
      </c>
      <c r="Q99" s="28">
        <v>65</v>
      </c>
      <c r="R99" s="40">
        <f t="shared" si="5"/>
        <v>650</v>
      </c>
      <c r="S99" s="30">
        <v>62</v>
      </c>
    </row>
    <row r="100" spans="1:19" x14ac:dyDescent="0.25">
      <c r="A100" s="31" t="str">
        <f>IFERROR(VLOOKUP(B100, CHOOSE({1,2}, Products!B:B, Products!A:A), 2, FALSE), "Not Found")</f>
        <v>P038</v>
      </c>
      <c r="B100" s="31" t="str">
        <f>PROPER(TRIM('Raw_Data'!A100))</f>
        <v>Chocolate Biscuit</v>
      </c>
      <c r="C100" s="31" t="s">
        <v>152</v>
      </c>
      <c r="D100" s="31" t="s">
        <v>620</v>
      </c>
      <c r="E100" s="31" t="s">
        <v>621</v>
      </c>
      <c r="F100" s="31" t="s">
        <v>106</v>
      </c>
      <c r="G100" s="31" t="s">
        <v>622</v>
      </c>
      <c r="H100" s="31" t="s">
        <v>623</v>
      </c>
      <c r="I100" s="32">
        <v>45393</v>
      </c>
      <c r="J100" s="32">
        <v>45386</v>
      </c>
      <c r="K100" s="31">
        <f>ABS('Raw_Data'!K100)</f>
        <v>96</v>
      </c>
      <c r="L100" s="31">
        <f>K100 + SUMIF(Stock_In!A:A, A100, Stock_In!D:D) - SUMIF(Stock_Out!A:A, A100, Stock_Out!D:D)</f>
        <v>96</v>
      </c>
      <c r="M100" s="31">
        <v>16</v>
      </c>
      <c r="N100" s="31">
        <f t="shared" si="4"/>
        <v>0</v>
      </c>
      <c r="O100" s="31" t="str">
        <f t="shared" si="3"/>
        <v>No</v>
      </c>
      <c r="P100" s="39">
        <v>5</v>
      </c>
      <c r="Q100" s="31">
        <v>45</v>
      </c>
      <c r="R100" s="39">
        <f t="shared" si="5"/>
        <v>225</v>
      </c>
      <c r="S100" s="33">
        <v>68</v>
      </c>
    </row>
    <row r="101" spans="1:19" x14ac:dyDescent="0.25">
      <c r="A101" s="28" t="str">
        <f>IFERROR(VLOOKUP(B101, CHOOSE({1,2}, Products!B:B, Products!A:A), 2, FALSE), "Not Found")</f>
        <v>P054</v>
      </c>
      <c r="B101" s="28" t="str">
        <f>PROPER(TRIM('Raw_Data'!A101))</f>
        <v>Black Rice</v>
      </c>
      <c r="C101" s="28" t="s">
        <v>103</v>
      </c>
      <c r="D101" s="28" t="s">
        <v>75</v>
      </c>
      <c r="E101" s="28" t="s">
        <v>625</v>
      </c>
      <c r="F101" s="28" t="s">
        <v>68</v>
      </c>
      <c r="G101" s="28" t="s">
        <v>626</v>
      </c>
      <c r="H101" s="28" t="s">
        <v>627</v>
      </c>
      <c r="I101" s="29">
        <v>45393</v>
      </c>
      <c r="J101" s="29" t="s">
        <v>149</v>
      </c>
      <c r="K101" s="28">
        <f>ABS('Raw_Data'!K101)</f>
        <v>30</v>
      </c>
      <c r="L101" s="28">
        <f>K101 + SUMIF(Stock_In!A:A, A101, Stock_In!D:D) - SUMIF(Stock_Out!A:A, A101, Stock_Out!D:D)</f>
        <v>30</v>
      </c>
      <c r="M101" s="28">
        <v>34</v>
      </c>
      <c r="N101" s="28">
        <f t="shared" si="4"/>
        <v>4</v>
      </c>
      <c r="O101" s="28" t="str">
        <f t="shared" si="3"/>
        <v>Yes</v>
      </c>
      <c r="P101" s="40">
        <v>6.3</v>
      </c>
      <c r="Q101" s="28">
        <v>61</v>
      </c>
      <c r="R101" s="40">
        <f t="shared" si="5"/>
        <v>384.3</v>
      </c>
      <c r="S101" s="30">
        <v>13</v>
      </c>
    </row>
    <row r="102" spans="1:19" x14ac:dyDescent="0.25">
      <c r="A102" s="31" t="str">
        <f>IFERROR(VLOOKUP(B102, CHOOSE({1,2}, Products!B:B, Products!A:A), 2, FALSE), "Not Found")</f>
        <v>P067</v>
      </c>
      <c r="B102" s="31" t="str">
        <f>PROPER(TRIM('Raw_Data'!A102))</f>
        <v>Greek Yogurt</v>
      </c>
      <c r="C102" s="31" t="s">
        <v>74</v>
      </c>
      <c r="D102" s="31" t="s">
        <v>631</v>
      </c>
      <c r="E102" s="31" t="s">
        <v>632</v>
      </c>
      <c r="F102" s="31" t="s">
        <v>106</v>
      </c>
      <c r="G102" s="31" t="s">
        <v>633</v>
      </c>
      <c r="H102" s="31" t="s">
        <v>634</v>
      </c>
      <c r="I102" s="32">
        <v>45394</v>
      </c>
      <c r="J102" s="32">
        <v>45328</v>
      </c>
      <c r="K102" s="31">
        <f>ABS('Raw_Data'!K102)</f>
        <v>91</v>
      </c>
      <c r="L102" s="31">
        <f>K102 + SUMIF(Stock_In!A:A, A102, Stock_In!D:D) - SUMIF(Stock_Out!A:A, A102, Stock_Out!D:D)</f>
        <v>91</v>
      </c>
      <c r="M102" s="31">
        <v>84</v>
      </c>
      <c r="N102" s="31">
        <f t="shared" si="4"/>
        <v>0</v>
      </c>
      <c r="O102" s="31" t="str">
        <f t="shared" si="3"/>
        <v>No</v>
      </c>
      <c r="P102" s="39">
        <v>3</v>
      </c>
      <c r="Q102" s="31">
        <v>56</v>
      </c>
      <c r="R102" s="39">
        <f t="shared" si="5"/>
        <v>168</v>
      </c>
      <c r="S102" s="33">
        <v>90</v>
      </c>
    </row>
    <row r="103" spans="1:19" x14ac:dyDescent="0.25">
      <c r="A103" s="28" t="str">
        <f>IFERROR(VLOOKUP(B103, CHOOSE({1,2}, Products!B:B, Products!A:A), 2, FALSE), "Not Found")</f>
        <v>P068</v>
      </c>
      <c r="B103" s="28" t="str">
        <f>PROPER(TRIM('Raw_Data'!A103))</f>
        <v>Peach</v>
      </c>
      <c r="C103" s="28" t="s">
        <v>56</v>
      </c>
      <c r="D103" s="28" t="s">
        <v>589</v>
      </c>
      <c r="E103" s="28" t="s">
        <v>636</v>
      </c>
      <c r="F103" s="28" t="s">
        <v>68</v>
      </c>
      <c r="G103" s="28" t="s">
        <v>637</v>
      </c>
      <c r="H103" s="28" t="s">
        <v>638</v>
      </c>
      <c r="I103" s="29">
        <v>45394</v>
      </c>
      <c r="J103" s="29" t="s">
        <v>639</v>
      </c>
      <c r="K103" s="28">
        <f>ABS('Raw_Data'!K103)</f>
        <v>47</v>
      </c>
      <c r="L103" s="28">
        <f>K103 + SUMIF(Stock_In!A:A, A103, Stock_In!D:D) - SUMIF(Stock_Out!A:A, A103, Stock_Out!D:D)</f>
        <v>47</v>
      </c>
      <c r="M103" s="28">
        <v>67</v>
      </c>
      <c r="N103" s="28">
        <f t="shared" si="4"/>
        <v>20</v>
      </c>
      <c r="O103" s="28" t="str">
        <f t="shared" si="3"/>
        <v>Yes</v>
      </c>
      <c r="P103" s="40">
        <v>4</v>
      </c>
      <c r="Q103" s="28">
        <v>36</v>
      </c>
      <c r="R103" s="40">
        <f t="shared" si="5"/>
        <v>144</v>
      </c>
      <c r="S103" s="30">
        <v>48</v>
      </c>
    </row>
    <row r="104" spans="1:19" x14ac:dyDescent="0.25">
      <c r="A104" s="31" t="str">
        <f>IFERROR(VLOOKUP(B104, CHOOSE({1,2}, Products!B:B, Products!A:A), 2, FALSE), "Not Found")</f>
        <v>P038</v>
      </c>
      <c r="B104" s="31" t="str">
        <f>PROPER(TRIM('Raw_Data'!A104))</f>
        <v>Chocolate Biscuit</v>
      </c>
      <c r="C104" s="31" t="s">
        <v>152</v>
      </c>
      <c r="D104" s="31" t="s">
        <v>640</v>
      </c>
      <c r="E104" s="31" t="s">
        <v>641</v>
      </c>
      <c r="F104" s="31" t="s">
        <v>59</v>
      </c>
      <c r="G104" s="31" t="s">
        <v>642</v>
      </c>
      <c r="H104" s="31" t="s">
        <v>643</v>
      </c>
      <c r="I104" s="32">
        <v>45415</v>
      </c>
      <c r="J104" s="32" t="s">
        <v>644</v>
      </c>
      <c r="K104" s="31">
        <f>ABS('Raw_Data'!K104)</f>
        <v>11</v>
      </c>
      <c r="L104" s="31">
        <f>K104 + SUMIF(Stock_In!A:A, A104, Stock_In!D:D) - SUMIF(Stock_Out!A:A, A104, Stock_Out!D:D)</f>
        <v>11</v>
      </c>
      <c r="M104" s="31">
        <v>6</v>
      </c>
      <c r="N104" s="31">
        <f t="shared" si="4"/>
        <v>0</v>
      </c>
      <c r="O104" s="31" t="str">
        <f t="shared" si="3"/>
        <v>No</v>
      </c>
      <c r="P104" s="39">
        <v>5</v>
      </c>
      <c r="Q104" s="31">
        <v>88</v>
      </c>
      <c r="R104" s="39">
        <f t="shared" si="5"/>
        <v>440</v>
      </c>
      <c r="S104" s="33">
        <v>24</v>
      </c>
    </row>
    <row r="105" spans="1:19" x14ac:dyDescent="0.25">
      <c r="A105" s="28" t="str">
        <f>IFERROR(VLOOKUP(B105, CHOOSE({1,2}, Products!B:B, Products!A:A), 2, FALSE), "Not Found")</f>
        <v>P052</v>
      </c>
      <c r="B105" s="28" t="str">
        <f>PROPER(TRIM('Raw_Data'!A105))</f>
        <v>Plum</v>
      </c>
      <c r="C105" s="28" t="s">
        <v>56</v>
      </c>
      <c r="D105" s="28" t="s">
        <v>645</v>
      </c>
      <c r="E105" s="28" t="s">
        <v>646</v>
      </c>
      <c r="F105" s="28" t="s">
        <v>106</v>
      </c>
      <c r="G105" s="28" t="s">
        <v>647</v>
      </c>
      <c r="H105" s="28" t="s">
        <v>648</v>
      </c>
      <c r="I105" s="29">
        <v>45416</v>
      </c>
      <c r="J105" s="29" t="s">
        <v>649</v>
      </c>
      <c r="K105" s="28">
        <f>ABS('Raw_Data'!K105)</f>
        <v>95</v>
      </c>
      <c r="L105" s="28">
        <f>K105 + SUMIF(Stock_In!A:A, A105, Stock_In!D:D) - SUMIF(Stock_Out!A:A, A105, Stock_Out!D:D)</f>
        <v>95</v>
      </c>
      <c r="M105" s="28">
        <v>50</v>
      </c>
      <c r="N105" s="28">
        <f t="shared" si="4"/>
        <v>0</v>
      </c>
      <c r="O105" s="28" t="str">
        <f t="shared" si="3"/>
        <v>No</v>
      </c>
      <c r="P105" s="40">
        <v>4</v>
      </c>
      <c r="Q105" s="28">
        <v>69</v>
      </c>
      <c r="R105" s="40">
        <f t="shared" si="5"/>
        <v>276</v>
      </c>
      <c r="S105" s="30">
        <v>5</v>
      </c>
    </row>
    <row r="106" spans="1:19" x14ac:dyDescent="0.25">
      <c r="A106" s="31" t="str">
        <f>IFERROR(VLOOKUP(B106, CHOOSE({1,2}, Products!B:B, Products!A:A), 2, FALSE), "Not Found")</f>
        <v>P035</v>
      </c>
      <c r="B106" s="31" t="str">
        <f>PROPER(TRIM('Raw_Data'!A106))</f>
        <v>Sour Cream</v>
      </c>
      <c r="C106" s="31" t="s">
        <v>74</v>
      </c>
      <c r="D106" s="31" t="s">
        <v>651</v>
      </c>
      <c r="E106" s="31" t="s">
        <v>652</v>
      </c>
      <c r="F106" s="31" t="s">
        <v>59</v>
      </c>
      <c r="G106" s="31" t="s">
        <v>653</v>
      </c>
      <c r="H106" s="31" t="s">
        <v>654</v>
      </c>
      <c r="I106" s="32">
        <v>45416</v>
      </c>
      <c r="J106" s="32">
        <v>45547</v>
      </c>
      <c r="K106" s="31">
        <f>ABS('Raw_Data'!K106)</f>
        <v>92</v>
      </c>
      <c r="L106" s="31">
        <f>K106 + SUMIF(Stock_In!A:A, A106, Stock_In!D:D) - SUMIF(Stock_Out!A:A, A106, Stock_Out!D:D)</f>
        <v>92</v>
      </c>
      <c r="M106" s="31">
        <v>67</v>
      </c>
      <c r="N106" s="31">
        <f t="shared" si="4"/>
        <v>0</v>
      </c>
      <c r="O106" s="31" t="str">
        <f t="shared" si="3"/>
        <v>No</v>
      </c>
      <c r="P106" s="39">
        <v>4</v>
      </c>
      <c r="Q106" s="31">
        <v>23</v>
      </c>
      <c r="R106" s="39">
        <f t="shared" si="5"/>
        <v>92</v>
      </c>
      <c r="S106" s="33">
        <v>78</v>
      </c>
    </row>
    <row r="107" spans="1:19" x14ac:dyDescent="0.25">
      <c r="A107" s="28" t="str">
        <f>IFERROR(VLOOKUP(B107, CHOOSE({1,2}, Products!B:B, Products!A:A), 2, FALSE), "Not Found")</f>
        <v>P010</v>
      </c>
      <c r="B107" s="28" t="str">
        <f>PROPER(TRIM('Raw_Data'!A107))</f>
        <v>Yogurt</v>
      </c>
      <c r="C107" s="28" t="s">
        <v>74</v>
      </c>
      <c r="D107" s="28" t="s">
        <v>655</v>
      </c>
      <c r="E107" s="28" t="s">
        <v>656</v>
      </c>
      <c r="F107" s="28" t="s">
        <v>68</v>
      </c>
      <c r="G107" s="28" t="s">
        <v>657</v>
      </c>
      <c r="H107" s="28" t="s">
        <v>658</v>
      </c>
      <c r="I107" s="29">
        <v>45416</v>
      </c>
      <c r="J107" s="29" t="s">
        <v>157</v>
      </c>
      <c r="K107" s="28">
        <f>ABS('Raw_Data'!K107)</f>
        <v>85</v>
      </c>
      <c r="L107" s="28">
        <f>K107 + SUMIF(Stock_In!A:A, A107, Stock_In!D:D) - SUMIF(Stock_Out!A:A, A107, Stock_Out!D:D)</f>
        <v>85</v>
      </c>
      <c r="M107" s="28">
        <v>83</v>
      </c>
      <c r="N107" s="28">
        <f t="shared" si="4"/>
        <v>0</v>
      </c>
      <c r="O107" s="28" t="str">
        <f t="shared" si="3"/>
        <v>No</v>
      </c>
      <c r="P107" s="40">
        <v>1.75</v>
      </c>
      <c r="Q107" s="28">
        <v>49</v>
      </c>
      <c r="R107" s="40">
        <f t="shared" si="5"/>
        <v>85.75</v>
      </c>
      <c r="S107" s="30">
        <v>75</v>
      </c>
    </row>
    <row r="108" spans="1:19" x14ac:dyDescent="0.25">
      <c r="A108" s="31" t="str">
        <f>IFERROR(VLOOKUP(B108, CHOOSE({1,2}, Products!B:B, Products!A:A), 2, FALSE), "Not Found")</f>
        <v>P069</v>
      </c>
      <c r="B108" s="31" t="str">
        <f>PROPER(TRIM('Raw_Data'!A108))</f>
        <v>Asparagus</v>
      </c>
      <c r="C108" s="31" t="s">
        <v>56</v>
      </c>
      <c r="D108" s="31" t="s">
        <v>660</v>
      </c>
      <c r="E108" s="31" t="s">
        <v>661</v>
      </c>
      <c r="F108" s="31" t="s">
        <v>68</v>
      </c>
      <c r="G108" s="31" t="s">
        <v>662</v>
      </c>
      <c r="H108" s="31" t="s">
        <v>663</v>
      </c>
      <c r="I108" s="32">
        <v>45416</v>
      </c>
      <c r="J108" s="32" t="s">
        <v>344</v>
      </c>
      <c r="K108" s="31">
        <f>ABS('Raw_Data'!K108)</f>
        <v>92</v>
      </c>
      <c r="L108" s="31">
        <f>K108 + SUMIF(Stock_In!A:A, A108, Stock_In!D:D) - SUMIF(Stock_Out!A:A, A108, Stock_Out!D:D)</f>
        <v>92</v>
      </c>
      <c r="M108" s="31">
        <v>3</v>
      </c>
      <c r="N108" s="31">
        <f t="shared" si="4"/>
        <v>0</v>
      </c>
      <c r="O108" s="31" t="str">
        <f t="shared" si="3"/>
        <v>No</v>
      </c>
      <c r="P108" s="39">
        <v>5</v>
      </c>
      <c r="Q108" s="31">
        <v>62</v>
      </c>
      <c r="R108" s="39">
        <f t="shared" si="5"/>
        <v>310</v>
      </c>
      <c r="S108" s="33">
        <v>20</v>
      </c>
    </row>
    <row r="109" spans="1:19" x14ac:dyDescent="0.25">
      <c r="A109" s="28" t="str">
        <f>IFERROR(VLOOKUP(B109, CHOOSE({1,2}, Products!B:B, Products!A:A), 2, FALSE), "Not Found")</f>
        <v>P070</v>
      </c>
      <c r="B109" s="28" t="str">
        <f>PROPER(TRIM('Raw_Data'!A109))</f>
        <v>Mushrooms</v>
      </c>
      <c r="C109" s="28" t="s">
        <v>56</v>
      </c>
      <c r="D109" s="28" t="s">
        <v>665</v>
      </c>
      <c r="E109" s="28" t="s">
        <v>666</v>
      </c>
      <c r="F109" s="28" t="s">
        <v>68</v>
      </c>
      <c r="G109" s="28" t="s">
        <v>667</v>
      </c>
      <c r="H109" s="28" t="s">
        <v>668</v>
      </c>
      <c r="I109" s="29">
        <v>45416</v>
      </c>
      <c r="J109" s="29" t="s">
        <v>534</v>
      </c>
      <c r="K109" s="28">
        <f>ABS('Raw_Data'!K109)</f>
        <v>24</v>
      </c>
      <c r="L109" s="28">
        <f>K109 + SUMIF(Stock_In!A:A, A109, Stock_In!D:D) - SUMIF(Stock_Out!A:A, A109, Stock_Out!D:D)</f>
        <v>24</v>
      </c>
      <c r="M109" s="28">
        <v>21</v>
      </c>
      <c r="N109" s="28">
        <f t="shared" si="4"/>
        <v>0</v>
      </c>
      <c r="O109" s="28" t="str">
        <f t="shared" si="3"/>
        <v>No</v>
      </c>
      <c r="P109" s="40">
        <v>6</v>
      </c>
      <c r="Q109" s="28">
        <v>85</v>
      </c>
      <c r="R109" s="40">
        <f t="shared" si="5"/>
        <v>510</v>
      </c>
      <c r="S109" s="30">
        <v>17</v>
      </c>
    </row>
    <row r="110" spans="1:19" x14ac:dyDescent="0.25">
      <c r="A110" s="31" t="str">
        <f>IFERROR(VLOOKUP(B110, CHOOSE({1,2}, Products!B:B, Products!A:A), 2, FALSE), "Not Found")</f>
        <v>P050</v>
      </c>
      <c r="B110" s="31" t="str">
        <f>PROPER(TRIM('Raw_Data'!A110))</f>
        <v>Cream</v>
      </c>
      <c r="C110" s="31" t="s">
        <v>74</v>
      </c>
      <c r="D110" s="31" t="s">
        <v>670</v>
      </c>
      <c r="E110" s="31" t="s">
        <v>671</v>
      </c>
      <c r="F110" s="31" t="s">
        <v>68</v>
      </c>
      <c r="G110" s="31" t="s">
        <v>672</v>
      </c>
      <c r="H110" s="31" t="s">
        <v>673</v>
      </c>
      <c r="I110" s="32">
        <v>45416</v>
      </c>
      <c r="J110" s="32">
        <v>45605</v>
      </c>
      <c r="K110" s="31">
        <f>ABS('Raw_Data'!K110)</f>
        <v>21</v>
      </c>
      <c r="L110" s="31">
        <f>K110 + SUMIF(Stock_In!A:A, A110, Stock_In!D:D) - SUMIF(Stock_Out!A:A, A110, Stock_Out!D:D)</f>
        <v>21</v>
      </c>
      <c r="M110" s="31">
        <v>24</v>
      </c>
      <c r="N110" s="31">
        <f t="shared" si="4"/>
        <v>3</v>
      </c>
      <c r="O110" s="31" t="str">
        <f t="shared" si="3"/>
        <v>Yes</v>
      </c>
      <c r="P110" s="39">
        <v>2.35</v>
      </c>
      <c r="Q110" s="31">
        <v>87</v>
      </c>
      <c r="R110" s="39">
        <f t="shared" si="5"/>
        <v>204.45000000000002</v>
      </c>
      <c r="S110" s="33">
        <v>36</v>
      </c>
    </row>
    <row r="111" spans="1:19" x14ac:dyDescent="0.25">
      <c r="A111" s="28" t="str">
        <f>IFERROR(VLOOKUP(B111, CHOOSE({1,2}, Products!B:B, Products!A:A), 2, FALSE), "Not Found")</f>
        <v>P008</v>
      </c>
      <c r="B111" s="28" t="str">
        <f>PROPER(TRIM('Raw_Data'!A111))</f>
        <v>Anchovies</v>
      </c>
      <c r="C111" s="28" t="s">
        <v>113</v>
      </c>
      <c r="D111" s="28" t="s">
        <v>675</v>
      </c>
      <c r="E111" s="28" t="s">
        <v>676</v>
      </c>
      <c r="F111" s="28" t="s">
        <v>106</v>
      </c>
      <c r="G111" s="28" t="s">
        <v>677</v>
      </c>
      <c r="H111" s="28" t="s">
        <v>678</v>
      </c>
      <c r="I111" s="29">
        <v>45416</v>
      </c>
      <c r="J111" s="29" t="s">
        <v>679</v>
      </c>
      <c r="K111" s="28">
        <f>ABS('Raw_Data'!K111)</f>
        <v>64</v>
      </c>
      <c r="L111" s="28">
        <f>K111 + SUMIF(Stock_In!A:A, A111, Stock_In!D:D) - SUMIF(Stock_Out!A:A, A111, Stock_Out!D:D)</f>
        <v>64</v>
      </c>
      <c r="M111" s="28">
        <v>1</v>
      </c>
      <c r="N111" s="28">
        <f t="shared" si="4"/>
        <v>0</v>
      </c>
      <c r="O111" s="28" t="str">
        <f t="shared" si="3"/>
        <v>No</v>
      </c>
      <c r="P111" s="40">
        <v>10</v>
      </c>
      <c r="Q111" s="28">
        <v>49</v>
      </c>
      <c r="R111" s="40">
        <f t="shared" si="5"/>
        <v>490</v>
      </c>
      <c r="S111" s="30">
        <v>15</v>
      </c>
    </row>
    <row r="112" spans="1:19" x14ac:dyDescent="0.25">
      <c r="A112" s="31" t="str">
        <f>IFERROR(VLOOKUP(B112, CHOOSE({1,2}, Products!B:B, Products!A:A), 2, FALSE), "Not Found")</f>
        <v>P071</v>
      </c>
      <c r="B112" s="31" t="str">
        <f>PROPER(TRIM('Raw_Data'!A112))</f>
        <v>Black Tea</v>
      </c>
      <c r="C112" s="31" t="s">
        <v>201</v>
      </c>
      <c r="D112" s="31" t="s">
        <v>681</v>
      </c>
      <c r="E112" s="31" t="s">
        <v>682</v>
      </c>
      <c r="F112" s="31" t="s">
        <v>106</v>
      </c>
      <c r="G112" s="31" t="s">
        <v>683</v>
      </c>
      <c r="H112" s="31" t="s">
        <v>684</v>
      </c>
      <c r="I112" s="32">
        <v>45416</v>
      </c>
      <c r="J112" s="32">
        <v>45636</v>
      </c>
      <c r="K112" s="31">
        <f>ABS('Raw_Data'!K112)</f>
        <v>35</v>
      </c>
      <c r="L112" s="31">
        <f>K112 + SUMIF(Stock_In!A:A, A112, Stock_In!D:D) - SUMIF(Stock_Out!A:A, A112, Stock_Out!D:D)</f>
        <v>35</v>
      </c>
      <c r="M112" s="31">
        <v>88</v>
      </c>
      <c r="N112" s="31">
        <f t="shared" si="4"/>
        <v>53</v>
      </c>
      <c r="O112" s="31" t="str">
        <f t="shared" si="3"/>
        <v>Yes</v>
      </c>
      <c r="P112" s="39">
        <v>4.7</v>
      </c>
      <c r="Q112" s="31">
        <v>39</v>
      </c>
      <c r="R112" s="39">
        <f t="shared" si="5"/>
        <v>183.3</v>
      </c>
      <c r="S112" s="33">
        <v>62</v>
      </c>
    </row>
    <row r="113" spans="1:19" x14ac:dyDescent="0.25">
      <c r="A113" s="28" t="str">
        <f>IFERROR(VLOOKUP(B113, CHOOSE({1,2}, Products!B:B, Products!A:A), 2, FALSE), "Not Found")</f>
        <v>P045</v>
      </c>
      <c r="B113" s="28" t="str">
        <f>PROPER(TRIM('Raw_Data'!A113))</f>
        <v>Olive Oil</v>
      </c>
      <c r="C113" s="28" t="s">
        <v>65</v>
      </c>
      <c r="D113" s="28" t="s">
        <v>687</v>
      </c>
      <c r="E113" s="28" t="s">
        <v>688</v>
      </c>
      <c r="F113" s="28" t="s">
        <v>106</v>
      </c>
      <c r="G113" s="28" t="s">
        <v>689</v>
      </c>
      <c r="H113" s="28" t="s">
        <v>690</v>
      </c>
      <c r="I113" s="29">
        <v>45417</v>
      </c>
      <c r="J113" s="29" t="s">
        <v>691</v>
      </c>
      <c r="K113" s="28">
        <f>ABS('Raw_Data'!K113)</f>
        <v>100</v>
      </c>
      <c r="L113" s="28">
        <f>K113 + SUMIF(Stock_In!A:A, A113, Stock_In!D:D) - SUMIF(Stock_Out!A:A, A113, Stock_Out!D:D)</f>
        <v>100</v>
      </c>
      <c r="M113" s="28">
        <v>92</v>
      </c>
      <c r="N113" s="28">
        <f t="shared" si="4"/>
        <v>0</v>
      </c>
      <c r="O113" s="28" t="str">
        <f t="shared" si="3"/>
        <v>No</v>
      </c>
      <c r="P113" s="40">
        <v>6</v>
      </c>
      <c r="Q113" s="28">
        <v>84</v>
      </c>
      <c r="R113" s="40">
        <f t="shared" si="5"/>
        <v>504</v>
      </c>
      <c r="S113" s="30">
        <v>9</v>
      </c>
    </row>
    <row r="114" spans="1:19" x14ac:dyDescent="0.25">
      <c r="A114" s="31" t="str">
        <f>IFERROR(VLOOKUP(B114, CHOOSE({1,2}, Products!B:B, Products!A:A), 2, FALSE), "Not Found")</f>
        <v>P072</v>
      </c>
      <c r="B114" s="31" t="str">
        <f>PROPER(TRIM('Raw_Data'!A114))</f>
        <v>White Tea</v>
      </c>
      <c r="C114" s="31" t="s">
        <v>201</v>
      </c>
      <c r="D114" s="31" t="s">
        <v>694</v>
      </c>
      <c r="E114" s="31" t="s">
        <v>695</v>
      </c>
      <c r="F114" s="31" t="s">
        <v>68</v>
      </c>
      <c r="G114" s="31" t="s">
        <v>696</v>
      </c>
      <c r="H114" s="31" t="s">
        <v>697</v>
      </c>
      <c r="I114" s="32">
        <v>45417</v>
      </c>
      <c r="J114" s="32" t="s">
        <v>698</v>
      </c>
      <c r="K114" s="31">
        <f>ABS('Raw_Data'!K114)</f>
        <v>91</v>
      </c>
      <c r="L114" s="31">
        <f>K114 + SUMIF(Stock_In!A:A, A114, Stock_In!D:D) - SUMIF(Stock_Out!A:A, A114, Stock_Out!D:D)</f>
        <v>91</v>
      </c>
      <c r="M114" s="31">
        <v>78</v>
      </c>
      <c r="N114" s="31">
        <f t="shared" si="4"/>
        <v>0</v>
      </c>
      <c r="O114" s="31" t="str">
        <f t="shared" si="3"/>
        <v>No</v>
      </c>
      <c r="P114" s="39">
        <v>25</v>
      </c>
      <c r="Q114" s="31">
        <v>63</v>
      </c>
      <c r="R114" s="39">
        <f t="shared" si="5"/>
        <v>1575</v>
      </c>
      <c r="S114" s="33">
        <v>15</v>
      </c>
    </row>
    <row r="115" spans="1:19" x14ac:dyDescent="0.25">
      <c r="A115" s="28" t="str">
        <f>IFERROR(VLOOKUP(B115, CHOOSE({1,2}, Products!B:B, Products!A:A), 2, FALSE), "Not Found")</f>
        <v>P002</v>
      </c>
      <c r="B115" s="28" t="str">
        <f>PROPER(TRIM('Raw_Data'!A115))</f>
        <v>Vegetable Oil</v>
      </c>
      <c r="C115" s="28" t="s">
        <v>65</v>
      </c>
      <c r="D115" s="28" t="s">
        <v>701</v>
      </c>
      <c r="E115" s="28" t="s">
        <v>702</v>
      </c>
      <c r="F115" s="28" t="s">
        <v>106</v>
      </c>
      <c r="G115" s="28" t="s">
        <v>703</v>
      </c>
      <c r="H115" s="28" t="s">
        <v>704</v>
      </c>
      <c r="I115" s="29">
        <v>45417</v>
      </c>
      <c r="J115" s="29">
        <v>45634</v>
      </c>
      <c r="K115" s="28">
        <f>ABS('Raw_Data'!K115)</f>
        <v>18</v>
      </c>
      <c r="L115" s="28">
        <f>K115 + SUMIF(Stock_In!A:A, A115, Stock_In!D:D) - SUMIF(Stock_Out!A:A, A115, Stock_Out!D:D)</f>
        <v>18</v>
      </c>
      <c r="M115" s="28">
        <v>72</v>
      </c>
      <c r="N115" s="28">
        <f t="shared" si="4"/>
        <v>54</v>
      </c>
      <c r="O115" s="28" t="str">
        <f t="shared" si="3"/>
        <v>Yes</v>
      </c>
      <c r="P115" s="40">
        <v>2</v>
      </c>
      <c r="Q115" s="28">
        <v>25</v>
      </c>
      <c r="R115" s="40">
        <f t="shared" si="5"/>
        <v>50</v>
      </c>
      <c r="S115" s="30">
        <v>81</v>
      </c>
    </row>
    <row r="116" spans="1:19" x14ac:dyDescent="0.25">
      <c r="A116" s="31" t="str">
        <f>IFERROR(VLOOKUP(B116, CHOOSE({1,2}, Products!B:B, Products!A:A), 2, FALSE), "Not Found")</f>
        <v>P073</v>
      </c>
      <c r="B116" s="31" t="str">
        <f>PROPER(TRIM('Raw_Data'!A116))</f>
        <v>White Rice</v>
      </c>
      <c r="C116" s="31" t="s">
        <v>103</v>
      </c>
      <c r="D116" s="31" t="s">
        <v>707</v>
      </c>
      <c r="E116" s="31" t="s">
        <v>708</v>
      </c>
      <c r="F116" s="31" t="s">
        <v>59</v>
      </c>
      <c r="G116" s="31" t="s">
        <v>709</v>
      </c>
      <c r="H116" s="31" t="s">
        <v>710</v>
      </c>
      <c r="I116" s="32">
        <v>45417</v>
      </c>
      <c r="J116" s="32" t="s">
        <v>639</v>
      </c>
      <c r="K116" s="31">
        <f>ABS('Raw_Data'!K116)</f>
        <v>80</v>
      </c>
      <c r="L116" s="31">
        <f>K116 + SUMIF(Stock_In!A:A, A116, Stock_In!D:D) - SUMIF(Stock_Out!A:A, A116, Stock_Out!D:D)</f>
        <v>80</v>
      </c>
      <c r="M116" s="31">
        <v>86</v>
      </c>
      <c r="N116" s="31">
        <f t="shared" si="4"/>
        <v>6</v>
      </c>
      <c r="O116" s="31" t="str">
        <f t="shared" si="3"/>
        <v>Yes</v>
      </c>
      <c r="P116" s="39">
        <v>1.8</v>
      </c>
      <c r="Q116" s="31">
        <v>46</v>
      </c>
      <c r="R116" s="39">
        <f t="shared" si="5"/>
        <v>82.8</v>
      </c>
      <c r="S116" s="33">
        <v>69</v>
      </c>
    </row>
    <row r="117" spans="1:19" x14ac:dyDescent="0.25">
      <c r="A117" s="28" t="str">
        <f>IFERROR(VLOOKUP(B117, CHOOSE({1,2}, Products!B:B, Products!A:A), 2, FALSE), "Not Found")</f>
        <v>P074</v>
      </c>
      <c r="B117" s="28" t="str">
        <f>PROPER(TRIM('Raw_Data'!A117))</f>
        <v>Long Grain Rice</v>
      </c>
      <c r="C117" s="28" t="s">
        <v>103</v>
      </c>
      <c r="D117" s="28" t="s">
        <v>713</v>
      </c>
      <c r="E117" s="28" t="s">
        <v>714</v>
      </c>
      <c r="F117" s="28" t="s">
        <v>59</v>
      </c>
      <c r="G117" s="28" t="s">
        <v>715</v>
      </c>
      <c r="H117" s="28" t="s">
        <v>716</v>
      </c>
      <c r="I117" s="29">
        <v>45418</v>
      </c>
      <c r="J117" s="29" t="s">
        <v>717</v>
      </c>
      <c r="K117" s="28">
        <f>ABS('Raw_Data'!K117)</f>
        <v>11</v>
      </c>
      <c r="L117" s="28">
        <f>K117 + SUMIF(Stock_In!A:A, A117, Stock_In!D:D) - SUMIF(Stock_Out!A:A, A117, Stock_Out!D:D)</f>
        <v>11</v>
      </c>
      <c r="M117" s="28">
        <v>10</v>
      </c>
      <c r="N117" s="28">
        <f t="shared" si="4"/>
        <v>0</v>
      </c>
      <c r="O117" s="28" t="str">
        <f t="shared" si="3"/>
        <v>No</v>
      </c>
      <c r="P117" s="40">
        <v>1.5</v>
      </c>
      <c r="Q117" s="28">
        <v>48</v>
      </c>
      <c r="R117" s="40">
        <f t="shared" si="5"/>
        <v>72</v>
      </c>
      <c r="S117" s="30">
        <v>65</v>
      </c>
    </row>
    <row r="118" spans="1:19" x14ac:dyDescent="0.25">
      <c r="A118" s="31" t="str">
        <f>IFERROR(VLOOKUP(B118, CHOOSE({1,2}, Products!B:B, Products!A:A), 2, FALSE), "Not Found")</f>
        <v>P038</v>
      </c>
      <c r="B118" s="31" t="str">
        <f>PROPER(TRIM('Raw_Data'!A118))</f>
        <v>Chocolate Biscuit</v>
      </c>
      <c r="C118" s="31" t="s">
        <v>152</v>
      </c>
      <c r="D118" s="31" t="s">
        <v>718</v>
      </c>
      <c r="E118" s="31" t="s">
        <v>719</v>
      </c>
      <c r="F118" s="31" t="s">
        <v>68</v>
      </c>
      <c r="G118" s="31" t="s">
        <v>720</v>
      </c>
      <c r="H118" s="31" t="s">
        <v>721</v>
      </c>
      <c r="I118" s="32">
        <v>45418</v>
      </c>
      <c r="J118" s="32" t="s">
        <v>437</v>
      </c>
      <c r="K118" s="31">
        <f>ABS('Raw_Data'!K118)</f>
        <v>99</v>
      </c>
      <c r="L118" s="31">
        <f>K118 + SUMIF(Stock_In!A:A, A118, Stock_In!D:D) - SUMIF(Stock_Out!A:A, A118, Stock_Out!D:D)</f>
        <v>99</v>
      </c>
      <c r="M118" s="31">
        <v>3</v>
      </c>
      <c r="N118" s="31">
        <f t="shared" si="4"/>
        <v>0</v>
      </c>
      <c r="O118" s="31" t="str">
        <f t="shared" si="3"/>
        <v>No</v>
      </c>
      <c r="P118" s="39">
        <v>5</v>
      </c>
      <c r="Q118" s="31">
        <v>65</v>
      </c>
      <c r="R118" s="39">
        <f t="shared" si="5"/>
        <v>325</v>
      </c>
      <c r="S118" s="33">
        <v>16</v>
      </c>
    </row>
    <row r="119" spans="1:19" x14ac:dyDescent="0.25">
      <c r="A119" s="28" t="str">
        <f>IFERROR(VLOOKUP(B119, CHOOSE({1,2}, Products!B:B, Products!A:A), 2, FALSE), "Not Found")</f>
        <v>P068</v>
      </c>
      <c r="B119" s="28" t="str">
        <f>PROPER(TRIM('Raw_Data'!A119))</f>
        <v>Peach</v>
      </c>
      <c r="C119" s="28" t="s">
        <v>56</v>
      </c>
      <c r="D119" s="28" t="s">
        <v>722</v>
      </c>
      <c r="E119" s="28" t="s">
        <v>723</v>
      </c>
      <c r="F119" s="28" t="s">
        <v>106</v>
      </c>
      <c r="G119" s="28" t="s">
        <v>724</v>
      </c>
      <c r="H119" s="28" t="s">
        <v>725</v>
      </c>
      <c r="I119" s="29">
        <v>45418</v>
      </c>
      <c r="J119" s="29">
        <v>45360</v>
      </c>
      <c r="K119" s="28">
        <f>ABS('Raw_Data'!K119)</f>
        <v>40</v>
      </c>
      <c r="L119" s="28">
        <f>K119 + SUMIF(Stock_In!A:A, A119, Stock_In!D:D) - SUMIF(Stock_Out!A:A, A119, Stock_Out!D:D)</f>
        <v>40</v>
      </c>
      <c r="M119" s="28">
        <v>83</v>
      </c>
      <c r="N119" s="28">
        <f t="shared" si="4"/>
        <v>43</v>
      </c>
      <c r="O119" s="28" t="str">
        <f t="shared" si="3"/>
        <v>Yes</v>
      </c>
      <c r="P119" s="40">
        <v>4</v>
      </c>
      <c r="Q119" s="28">
        <v>92</v>
      </c>
      <c r="R119" s="40">
        <f t="shared" si="5"/>
        <v>368</v>
      </c>
      <c r="S119" s="30">
        <v>50</v>
      </c>
    </row>
    <row r="120" spans="1:19" x14ac:dyDescent="0.25">
      <c r="A120" s="31" t="str">
        <f>IFERROR(VLOOKUP(B120, CHOOSE({1,2}, Products!B:B, Products!A:A), 2, FALSE), "Not Found")</f>
        <v>P075</v>
      </c>
      <c r="B120" s="31" t="str">
        <f>PROPER(TRIM('Raw_Data'!A120))</f>
        <v>Rye Bread</v>
      </c>
      <c r="C120" s="31" t="s">
        <v>152</v>
      </c>
      <c r="D120" s="31" t="s">
        <v>727</v>
      </c>
      <c r="E120" s="31" t="s">
        <v>728</v>
      </c>
      <c r="F120" s="31" t="s">
        <v>68</v>
      </c>
      <c r="G120" s="31" t="s">
        <v>729</v>
      </c>
      <c r="H120" s="31" t="s">
        <v>730</v>
      </c>
      <c r="I120" s="32">
        <v>45419</v>
      </c>
      <c r="J120" s="32" t="s">
        <v>197</v>
      </c>
      <c r="K120" s="31">
        <f>ABS('Raw_Data'!K120)</f>
        <v>69</v>
      </c>
      <c r="L120" s="31">
        <f>K120 + SUMIF(Stock_In!A:A, A120, Stock_In!D:D) - SUMIF(Stock_Out!A:A, A120, Stock_Out!D:D)</f>
        <v>69</v>
      </c>
      <c r="M120" s="31">
        <v>65</v>
      </c>
      <c r="N120" s="31">
        <f t="shared" si="4"/>
        <v>0</v>
      </c>
      <c r="O120" s="31" t="str">
        <f t="shared" si="3"/>
        <v>No</v>
      </c>
      <c r="P120" s="39">
        <v>3</v>
      </c>
      <c r="Q120" s="31">
        <v>98</v>
      </c>
      <c r="R120" s="39">
        <f t="shared" si="5"/>
        <v>294</v>
      </c>
      <c r="S120" s="33">
        <v>50</v>
      </c>
    </row>
    <row r="121" spans="1:19" x14ac:dyDescent="0.25">
      <c r="A121" s="28" t="str">
        <f>IFERROR(VLOOKUP(B121, CHOOSE({1,2}, Products!B:B, Products!A:A), 2, FALSE), "Not Found")</f>
        <v>P076</v>
      </c>
      <c r="B121" s="28" t="str">
        <f>PROPER(TRIM('Raw_Data'!A121))</f>
        <v>Egg (Goose)</v>
      </c>
      <c r="C121" s="28" t="s">
        <v>74</v>
      </c>
      <c r="D121" s="28" t="s">
        <v>732</v>
      </c>
      <c r="E121" s="28" t="s">
        <v>733</v>
      </c>
      <c r="F121" s="28" t="s">
        <v>106</v>
      </c>
      <c r="G121" s="28" t="s">
        <v>734</v>
      </c>
      <c r="H121" s="28" t="s">
        <v>735</v>
      </c>
      <c r="I121" s="29">
        <v>45419</v>
      </c>
      <c r="J121" s="29">
        <v>45392</v>
      </c>
      <c r="K121" s="28">
        <f>ABS('Raw_Data'!K121)</f>
        <v>60</v>
      </c>
      <c r="L121" s="28">
        <f>K121 + SUMIF(Stock_In!A:A, A121, Stock_In!D:D) - SUMIF(Stock_Out!A:A, A121, Stock_Out!D:D)</f>
        <v>60</v>
      </c>
      <c r="M121" s="28">
        <v>43</v>
      </c>
      <c r="N121" s="28">
        <f t="shared" si="4"/>
        <v>0</v>
      </c>
      <c r="O121" s="28" t="str">
        <f t="shared" si="3"/>
        <v>No</v>
      </c>
      <c r="P121" s="40">
        <v>2.5</v>
      </c>
      <c r="Q121" s="28">
        <v>77</v>
      </c>
      <c r="R121" s="40">
        <f t="shared" si="5"/>
        <v>192.5</v>
      </c>
      <c r="S121" s="30">
        <v>60</v>
      </c>
    </row>
    <row r="122" spans="1:19" x14ac:dyDescent="0.25">
      <c r="A122" s="31" t="str">
        <f>IFERROR(VLOOKUP(B122, CHOOSE({1,2}, Products!B:B, Products!A:A), 2, FALSE), "Not Found")</f>
        <v>P077</v>
      </c>
      <c r="B122" s="31" t="str">
        <f>PROPER(TRIM('Raw_Data'!A122))</f>
        <v>Brown Rice</v>
      </c>
      <c r="C122" s="31" t="s">
        <v>103</v>
      </c>
      <c r="D122" s="31" t="s">
        <v>737</v>
      </c>
      <c r="E122" s="31" t="s">
        <v>738</v>
      </c>
      <c r="F122" s="31" t="s">
        <v>59</v>
      </c>
      <c r="G122" s="31" t="s">
        <v>739</v>
      </c>
      <c r="H122" s="31" t="s">
        <v>740</v>
      </c>
      <c r="I122" s="32">
        <v>45419</v>
      </c>
      <c r="J122" s="32">
        <v>45514</v>
      </c>
      <c r="K122" s="31">
        <f>ABS('Raw_Data'!K122)</f>
        <v>79</v>
      </c>
      <c r="L122" s="31">
        <f>K122 + SUMIF(Stock_In!A:A, A122, Stock_In!D:D) - SUMIF(Stock_Out!A:A, A122, Stock_Out!D:D)</f>
        <v>79</v>
      </c>
      <c r="M122" s="31">
        <v>38</v>
      </c>
      <c r="N122" s="31">
        <f t="shared" si="4"/>
        <v>0</v>
      </c>
      <c r="O122" s="31" t="str">
        <f t="shared" si="3"/>
        <v>No</v>
      </c>
      <c r="P122" s="39">
        <v>2.5</v>
      </c>
      <c r="Q122" s="31">
        <v>43</v>
      </c>
      <c r="R122" s="39">
        <f t="shared" si="5"/>
        <v>107.5</v>
      </c>
      <c r="S122" s="33">
        <v>93</v>
      </c>
    </row>
    <row r="123" spans="1:19" x14ac:dyDescent="0.25">
      <c r="A123" s="28" t="str">
        <f>IFERROR(VLOOKUP(B123, CHOOSE({1,2}, Products!B:B, Products!A:A), 2, FALSE), "Not Found")</f>
        <v>P069</v>
      </c>
      <c r="B123" s="28" t="str">
        <f>PROPER(TRIM('Raw_Data'!A123))</f>
        <v>Asparagus</v>
      </c>
      <c r="C123" s="28" t="s">
        <v>56</v>
      </c>
      <c r="D123" s="28" t="s">
        <v>377</v>
      </c>
      <c r="E123" s="28" t="s">
        <v>742</v>
      </c>
      <c r="F123" s="28" t="s">
        <v>68</v>
      </c>
      <c r="G123" s="28" t="s">
        <v>743</v>
      </c>
      <c r="H123" s="28" t="s">
        <v>744</v>
      </c>
      <c r="I123" s="29">
        <v>45420</v>
      </c>
      <c r="J123" s="29">
        <v>45962</v>
      </c>
      <c r="K123" s="28">
        <f>ABS('Raw_Data'!K123)</f>
        <v>68</v>
      </c>
      <c r="L123" s="28">
        <f>K123 + SUMIF(Stock_In!A:A, A123, Stock_In!D:D) - SUMIF(Stock_Out!A:A, A123, Stock_Out!D:D)</f>
        <v>68</v>
      </c>
      <c r="M123" s="28">
        <v>12</v>
      </c>
      <c r="N123" s="28">
        <f t="shared" si="4"/>
        <v>0</v>
      </c>
      <c r="O123" s="28" t="str">
        <f t="shared" si="3"/>
        <v>No</v>
      </c>
      <c r="P123" s="40">
        <v>5</v>
      </c>
      <c r="Q123" s="28">
        <v>84</v>
      </c>
      <c r="R123" s="40">
        <f t="shared" si="5"/>
        <v>420</v>
      </c>
      <c r="S123" s="30">
        <v>95</v>
      </c>
    </row>
    <row r="124" spans="1:19" x14ac:dyDescent="0.25">
      <c r="A124" s="31" t="str">
        <f>IFERROR(VLOOKUP(B124, CHOOSE({1,2}, Products!B:B, Products!A:A), 2, FALSE), "Not Found")</f>
        <v>P051</v>
      </c>
      <c r="B124" s="31" t="str">
        <f>PROPER(TRIM('Raw_Data'!A124))</f>
        <v>Sardines</v>
      </c>
      <c r="C124" s="31" t="s">
        <v>113</v>
      </c>
      <c r="D124" s="31" t="s">
        <v>745</v>
      </c>
      <c r="E124" s="31" t="s">
        <v>746</v>
      </c>
      <c r="F124" s="31" t="s">
        <v>106</v>
      </c>
      <c r="G124" s="31" t="s">
        <v>747</v>
      </c>
      <c r="H124" s="31" t="s">
        <v>748</v>
      </c>
      <c r="I124" s="32">
        <v>45421</v>
      </c>
      <c r="J124" s="32" t="s">
        <v>649</v>
      </c>
      <c r="K124" s="31">
        <f>ABS('Raw_Data'!K124)</f>
        <v>44</v>
      </c>
      <c r="L124" s="31">
        <f>K124 + SUMIF(Stock_In!A:A, A124, Stock_In!D:D) - SUMIF(Stock_Out!A:A, A124, Stock_Out!D:D)</f>
        <v>44</v>
      </c>
      <c r="M124" s="31">
        <v>67</v>
      </c>
      <c r="N124" s="31">
        <f t="shared" si="4"/>
        <v>23</v>
      </c>
      <c r="O124" s="31" t="str">
        <f t="shared" si="3"/>
        <v>Yes</v>
      </c>
      <c r="P124" s="39">
        <v>6</v>
      </c>
      <c r="Q124" s="31">
        <v>90</v>
      </c>
      <c r="R124" s="39">
        <f t="shared" si="5"/>
        <v>540</v>
      </c>
      <c r="S124" s="33">
        <v>11</v>
      </c>
    </row>
    <row r="125" spans="1:19" x14ac:dyDescent="0.25">
      <c r="A125" s="28" t="str">
        <f>IFERROR(VLOOKUP(B125, CHOOSE({1,2}, Products!B:B, Products!A:A), 2, FALSE), "Not Found")</f>
        <v>P078</v>
      </c>
      <c r="B125" s="28" t="str">
        <f>PROPER(TRIM('Raw_Data'!A125))</f>
        <v>Black Coffee</v>
      </c>
      <c r="C125" s="28" t="s">
        <v>201</v>
      </c>
      <c r="D125" s="28" t="s">
        <v>239</v>
      </c>
      <c r="E125" s="28" t="s">
        <v>751</v>
      </c>
      <c r="F125" s="28" t="s">
        <v>106</v>
      </c>
      <c r="G125" s="28" t="s">
        <v>752</v>
      </c>
      <c r="H125" s="28" t="s">
        <v>753</v>
      </c>
      <c r="I125" s="29">
        <v>45421</v>
      </c>
      <c r="J125" s="29" t="s">
        <v>754</v>
      </c>
      <c r="K125" s="28">
        <f>ABS('Raw_Data'!K125)</f>
        <v>40</v>
      </c>
      <c r="L125" s="28">
        <f>K125 + SUMIF(Stock_In!A:A, A125, Stock_In!D:D) - SUMIF(Stock_Out!A:A, A125, Stock_Out!D:D)</f>
        <v>40</v>
      </c>
      <c r="M125" s="28">
        <v>30</v>
      </c>
      <c r="N125" s="28">
        <f t="shared" si="4"/>
        <v>0</v>
      </c>
      <c r="O125" s="28" t="str">
        <f t="shared" si="3"/>
        <v>No</v>
      </c>
      <c r="P125" s="40">
        <v>15</v>
      </c>
      <c r="Q125" s="28">
        <v>33</v>
      </c>
      <c r="R125" s="40">
        <f t="shared" si="5"/>
        <v>495</v>
      </c>
      <c r="S125" s="30">
        <v>84</v>
      </c>
    </row>
    <row r="126" spans="1:19" x14ac:dyDescent="0.25">
      <c r="A126" s="31" t="str">
        <f>IFERROR(VLOOKUP(B126, CHOOSE({1,2}, Products!B:B, Products!A:A), 2, FALSE), "Not Found")</f>
        <v>P077</v>
      </c>
      <c r="B126" s="31" t="str">
        <f>PROPER(TRIM('Raw_Data'!A126))</f>
        <v>Brown Rice</v>
      </c>
      <c r="C126" s="31" t="s">
        <v>103</v>
      </c>
      <c r="D126" s="31" t="s">
        <v>756</v>
      </c>
      <c r="E126" s="31" t="s">
        <v>757</v>
      </c>
      <c r="F126" s="31" t="s">
        <v>106</v>
      </c>
      <c r="G126" s="31" t="s">
        <v>758</v>
      </c>
      <c r="H126" s="31" t="s">
        <v>759</v>
      </c>
      <c r="I126" s="32">
        <v>45421</v>
      </c>
      <c r="J126" s="32">
        <v>45605</v>
      </c>
      <c r="K126" s="31">
        <f>ABS('Raw_Data'!K126)</f>
        <v>46</v>
      </c>
      <c r="L126" s="31">
        <f>K126 + SUMIF(Stock_In!A:A, A126, Stock_In!D:D) - SUMIF(Stock_Out!A:A, A126, Stock_Out!D:D)</f>
        <v>46</v>
      </c>
      <c r="M126" s="31">
        <v>81</v>
      </c>
      <c r="N126" s="31">
        <f t="shared" si="4"/>
        <v>35</v>
      </c>
      <c r="O126" s="31" t="str">
        <f t="shared" si="3"/>
        <v>Yes</v>
      </c>
      <c r="P126" s="39">
        <v>2.5</v>
      </c>
      <c r="Q126" s="31">
        <v>48</v>
      </c>
      <c r="R126" s="39">
        <f t="shared" si="5"/>
        <v>120</v>
      </c>
      <c r="S126" s="33">
        <v>48</v>
      </c>
    </row>
    <row r="127" spans="1:19" x14ac:dyDescent="0.25">
      <c r="A127" s="28" t="str">
        <f>IFERROR(VLOOKUP(B127, CHOOSE({1,2}, Products!B:B, Products!A:A), 2, FALSE), "Not Found")</f>
        <v>P079</v>
      </c>
      <c r="B127" s="28" t="str">
        <f>PROPER(TRIM('Raw_Data'!A127))</f>
        <v>White Sugar</v>
      </c>
      <c r="C127" s="28" t="s">
        <v>103</v>
      </c>
      <c r="D127" s="28" t="s">
        <v>261</v>
      </c>
      <c r="E127" s="28" t="s">
        <v>761</v>
      </c>
      <c r="F127" s="28" t="s">
        <v>68</v>
      </c>
      <c r="G127" s="28" t="s">
        <v>762</v>
      </c>
      <c r="H127" s="28" t="s">
        <v>763</v>
      </c>
      <c r="I127" s="29">
        <v>45422</v>
      </c>
      <c r="J127" s="29" t="s">
        <v>764</v>
      </c>
      <c r="K127" s="28">
        <f>ABS('Raw_Data'!K127)</f>
        <v>24</v>
      </c>
      <c r="L127" s="28">
        <f>K127 + SUMIF(Stock_In!A:A, A127, Stock_In!D:D) - SUMIF(Stock_Out!A:A, A127, Stock_Out!D:D)</f>
        <v>24</v>
      </c>
      <c r="M127" s="28">
        <v>69</v>
      </c>
      <c r="N127" s="28">
        <f t="shared" si="4"/>
        <v>45</v>
      </c>
      <c r="O127" s="28" t="str">
        <f t="shared" si="3"/>
        <v>Yes</v>
      </c>
      <c r="P127" s="40">
        <v>2</v>
      </c>
      <c r="Q127" s="28">
        <v>20</v>
      </c>
      <c r="R127" s="40">
        <f t="shared" si="5"/>
        <v>40</v>
      </c>
      <c r="S127" s="30">
        <v>20</v>
      </c>
    </row>
    <row r="128" spans="1:19" x14ac:dyDescent="0.25">
      <c r="A128" s="31" t="str">
        <f>IFERROR(VLOOKUP(B128, CHOOSE({1,2}, Products!B:B, Products!A:A), 2, FALSE), "Not Found")</f>
        <v>P027</v>
      </c>
      <c r="B128" s="31" t="str">
        <f>PROPER(TRIM('Raw_Data'!A128))</f>
        <v>Green Coffee</v>
      </c>
      <c r="C128" s="31" t="s">
        <v>201</v>
      </c>
      <c r="D128" s="31" t="s">
        <v>765</v>
      </c>
      <c r="E128" s="31" t="s">
        <v>766</v>
      </c>
      <c r="F128" s="31" t="s">
        <v>106</v>
      </c>
      <c r="G128" s="31" t="s">
        <v>767</v>
      </c>
      <c r="H128" s="31" t="s">
        <v>768</v>
      </c>
      <c r="I128" s="32">
        <v>45422</v>
      </c>
      <c r="J128" s="32">
        <v>45572</v>
      </c>
      <c r="K128" s="31">
        <f>ABS('Raw_Data'!K128)</f>
        <v>29</v>
      </c>
      <c r="L128" s="31">
        <f>K128 + SUMIF(Stock_In!A:A, A128, Stock_In!D:D) - SUMIF(Stock_Out!A:A, A128, Stock_Out!D:D)</f>
        <v>29</v>
      </c>
      <c r="M128" s="31">
        <v>91</v>
      </c>
      <c r="N128" s="31">
        <f t="shared" si="4"/>
        <v>62</v>
      </c>
      <c r="O128" s="31" t="str">
        <f t="shared" si="3"/>
        <v>Yes</v>
      </c>
      <c r="P128" s="39">
        <v>12</v>
      </c>
      <c r="Q128" s="31">
        <v>28</v>
      </c>
      <c r="R128" s="39">
        <f t="shared" si="5"/>
        <v>336</v>
      </c>
      <c r="S128" s="33">
        <v>40</v>
      </c>
    </row>
    <row r="129" spans="1:19" x14ac:dyDescent="0.25">
      <c r="A129" s="28" t="str">
        <f>IFERROR(VLOOKUP(B129, CHOOSE({1,2}, Products!B:B, Products!A:A), 2, FALSE), "Not Found")</f>
        <v>P080</v>
      </c>
      <c r="B129" s="28" t="str">
        <f>PROPER(TRIM('Raw_Data'!A129))</f>
        <v>Egg (Quail)</v>
      </c>
      <c r="C129" s="28" t="s">
        <v>74</v>
      </c>
      <c r="D129" s="28" t="s">
        <v>770</v>
      </c>
      <c r="E129" s="28" t="s">
        <v>771</v>
      </c>
      <c r="F129" s="28" t="s">
        <v>59</v>
      </c>
      <c r="G129" s="28" t="s">
        <v>772</v>
      </c>
      <c r="H129" s="28" t="s">
        <v>773</v>
      </c>
      <c r="I129" s="29">
        <v>45423</v>
      </c>
      <c r="J129" s="29">
        <v>45480</v>
      </c>
      <c r="K129" s="28">
        <f>ABS('Raw_Data'!K129)</f>
        <v>97</v>
      </c>
      <c r="L129" s="28">
        <f>K129 + SUMIF(Stock_In!A:A, A129, Stock_In!D:D) - SUMIF(Stock_Out!A:A, A129, Stock_Out!D:D)</f>
        <v>97</v>
      </c>
      <c r="M129" s="28">
        <v>88</v>
      </c>
      <c r="N129" s="28">
        <f t="shared" si="4"/>
        <v>0</v>
      </c>
      <c r="O129" s="28" t="str">
        <f t="shared" si="3"/>
        <v>No</v>
      </c>
      <c r="P129" s="40">
        <v>0.8</v>
      </c>
      <c r="Q129" s="28">
        <v>97</v>
      </c>
      <c r="R129" s="40">
        <f t="shared" si="5"/>
        <v>77.600000000000009</v>
      </c>
      <c r="S129" s="30">
        <v>18</v>
      </c>
    </row>
    <row r="130" spans="1:19" x14ac:dyDescent="0.25">
      <c r="A130" s="31" t="str">
        <f>IFERROR(VLOOKUP(B130, CHOOSE({1,2}, Products!B:B, Products!A:A), 2, FALSE), "Not Found")</f>
        <v>P081</v>
      </c>
      <c r="B130" s="31" t="str">
        <f>PROPER(TRIM('Raw_Data'!A130))</f>
        <v>Herbal Tea</v>
      </c>
      <c r="C130" s="31" t="s">
        <v>201</v>
      </c>
      <c r="D130" s="31" t="s">
        <v>777</v>
      </c>
      <c r="E130" s="31" t="s">
        <v>778</v>
      </c>
      <c r="F130" s="31" t="s">
        <v>59</v>
      </c>
      <c r="G130" s="31" t="s">
        <v>779</v>
      </c>
      <c r="H130" s="31" t="s">
        <v>780</v>
      </c>
      <c r="I130" s="32">
        <v>45423</v>
      </c>
      <c r="J130" s="32" t="s">
        <v>533</v>
      </c>
      <c r="K130" s="31">
        <f>ABS('Raw_Data'!K130)</f>
        <v>77</v>
      </c>
      <c r="L130" s="31">
        <f>K130 + SUMIF(Stock_In!A:A, A130, Stock_In!D:D) - SUMIF(Stock_Out!A:A, A130, Stock_Out!D:D)</f>
        <v>77</v>
      </c>
      <c r="M130" s="31">
        <v>45</v>
      </c>
      <c r="N130" s="31">
        <f t="shared" si="4"/>
        <v>0</v>
      </c>
      <c r="O130" s="31" t="str">
        <f t="shared" si="3"/>
        <v>No</v>
      </c>
      <c r="P130" s="39">
        <v>30</v>
      </c>
      <c r="Q130" s="31">
        <v>25</v>
      </c>
      <c r="R130" s="39">
        <f t="shared" si="5"/>
        <v>750</v>
      </c>
      <c r="S130" s="33">
        <v>37</v>
      </c>
    </row>
    <row r="131" spans="1:19" x14ac:dyDescent="0.25">
      <c r="A131" s="28" t="str">
        <f>IFERROR(VLOOKUP(B131, CHOOSE({1,2}, Products!B:B, Products!A:A), 2, FALSE), "Not Found")</f>
        <v>P082</v>
      </c>
      <c r="B131" s="28" t="str">
        <f>PROPER(TRIM('Raw_Data'!A131))</f>
        <v>Coconut Oil</v>
      </c>
      <c r="C131" s="28" t="s">
        <v>65</v>
      </c>
      <c r="D131" s="28" t="s">
        <v>499</v>
      </c>
      <c r="E131" s="28" t="s">
        <v>784</v>
      </c>
      <c r="F131" s="28" t="s">
        <v>59</v>
      </c>
      <c r="G131" s="28" t="s">
        <v>785</v>
      </c>
      <c r="H131" s="28" t="s">
        <v>786</v>
      </c>
      <c r="I131" s="29">
        <v>45423</v>
      </c>
      <c r="J131" s="29">
        <v>45603</v>
      </c>
      <c r="K131" s="28">
        <f>ABS('Raw_Data'!K131)</f>
        <v>33</v>
      </c>
      <c r="L131" s="28">
        <f>K131 + SUMIF(Stock_In!A:A, A131, Stock_In!D:D) - SUMIF(Stock_Out!A:A, A131, Stock_Out!D:D)</f>
        <v>33</v>
      </c>
      <c r="M131" s="28">
        <v>78</v>
      </c>
      <c r="N131" s="28">
        <f t="shared" si="4"/>
        <v>45</v>
      </c>
      <c r="O131" s="28" t="str">
        <f t="shared" si="3"/>
        <v>Yes</v>
      </c>
      <c r="P131" s="40">
        <v>5</v>
      </c>
      <c r="Q131" s="28">
        <v>60</v>
      </c>
      <c r="R131" s="40">
        <f t="shared" si="5"/>
        <v>300</v>
      </c>
      <c r="S131" s="30">
        <v>25</v>
      </c>
    </row>
    <row r="132" spans="1:19" x14ac:dyDescent="0.25">
      <c r="A132" s="31" t="str">
        <f>IFERROR(VLOOKUP(B132, CHOOSE({1,2}, Products!B:B, Products!A:A), 2, FALSE), "Not Found")</f>
        <v>P046</v>
      </c>
      <c r="B132" s="31" t="str">
        <f>PROPER(TRIM('Raw_Data'!A132))</f>
        <v>Egg (Duck)</v>
      </c>
      <c r="C132" s="31" t="s">
        <v>74</v>
      </c>
      <c r="D132" s="31" t="s">
        <v>788</v>
      </c>
      <c r="E132" s="31" t="s">
        <v>789</v>
      </c>
      <c r="F132" s="31" t="s">
        <v>59</v>
      </c>
      <c r="G132" s="31" t="s">
        <v>790</v>
      </c>
      <c r="H132" s="31" t="s">
        <v>791</v>
      </c>
      <c r="I132" s="32">
        <v>45423</v>
      </c>
      <c r="J132" s="32">
        <v>45779</v>
      </c>
      <c r="K132" s="31">
        <f>ABS('Raw_Data'!K132)</f>
        <v>77</v>
      </c>
      <c r="L132" s="31">
        <f>K132 + SUMIF(Stock_In!A:A, A132, Stock_In!D:D) - SUMIF(Stock_Out!A:A, A132, Stock_Out!D:D)</f>
        <v>77</v>
      </c>
      <c r="M132" s="31">
        <v>1</v>
      </c>
      <c r="N132" s="31">
        <f t="shared" si="4"/>
        <v>0</v>
      </c>
      <c r="O132" s="31" t="str">
        <f t="shared" ref="O132:O195" si="6">IF(K132 &lt;= M132, "Yes", "No")</f>
        <v>No</v>
      </c>
      <c r="P132" s="39">
        <v>1</v>
      </c>
      <c r="Q132" s="31">
        <v>58</v>
      </c>
      <c r="R132" s="39">
        <f t="shared" si="5"/>
        <v>58</v>
      </c>
      <c r="S132" s="33">
        <v>55</v>
      </c>
    </row>
    <row r="133" spans="1:19" x14ac:dyDescent="0.25">
      <c r="A133" s="28" t="str">
        <f>IFERROR(VLOOKUP(B133, CHOOSE({1,2}, Products!B:B, Products!A:A), 2, FALSE), "Not Found")</f>
        <v>P083</v>
      </c>
      <c r="B133" s="28" t="str">
        <f>PROPER(TRIM('Raw_Data'!A133))</f>
        <v>Buttermilk</v>
      </c>
      <c r="C133" s="28" t="s">
        <v>74</v>
      </c>
      <c r="D133" s="28" t="s">
        <v>793</v>
      </c>
      <c r="E133" s="28" t="s">
        <v>794</v>
      </c>
      <c r="F133" s="28" t="s">
        <v>106</v>
      </c>
      <c r="G133" s="28" t="s">
        <v>795</v>
      </c>
      <c r="H133" s="28" t="s">
        <v>796</v>
      </c>
      <c r="I133" s="29">
        <v>45423</v>
      </c>
      <c r="J133" s="29" t="s">
        <v>797</v>
      </c>
      <c r="K133" s="28">
        <f>ABS('Raw_Data'!K133)</f>
        <v>28</v>
      </c>
      <c r="L133" s="28">
        <f>K133 + SUMIF(Stock_In!A:A, A133, Stock_In!D:D) - SUMIF(Stock_Out!A:A, A133, Stock_Out!D:D)</f>
        <v>28</v>
      </c>
      <c r="M133" s="28">
        <v>90</v>
      </c>
      <c r="N133" s="28">
        <f t="shared" ref="N133:N196" si="7">IF(M133&gt;L133,M133-L133,0)</f>
        <v>62</v>
      </c>
      <c r="O133" s="28" t="str">
        <f t="shared" si="6"/>
        <v>Yes</v>
      </c>
      <c r="P133" s="40">
        <v>2.4500000000000002</v>
      </c>
      <c r="Q133" s="28">
        <v>76</v>
      </c>
      <c r="R133" s="40">
        <f t="shared" ref="R133:R196" si="8">Q133*P133</f>
        <v>186.20000000000002</v>
      </c>
      <c r="S133" s="30">
        <v>78</v>
      </c>
    </row>
    <row r="134" spans="1:19" x14ac:dyDescent="0.25">
      <c r="A134" s="31" t="str">
        <f>IFERROR(VLOOKUP(B134, CHOOSE({1,2}, Products!B:B, Products!A:A), 2, FALSE), "Not Found")</f>
        <v>P063</v>
      </c>
      <c r="B134" s="31" t="str">
        <f>PROPER(TRIM('Raw_Data'!A134))</f>
        <v>Tuna</v>
      </c>
      <c r="C134" s="31" t="s">
        <v>113</v>
      </c>
      <c r="D134" s="31" t="s">
        <v>377</v>
      </c>
      <c r="E134" s="31" t="s">
        <v>799</v>
      </c>
      <c r="F134" s="31" t="s">
        <v>59</v>
      </c>
      <c r="G134" s="31" t="s">
        <v>800</v>
      </c>
      <c r="H134" s="31" t="s">
        <v>801</v>
      </c>
      <c r="I134" s="32">
        <v>45423</v>
      </c>
      <c r="J134" s="32">
        <v>45329</v>
      </c>
      <c r="K134" s="31">
        <f>ABS('Raw_Data'!K134)</f>
        <v>85</v>
      </c>
      <c r="L134" s="31">
        <f>K134 + SUMIF(Stock_In!A:A, A134, Stock_In!D:D) - SUMIF(Stock_Out!A:A, A134, Stock_Out!D:D)</f>
        <v>85</v>
      </c>
      <c r="M134" s="31">
        <v>17</v>
      </c>
      <c r="N134" s="31">
        <f t="shared" si="7"/>
        <v>0</v>
      </c>
      <c r="O134" s="31" t="str">
        <f t="shared" si="6"/>
        <v>No</v>
      </c>
      <c r="P134" s="39">
        <v>18</v>
      </c>
      <c r="Q134" s="31">
        <v>92</v>
      </c>
      <c r="R134" s="39">
        <f t="shared" si="8"/>
        <v>1656</v>
      </c>
      <c r="S134" s="33">
        <v>34</v>
      </c>
    </row>
    <row r="135" spans="1:19" x14ac:dyDescent="0.25">
      <c r="A135" s="28" t="str">
        <f>IFERROR(VLOOKUP(B135, CHOOSE({1,2}, Products!B:B, Products!A:A), 2, FALSE), "Not Found")</f>
        <v>P023</v>
      </c>
      <c r="B135" s="28" t="str">
        <f>PROPER(TRIM('Raw_Data'!A135))</f>
        <v>Mango</v>
      </c>
      <c r="C135" s="28" t="s">
        <v>56</v>
      </c>
      <c r="D135" s="28" t="s">
        <v>802</v>
      </c>
      <c r="E135" s="28" t="s">
        <v>803</v>
      </c>
      <c r="F135" s="28" t="s">
        <v>106</v>
      </c>
      <c r="G135" s="28" t="s">
        <v>804</v>
      </c>
      <c r="H135" s="28" t="s">
        <v>805</v>
      </c>
      <c r="I135" s="29">
        <v>45423</v>
      </c>
      <c r="J135" s="29" t="s">
        <v>302</v>
      </c>
      <c r="K135" s="28">
        <f>ABS('Raw_Data'!K135)</f>
        <v>73</v>
      </c>
      <c r="L135" s="28">
        <f>K135 + SUMIF(Stock_In!A:A, A135, Stock_In!D:D) - SUMIF(Stock_Out!A:A, A135, Stock_Out!D:D)</f>
        <v>73</v>
      </c>
      <c r="M135" s="28">
        <v>69</v>
      </c>
      <c r="N135" s="28">
        <f t="shared" si="7"/>
        <v>0</v>
      </c>
      <c r="O135" s="28" t="str">
        <f t="shared" si="6"/>
        <v>No</v>
      </c>
      <c r="P135" s="40">
        <v>5</v>
      </c>
      <c r="Q135" s="28">
        <v>50</v>
      </c>
      <c r="R135" s="40">
        <f t="shared" si="8"/>
        <v>250</v>
      </c>
      <c r="S135" s="30">
        <v>67</v>
      </c>
    </row>
    <row r="136" spans="1:19" x14ac:dyDescent="0.25">
      <c r="A136" s="31" t="str">
        <f>IFERROR(VLOOKUP(B136, CHOOSE({1,2}, Products!B:B, Products!A:A), 2, FALSE), "Not Found")</f>
        <v>P056</v>
      </c>
      <c r="B136" s="31" t="str">
        <f>PROPER(TRIM('Raw_Data'!A136))</f>
        <v>Pomegranate</v>
      </c>
      <c r="C136" s="31" t="s">
        <v>56</v>
      </c>
      <c r="D136" s="31" t="s">
        <v>443</v>
      </c>
      <c r="E136" s="31" t="s">
        <v>807</v>
      </c>
      <c r="F136" s="31" t="s">
        <v>68</v>
      </c>
      <c r="G136" s="31" t="s">
        <v>808</v>
      </c>
      <c r="H136" s="31" t="s">
        <v>809</v>
      </c>
      <c r="I136" s="32">
        <v>45423</v>
      </c>
      <c r="J136" s="32">
        <v>45515</v>
      </c>
      <c r="K136" s="31">
        <f>ABS('Raw_Data'!K136)</f>
        <v>88</v>
      </c>
      <c r="L136" s="31">
        <f>K136 + SUMIF(Stock_In!A:A, A136, Stock_In!D:D) - SUMIF(Stock_Out!A:A, A136, Stock_Out!D:D)</f>
        <v>88</v>
      </c>
      <c r="M136" s="31">
        <v>24</v>
      </c>
      <c r="N136" s="31">
        <f t="shared" si="7"/>
        <v>0</v>
      </c>
      <c r="O136" s="31" t="str">
        <f t="shared" si="6"/>
        <v>No</v>
      </c>
      <c r="P136" s="39">
        <v>6</v>
      </c>
      <c r="Q136" s="31">
        <v>72</v>
      </c>
      <c r="R136" s="39">
        <f t="shared" si="8"/>
        <v>432</v>
      </c>
      <c r="S136" s="33">
        <v>88</v>
      </c>
    </row>
    <row r="137" spans="1:19" x14ac:dyDescent="0.25">
      <c r="A137" s="28" t="str">
        <f>IFERROR(VLOOKUP(B137, CHOOSE({1,2}, Products!B:B, Products!A:A), 2, FALSE), "Not Found")</f>
        <v>P084</v>
      </c>
      <c r="B137" s="28" t="str">
        <f>PROPER(TRIM('Raw_Data'!A137))</f>
        <v>Evaporated Milk</v>
      </c>
      <c r="C137" s="28" t="s">
        <v>74</v>
      </c>
      <c r="D137" s="28" t="s">
        <v>812</v>
      </c>
      <c r="E137" s="28" t="s">
        <v>813</v>
      </c>
      <c r="F137" s="28" t="s">
        <v>106</v>
      </c>
      <c r="G137" s="28" t="s">
        <v>814</v>
      </c>
      <c r="H137" s="28" t="s">
        <v>815</v>
      </c>
      <c r="I137" s="29">
        <v>45423</v>
      </c>
      <c r="J137" s="29">
        <v>45484</v>
      </c>
      <c r="K137" s="28">
        <f>ABS('Raw_Data'!K137)</f>
        <v>64</v>
      </c>
      <c r="L137" s="28">
        <f>K137 + SUMIF(Stock_In!A:A, A137, Stock_In!D:D) - SUMIF(Stock_Out!A:A, A137, Stock_Out!D:D)</f>
        <v>64</v>
      </c>
      <c r="M137" s="28">
        <v>28</v>
      </c>
      <c r="N137" s="28">
        <f t="shared" si="7"/>
        <v>0</v>
      </c>
      <c r="O137" s="28" t="str">
        <f t="shared" si="6"/>
        <v>No</v>
      </c>
      <c r="P137" s="40">
        <v>2</v>
      </c>
      <c r="Q137" s="28">
        <v>74</v>
      </c>
      <c r="R137" s="40">
        <f t="shared" si="8"/>
        <v>148</v>
      </c>
      <c r="S137" s="30">
        <v>50</v>
      </c>
    </row>
    <row r="138" spans="1:19" x14ac:dyDescent="0.25">
      <c r="A138" s="31" t="str">
        <f>IFERROR(VLOOKUP(B138, CHOOSE({1,2}, Products!B:B, Products!A:A), 2, FALSE), "Not Found")</f>
        <v>P037</v>
      </c>
      <c r="B138" s="31" t="str">
        <f>PROPER(TRIM('Raw_Data'!A138))</f>
        <v>Robusta Coffee</v>
      </c>
      <c r="C138" s="31" t="s">
        <v>201</v>
      </c>
      <c r="D138" s="31" t="s">
        <v>817</v>
      </c>
      <c r="E138" s="31" t="s">
        <v>818</v>
      </c>
      <c r="F138" s="31" t="s">
        <v>68</v>
      </c>
      <c r="G138" s="31" t="s">
        <v>819</v>
      </c>
      <c r="H138" s="31" t="s">
        <v>820</v>
      </c>
      <c r="I138" s="32">
        <v>45424</v>
      </c>
      <c r="J138" s="32" t="s">
        <v>821</v>
      </c>
      <c r="K138" s="31">
        <f>ABS('Raw_Data'!K138)</f>
        <v>68</v>
      </c>
      <c r="L138" s="31">
        <f>K138 + SUMIF(Stock_In!A:A, A138, Stock_In!D:D) - SUMIF(Stock_Out!A:A, A138, Stock_Out!D:D)</f>
        <v>68</v>
      </c>
      <c r="M138" s="31">
        <v>12</v>
      </c>
      <c r="N138" s="31">
        <f t="shared" si="7"/>
        <v>0</v>
      </c>
      <c r="O138" s="31" t="str">
        <f t="shared" si="6"/>
        <v>No</v>
      </c>
      <c r="P138" s="39">
        <v>10</v>
      </c>
      <c r="Q138" s="31">
        <v>39</v>
      </c>
      <c r="R138" s="39">
        <f t="shared" si="8"/>
        <v>390</v>
      </c>
      <c r="S138" s="33">
        <v>6</v>
      </c>
    </row>
    <row r="139" spans="1:19" x14ac:dyDescent="0.25">
      <c r="A139" s="28" t="str">
        <f>IFERROR(VLOOKUP(B139, CHOOSE({1,2}, Products!B:B, Products!A:A), 2, FALSE), "Not Found")</f>
        <v>P031</v>
      </c>
      <c r="B139" s="28" t="str">
        <f>PROPER(TRIM('Raw_Data'!A139))</f>
        <v>Cucumber</v>
      </c>
      <c r="C139" s="28" t="s">
        <v>56</v>
      </c>
      <c r="D139" s="28" t="s">
        <v>655</v>
      </c>
      <c r="E139" s="28" t="s">
        <v>823</v>
      </c>
      <c r="F139" s="28" t="s">
        <v>59</v>
      </c>
      <c r="G139" s="28" t="s">
        <v>824</v>
      </c>
      <c r="H139" s="28" t="s">
        <v>825</v>
      </c>
      <c r="I139" s="29">
        <v>45446</v>
      </c>
      <c r="J139" s="29" t="s">
        <v>826</v>
      </c>
      <c r="K139" s="28">
        <f>ABS('Raw_Data'!K139)</f>
        <v>85</v>
      </c>
      <c r="L139" s="28">
        <f>K139 + SUMIF(Stock_In!A:A, A139, Stock_In!D:D) - SUMIF(Stock_Out!A:A, A139, Stock_Out!D:D)</f>
        <v>85</v>
      </c>
      <c r="M139" s="28">
        <v>33</v>
      </c>
      <c r="N139" s="28">
        <f t="shared" si="7"/>
        <v>0</v>
      </c>
      <c r="O139" s="28" t="str">
        <f t="shared" si="6"/>
        <v>No</v>
      </c>
      <c r="P139" s="40">
        <v>1.8</v>
      </c>
      <c r="Q139" s="28">
        <v>64</v>
      </c>
      <c r="R139" s="40">
        <f t="shared" si="8"/>
        <v>115.2</v>
      </c>
      <c r="S139" s="30">
        <v>38</v>
      </c>
    </row>
    <row r="140" spans="1:19" x14ac:dyDescent="0.25">
      <c r="A140" s="31" t="str">
        <f>IFERROR(VLOOKUP(B140, CHOOSE({1,2}, Products!B:B, Products!A:A), 2, FALSE), "Not Found")</f>
        <v>P085</v>
      </c>
      <c r="B140" s="31" t="str">
        <f>PROPER(TRIM('Raw_Data'!A140))</f>
        <v>Powdered Sugar</v>
      </c>
      <c r="C140" s="31" t="s">
        <v>103</v>
      </c>
      <c r="D140" s="31" t="s">
        <v>829</v>
      </c>
      <c r="E140" s="31" t="s">
        <v>830</v>
      </c>
      <c r="F140" s="31" t="s">
        <v>68</v>
      </c>
      <c r="G140" s="31" t="s">
        <v>831</v>
      </c>
      <c r="H140" s="31" t="s">
        <v>832</v>
      </c>
      <c r="I140" s="32">
        <v>45446</v>
      </c>
      <c r="J140" s="32" t="s">
        <v>833</v>
      </c>
      <c r="K140" s="31">
        <f>ABS('Raw_Data'!K140)</f>
        <v>46</v>
      </c>
      <c r="L140" s="31">
        <f>K140 + SUMIF(Stock_In!A:A, A140, Stock_In!D:D) - SUMIF(Stock_Out!A:A, A140, Stock_Out!D:D)</f>
        <v>46</v>
      </c>
      <c r="M140" s="31">
        <v>20</v>
      </c>
      <c r="N140" s="31">
        <f t="shared" si="7"/>
        <v>0</v>
      </c>
      <c r="O140" s="31" t="str">
        <f t="shared" si="6"/>
        <v>No</v>
      </c>
      <c r="P140" s="39">
        <v>2.5</v>
      </c>
      <c r="Q140" s="31">
        <v>54</v>
      </c>
      <c r="R140" s="39">
        <f t="shared" si="8"/>
        <v>135</v>
      </c>
      <c r="S140" s="33">
        <v>24</v>
      </c>
    </row>
    <row r="141" spans="1:19" x14ac:dyDescent="0.25">
      <c r="A141" s="28" t="str">
        <f>IFERROR(VLOOKUP(B141, CHOOSE({1,2}, Products!B:B, Products!A:A), 2, FALSE), "Not Found")</f>
        <v>P086</v>
      </c>
      <c r="B141" s="28" t="str">
        <f>PROPER(TRIM('Raw_Data'!A141))</f>
        <v>Cod</v>
      </c>
      <c r="C141" s="28" t="s">
        <v>113</v>
      </c>
      <c r="D141" s="28" t="s">
        <v>836</v>
      </c>
      <c r="E141" s="28" t="s">
        <v>837</v>
      </c>
      <c r="F141" s="28" t="s">
        <v>59</v>
      </c>
      <c r="G141" s="28" t="s">
        <v>838</v>
      </c>
      <c r="H141" s="28" t="s">
        <v>839</v>
      </c>
      <c r="I141" s="29">
        <v>45446</v>
      </c>
      <c r="J141" s="29">
        <v>45477</v>
      </c>
      <c r="K141" s="28">
        <f>ABS('Raw_Data'!K141)</f>
        <v>72</v>
      </c>
      <c r="L141" s="28">
        <f>K141 + SUMIF(Stock_In!A:A, A141, Stock_In!D:D) - SUMIF(Stock_Out!A:A, A141, Stock_Out!D:D)</f>
        <v>72</v>
      </c>
      <c r="M141" s="28">
        <v>29</v>
      </c>
      <c r="N141" s="28">
        <f t="shared" si="7"/>
        <v>0</v>
      </c>
      <c r="O141" s="28" t="str">
        <f t="shared" si="6"/>
        <v>No</v>
      </c>
      <c r="P141" s="40">
        <v>8</v>
      </c>
      <c r="Q141" s="28">
        <v>54</v>
      </c>
      <c r="R141" s="40">
        <f t="shared" si="8"/>
        <v>432</v>
      </c>
      <c r="S141" s="30">
        <v>38</v>
      </c>
    </row>
    <row r="142" spans="1:19" x14ac:dyDescent="0.25">
      <c r="A142" s="31" t="str">
        <f>IFERROR(VLOOKUP(B142, CHOOSE({1,2}, Products!B:B, Products!A:A), 2, FALSE), "Not Found")</f>
        <v>P074</v>
      </c>
      <c r="B142" s="31" t="str">
        <f>PROPER(TRIM('Raw_Data'!A142))</f>
        <v>Long Grain Rice</v>
      </c>
      <c r="C142" s="31" t="s">
        <v>103</v>
      </c>
      <c r="D142" s="31" t="s">
        <v>841</v>
      </c>
      <c r="E142" s="31" t="s">
        <v>842</v>
      </c>
      <c r="F142" s="31" t="s">
        <v>59</v>
      </c>
      <c r="G142" s="31" t="s">
        <v>843</v>
      </c>
      <c r="H142" s="31" t="s">
        <v>844</v>
      </c>
      <c r="I142" s="32">
        <v>45447</v>
      </c>
      <c r="J142" s="32">
        <v>45296</v>
      </c>
      <c r="K142" s="31">
        <f>ABS('Raw_Data'!K142)</f>
        <v>67</v>
      </c>
      <c r="L142" s="31">
        <f>K142 + SUMIF(Stock_In!A:A, A142, Stock_In!D:D) - SUMIF(Stock_Out!A:A, A142, Stock_Out!D:D)</f>
        <v>67</v>
      </c>
      <c r="M142" s="31">
        <v>88</v>
      </c>
      <c r="N142" s="31">
        <f t="shared" si="7"/>
        <v>21</v>
      </c>
      <c r="O142" s="31" t="str">
        <f t="shared" si="6"/>
        <v>Yes</v>
      </c>
      <c r="P142" s="39">
        <v>1.5</v>
      </c>
      <c r="Q142" s="31">
        <v>66</v>
      </c>
      <c r="R142" s="39">
        <f t="shared" si="8"/>
        <v>99</v>
      </c>
      <c r="S142" s="33">
        <v>42</v>
      </c>
    </row>
    <row r="143" spans="1:19" x14ac:dyDescent="0.25">
      <c r="A143" s="28" t="str">
        <f>IFERROR(VLOOKUP(B143, CHOOSE({1,2}, Products!B:B, Products!A:A), 2, FALSE), "Not Found")</f>
        <v>P016</v>
      </c>
      <c r="B143" s="28" t="str">
        <f>PROPER(TRIM('Raw_Data'!A143))</f>
        <v>Pear</v>
      </c>
      <c r="C143" s="28" t="s">
        <v>56</v>
      </c>
      <c r="D143" s="28" t="s">
        <v>846</v>
      </c>
      <c r="E143" s="28" t="s">
        <v>847</v>
      </c>
      <c r="F143" s="28" t="s">
        <v>68</v>
      </c>
      <c r="G143" s="28" t="s">
        <v>848</v>
      </c>
      <c r="H143" s="28" t="s">
        <v>849</v>
      </c>
      <c r="I143" s="29">
        <v>45447</v>
      </c>
      <c r="J143" s="29" t="s">
        <v>593</v>
      </c>
      <c r="K143" s="28">
        <f>ABS('Raw_Data'!K143)</f>
        <v>41</v>
      </c>
      <c r="L143" s="28">
        <f>K143 + SUMIF(Stock_In!A:A, A143, Stock_In!D:D) - SUMIF(Stock_Out!A:A, A143, Stock_Out!D:D)</f>
        <v>41</v>
      </c>
      <c r="M143" s="28">
        <v>52</v>
      </c>
      <c r="N143" s="28">
        <f t="shared" si="7"/>
        <v>11</v>
      </c>
      <c r="O143" s="28" t="str">
        <f t="shared" si="6"/>
        <v>Yes</v>
      </c>
      <c r="P143" s="40">
        <v>4.5</v>
      </c>
      <c r="Q143" s="28">
        <v>57</v>
      </c>
      <c r="R143" s="40">
        <f t="shared" si="8"/>
        <v>256.5</v>
      </c>
      <c r="S143" s="30">
        <v>62</v>
      </c>
    </row>
    <row r="144" spans="1:19" x14ac:dyDescent="0.25">
      <c r="A144" s="31" t="str">
        <f>IFERROR(VLOOKUP(B144, CHOOSE({1,2}, Products!B:B, Products!A:A), 2, FALSE), "Not Found")</f>
        <v>P015</v>
      </c>
      <c r="B144" s="31" t="str">
        <f>PROPER(TRIM('Raw_Data'!A144))</f>
        <v>Cauliflower</v>
      </c>
      <c r="C144" s="31" t="s">
        <v>56</v>
      </c>
      <c r="D144" s="31" t="s">
        <v>366</v>
      </c>
      <c r="E144" s="31" t="s">
        <v>851</v>
      </c>
      <c r="F144" s="31" t="s">
        <v>68</v>
      </c>
      <c r="G144" s="31" t="s">
        <v>852</v>
      </c>
      <c r="H144" s="31" t="s">
        <v>853</v>
      </c>
      <c r="I144" s="32">
        <v>45447</v>
      </c>
      <c r="J144" s="32" t="s">
        <v>854</v>
      </c>
      <c r="K144" s="31">
        <f>ABS('Raw_Data'!K144)</f>
        <v>66</v>
      </c>
      <c r="L144" s="31">
        <f>K144 + SUMIF(Stock_In!A:A, A144, Stock_In!D:D) - SUMIF(Stock_Out!A:A, A144, Stock_Out!D:D)</f>
        <v>66</v>
      </c>
      <c r="M144" s="31">
        <v>31</v>
      </c>
      <c r="N144" s="31">
        <f t="shared" si="7"/>
        <v>0</v>
      </c>
      <c r="O144" s="31" t="str">
        <f t="shared" si="6"/>
        <v>No</v>
      </c>
      <c r="P144" s="39">
        <v>2.5</v>
      </c>
      <c r="Q144" s="31">
        <v>85</v>
      </c>
      <c r="R144" s="39">
        <f t="shared" si="8"/>
        <v>212.5</v>
      </c>
      <c r="S144" s="33">
        <v>39</v>
      </c>
    </row>
    <row r="145" spans="1:19" x14ac:dyDescent="0.25">
      <c r="A145" s="28" t="str">
        <f>IFERROR(VLOOKUP(B145, CHOOSE({1,2}, Products!B:B, Products!A:A), 2, FALSE), "Not Found")</f>
        <v>P078</v>
      </c>
      <c r="B145" s="28" t="str">
        <f>PROPER(TRIM('Raw_Data'!A145))</f>
        <v>Black Coffee</v>
      </c>
      <c r="C145" s="28" t="s">
        <v>201</v>
      </c>
      <c r="D145" s="28" t="s">
        <v>66</v>
      </c>
      <c r="E145" s="28" t="s">
        <v>855</v>
      </c>
      <c r="F145" s="28" t="s">
        <v>106</v>
      </c>
      <c r="G145" s="28" t="s">
        <v>856</v>
      </c>
      <c r="H145" s="28" t="s">
        <v>857</v>
      </c>
      <c r="I145" s="29">
        <v>45447</v>
      </c>
      <c r="J145" s="29">
        <v>45542</v>
      </c>
      <c r="K145" s="28">
        <f>ABS('Raw_Data'!K145)</f>
        <v>78</v>
      </c>
      <c r="L145" s="28">
        <f>K145 + SUMIF(Stock_In!A:A, A145, Stock_In!D:D) - SUMIF(Stock_Out!A:A, A145, Stock_Out!D:D)</f>
        <v>78</v>
      </c>
      <c r="M145" s="28">
        <v>38</v>
      </c>
      <c r="N145" s="28">
        <f t="shared" si="7"/>
        <v>0</v>
      </c>
      <c r="O145" s="28" t="str">
        <f t="shared" si="6"/>
        <v>No</v>
      </c>
      <c r="P145" s="40">
        <v>15</v>
      </c>
      <c r="Q145" s="28">
        <v>54</v>
      </c>
      <c r="R145" s="40">
        <f t="shared" si="8"/>
        <v>810</v>
      </c>
      <c r="S145" s="30">
        <v>42</v>
      </c>
    </row>
    <row r="146" spans="1:19" x14ac:dyDescent="0.25">
      <c r="A146" s="31" t="str">
        <f>IFERROR(VLOOKUP(B146, CHOOSE({1,2}, Products!B:B, Products!A:A), 2, FALSE), "Not Found")</f>
        <v>P020</v>
      </c>
      <c r="B146" s="31" t="str">
        <f>PROPER(TRIM('Raw_Data'!A146))</f>
        <v>Whole Wheat Flour</v>
      </c>
      <c r="C146" s="31" t="s">
        <v>103</v>
      </c>
      <c r="D146" s="31" t="s">
        <v>297</v>
      </c>
      <c r="E146" s="31" t="s">
        <v>858</v>
      </c>
      <c r="F146" s="31" t="s">
        <v>68</v>
      </c>
      <c r="G146" s="31" t="s">
        <v>859</v>
      </c>
      <c r="H146" s="31" t="s">
        <v>860</v>
      </c>
      <c r="I146" s="32">
        <v>45447</v>
      </c>
      <c r="J146" s="32" t="s">
        <v>565</v>
      </c>
      <c r="K146" s="31">
        <f>ABS('Raw_Data'!K146)</f>
        <v>86</v>
      </c>
      <c r="L146" s="31">
        <f>K146 + SUMIF(Stock_In!A:A, A146, Stock_In!D:D) - SUMIF(Stock_Out!A:A, A146, Stock_Out!D:D)</f>
        <v>86</v>
      </c>
      <c r="M146" s="31">
        <v>100</v>
      </c>
      <c r="N146" s="31">
        <f t="shared" si="7"/>
        <v>14</v>
      </c>
      <c r="O146" s="31" t="str">
        <f t="shared" si="6"/>
        <v>Yes</v>
      </c>
      <c r="P146" s="39">
        <v>2.75</v>
      </c>
      <c r="Q146" s="31">
        <v>52</v>
      </c>
      <c r="R146" s="39">
        <f t="shared" si="8"/>
        <v>143</v>
      </c>
      <c r="S146" s="33">
        <v>91</v>
      </c>
    </row>
    <row r="147" spans="1:19" x14ac:dyDescent="0.25">
      <c r="A147" s="28" t="str">
        <f>IFERROR(VLOOKUP(B147, CHOOSE({1,2}, Products!B:B, Products!A:A), 2, FALSE), "Not Found")</f>
        <v>P076</v>
      </c>
      <c r="B147" s="28" t="str">
        <f>PROPER(TRIM('Raw_Data'!A147))</f>
        <v>Egg (Goose)</v>
      </c>
      <c r="C147" s="28" t="s">
        <v>74</v>
      </c>
      <c r="D147" s="28" t="s">
        <v>802</v>
      </c>
      <c r="E147" s="28" t="s">
        <v>861</v>
      </c>
      <c r="F147" s="28" t="s">
        <v>59</v>
      </c>
      <c r="G147" s="28" t="s">
        <v>862</v>
      </c>
      <c r="H147" s="28" t="s">
        <v>863</v>
      </c>
      <c r="I147" s="29">
        <v>45448</v>
      </c>
      <c r="J147" s="29">
        <v>45356</v>
      </c>
      <c r="K147" s="28">
        <f>ABS('Raw_Data'!K147)</f>
        <v>90</v>
      </c>
      <c r="L147" s="28">
        <f>K147 + SUMIF(Stock_In!A:A, A147, Stock_In!D:D) - SUMIF(Stock_Out!A:A, A147, Stock_Out!D:D)</f>
        <v>90</v>
      </c>
      <c r="M147" s="28">
        <v>3</v>
      </c>
      <c r="N147" s="28">
        <f t="shared" si="7"/>
        <v>0</v>
      </c>
      <c r="O147" s="28" t="str">
        <f t="shared" si="6"/>
        <v>No</v>
      </c>
      <c r="P147" s="40">
        <v>2.5</v>
      </c>
      <c r="Q147" s="28">
        <v>51</v>
      </c>
      <c r="R147" s="40">
        <f t="shared" si="8"/>
        <v>127.5</v>
      </c>
      <c r="S147" s="30">
        <v>87</v>
      </c>
    </row>
    <row r="148" spans="1:19" x14ac:dyDescent="0.25">
      <c r="A148" s="31" t="str">
        <f>IFERROR(VLOOKUP(B148, CHOOSE({1,2}, Products!B:B, Products!A:A), 2, FALSE), "Not Found")</f>
        <v>P055</v>
      </c>
      <c r="B148" s="31" t="str">
        <f>PROPER(TRIM('Raw_Data'!A148))</f>
        <v>Wild Rice</v>
      </c>
      <c r="C148" s="31" t="s">
        <v>103</v>
      </c>
      <c r="D148" s="31" t="s">
        <v>865</v>
      </c>
      <c r="E148" s="31" t="s">
        <v>866</v>
      </c>
      <c r="F148" s="31" t="s">
        <v>106</v>
      </c>
      <c r="G148" s="31" t="s">
        <v>867</v>
      </c>
      <c r="H148" s="31" t="s">
        <v>868</v>
      </c>
      <c r="I148" s="32">
        <v>45448</v>
      </c>
      <c r="J148" s="32" t="s">
        <v>869</v>
      </c>
      <c r="K148" s="31">
        <f>ABS('Raw_Data'!K148)</f>
        <v>41</v>
      </c>
      <c r="L148" s="31">
        <f>K148 + SUMIF(Stock_In!A:A, A148, Stock_In!D:D) - SUMIF(Stock_Out!A:A, A148, Stock_Out!D:D)</f>
        <v>41</v>
      </c>
      <c r="M148" s="31">
        <v>56</v>
      </c>
      <c r="N148" s="31">
        <f t="shared" si="7"/>
        <v>15</v>
      </c>
      <c r="O148" s="31" t="str">
        <f t="shared" si="6"/>
        <v>Yes</v>
      </c>
      <c r="P148" s="39">
        <v>9.75</v>
      </c>
      <c r="Q148" s="31">
        <v>93</v>
      </c>
      <c r="R148" s="39">
        <f t="shared" si="8"/>
        <v>906.75</v>
      </c>
      <c r="S148" s="33">
        <v>88</v>
      </c>
    </row>
    <row r="149" spans="1:19" x14ac:dyDescent="0.25">
      <c r="A149" s="28" t="str">
        <f>IFERROR(VLOOKUP(B149, CHOOSE({1,2}, Products!B:B, Products!A:A), 2, FALSE), "Not Found")</f>
        <v>P054</v>
      </c>
      <c r="B149" s="28" t="str">
        <f>PROPER(TRIM('Raw_Data'!A149))</f>
        <v>Black Rice</v>
      </c>
      <c r="C149" s="28" t="s">
        <v>103</v>
      </c>
      <c r="D149" s="28" t="s">
        <v>870</v>
      </c>
      <c r="E149" s="28" t="s">
        <v>871</v>
      </c>
      <c r="F149" s="28" t="s">
        <v>106</v>
      </c>
      <c r="G149" s="28" t="s">
        <v>872</v>
      </c>
      <c r="H149" s="28" t="s">
        <v>873</v>
      </c>
      <c r="I149" s="29">
        <v>45449</v>
      </c>
      <c r="J149" s="29">
        <v>45363</v>
      </c>
      <c r="K149" s="28">
        <f>ABS('Raw_Data'!K149)</f>
        <v>11</v>
      </c>
      <c r="L149" s="28">
        <f>K149 + SUMIF(Stock_In!A:A, A149, Stock_In!D:D) - SUMIF(Stock_Out!A:A, A149, Stock_Out!D:D)</f>
        <v>11</v>
      </c>
      <c r="M149" s="28">
        <v>58</v>
      </c>
      <c r="N149" s="28">
        <f t="shared" si="7"/>
        <v>47</v>
      </c>
      <c r="O149" s="28" t="str">
        <f t="shared" si="6"/>
        <v>Yes</v>
      </c>
      <c r="P149" s="40">
        <v>6.2</v>
      </c>
      <c r="Q149" s="28">
        <v>49</v>
      </c>
      <c r="R149" s="40">
        <f t="shared" si="8"/>
        <v>303.8</v>
      </c>
      <c r="S149" s="30">
        <v>34</v>
      </c>
    </row>
    <row r="150" spans="1:19" x14ac:dyDescent="0.25">
      <c r="A150" s="31" t="str">
        <f>IFERROR(VLOOKUP(B150, CHOOSE({1,2}, Products!B:B, Products!A:A), 2, FALSE), "Not Found")</f>
        <v>P087</v>
      </c>
      <c r="B150" s="31" t="str">
        <f>PROPER(TRIM('Raw_Data'!A150))</f>
        <v>Kiwi</v>
      </c>
      <c r="C150" s="31" t="s">
        <v>56</v>
      </c>
      <c r="D150" s="31" t="s">
        <v>875</v>
      </c>
      <c r="E150" s="31" t="s">
        <v>876</v>
      </c>
      <c r="F150" s="31" t="s">
        <v>59</v>
      </c>
      <c r="G150" s="31" t="s">
        <v>877</v>
      </c>
      <c r="H150" s="31" t="s">
        <v>878</v>
      </c>
      <c r="I150" s="32">
        <v>45450</v>
      </c>
      <c r="J150" s="32" t="s">
        <v>879</v>
      </c>
      <c r="K150" s="31">
        <f>ABS('Raw_Data'!K150)</f>
        <v>37</v>
      </c>
      <c r="L150" s="31">
        <f>K150 + SUMIF(Stock_In!A:A, A150, Stock_In!D:D) - SUMIF(Stock_Out!A:A, A150, Stock_Out!D:D)</f>
        <v>37</v>
      </c>
      <c r="M150" s="31">
        <v>8</v>
      </c>
      <c r="N150" s="31">
        <f t="shared" si="7"/>
        <v>0</v>
      </c>
      <c r="O150" s="31" t="str">
        <f t="shared" si="6"/>
        <v>No</v>
      </c>
      <c r="P150" s="39">
        <v>6</v>
      </c>
      <c r="Q150" s="31">
        <v>47</v>
      </c>
      <c r="R150" s="39">
        <f t="shared" si="8"/>
        <v>282</v>
      </c>
      <c r="S150" s="33">
        <v>62</v>
      </c>
    </row>
    <row r="151" spans="1:19" x14ac:dyDescent="0.25">
      <c r="A151" s="28" t="str">
        <f>IFERROR(VLOOKUP(B151, CHOOSE({1,2}, Products!B:B, Products!A:A), 2, FALSE), "Not Found")</f>
        <v>P006</v>
      </c>
      <c r="B151" s="28" t="str">
        <f>PROPER(TRIM('Raw_Data'!A151))</f>
        <v>Lemon</v>
      </c>
      <c r="C151" s="28" t="s">
        <v>56</v>
      </c>
      <c r="D151" s="28" t="s">
        <v>880</v>
      </c>
      <c r="E151" s="28" t="s">
        <v>881</v>
      </c>
      <c r="F151" s="28" t="s">
        <v>68</v>
      </c>
      <c r="G151" s="28" t="s">
        <v>882</v>
      </c>
      <c r="H151" s="28" t="s">
        <v>883</v>
      </c>
      <c r="I151" s="29">
        <v>45450</v>
      </c>
      <c r="J151" s="29" t="s">
        <v>845</v>
      </c>
      <c r="K151" s="28">
        <f>ABS('Raw_Data'!K151)</f>
        <v>72</v>
      </c>
      <c r="L151" s="28">
        <f>K151 + SUMIF(Stock_In!A:A, A151, Stock_In!D:D) - SUMIF(Stock_Out!A:A, A151, Stock_Out!D:D)</f>
        <v>72</v>
      </c>
      <c r="M151" s="28">
        <v>32</v>
      </c>
      <c r="N151" s="28">
        <f t="shared" si="7"/>
        <v>0</v>
      </c>
      <c r="O151" s="28" t="str">
        <f t="shared" si="6"/>
        <v>No</v>
      </c>
      <c r="P151" s="40">
        <v>2.4500000000000002</v>
      </c>
      <c r="Q151" s="28">
        <v>25</v>
      </c>
      <c r="R151" s="40">
        <f t="shared" si="8"/>
        <v>61.250000000000007</v>
      </c>
      <c r="S151" s="30">
        <v>9</v>
      </c>
    </row>
    <row r="152" spans="1:19" x14ac:dyDescent="0.25">
      <c r="A152" s="31" t="str">
        <f>IFERROR(VLOOKUP(B152, CHOOSE({1,2}, Products!B:B, Products!A:A), 2, FALSE), "Not Found")</f>
        <v>P088</v>
      </c>
      <c r="B152" s="31" t="str">
        <f>PROPER(TRIM('Raw_Data'!A152))</f>
        <v>Haddock</v>
      </c>
      <c r="C152" s="31" t="s">
        <v>113</v>
      </c>
      <c r="D152" s="31" t="s">
        <v>836</v>
      </c>
      <c r="E152" s="31" t="s">
        <v>885</v>
      </c>
      <c r="F152" s="31" t="s">
        <v>68</v>
      </c>
      <c r="G152" s="31" t="s">
        <v>886</v>
      </c>
      <c r="H152" s="31" t="s">
        <v>887</v>
      </c>
      <c r="I152" s="32">
        <v>45450</v>
      </c>
      <c r="J152" s="32">
        <v>45361</v>
      </c>
      <c r="K152" s="31">
        <f>ABS('Raw_Data'!K152)</f>
        <v>75</v>
      </c>
      <c r="L152" s="31">
        <f>K152 + SUMIF(Stock_In!A:A, A152, Stock_In!D:D) - SUMIF(Stock_Out!A:A, A152, Stock_Out!D:D)</f>
        <v>75</v>
      </c>
      <c r="M152" s="31">
        <v>80</v>
      </c>
      <c r="N152" s="31">
        <f t="shared" si="7"/>
        <v>5</v>
      </c>
      <c r="O152" s="31" t="str">
        <f t="shared" si="6"/>
        <v>Yes</v>
      </c>
      <c r="P152" s="39">
        <v>9</v>
      </c>
      <c r="Q152" s="31">
        <v>49</v>
      </c>
      <c r="R152" s="39">
        <f t="shared" si="8"/>
        <v>441</v>
      </c>
      <c r="S152" s="33">
        <v>40</v>
      </c>
    </row>
    <row r="153" spans="1:19" x14ac:dyDescent="0.25">
      <c r="A153" s="28" t="str">
        <f>IFERROR(VLOOKUP(B153, CHOOSE({1,2}, Products!B:B, Products!A:A), 2, FALSE), "Not Found")</f>
        <v>P021</v>
      </c>
      <c r="B153" s="28" t="str">
        <f>PROPER(TRIM('Raw_Data'!A153))</f>
        <v>Arabica Coffee</v>
      </c>
      <c r="C153" s="28" t="s">
        <v>201</v>
      </c>
      <c r="D153" s="28" t="s">
        <v>888</v>
      </c>
      <c r="E153" s="28" t="s">
        <v>889</v>
      </c>
      <c r="F153" s="28" t="s">
        <v>106</v>
      </c>
      <c r="G153" s="28" t="s">
        <v>890</v>
      </c>
      <c r="H153" s="28" t="s">
        <v>891</v>
      </c>
      <c r="I153" s="29">
        <v>45450</v>
      </c>
      <c r="J153" s="29" t="s">
        <v>62</v>
      </c>
      <c r="K153" s="28">
        <f>ABS('Raw_Data'!K153)</f>
        <v>98</v>
      </c>
      <c r="L153" s="28">
        <f>K153 + SUMIF(Stock_In!A:A, A153, Stock_In!D:D) - SUMIF(Stock_Out!A:A, A153, Stock_Out!D:D)</f>
        <v>98</v>
      </c>
      <c r="M153" s="28">
        <v>83</v>
      </c>
      <c r="N153" s="28">
        <f t="shared" si="7"/>
        <v>0</v>
      </c>
      <c r="O153" s="28" t="str">
        <f t="shared" si="6"/>
        <v>No</v>
      </c>
      <c r="P153" s="40">
        <v>20</v>
      </c>
      <c r="Q153" s="28">
        <v>39</v>
      </c>
      <c r="R153" s="40">
        <f t="shared" si="8"/>
        <v>780</v>
      </c>
      <c r="S153" s="30">
        <v>79</v>
      </c>
    </row>
    <row r="154" spans="1:19" x14ac:dyDescent="0.25">
      <c r="A154" s="31" t="str">
        <f>IFERROR(VLOOKUP(B154, CHOOSE({1,2}, Products!B:B, Products!A:A), 2, FALSE), "Not Found")</f>
        <v>P082</v>
      </c>
      <c r="B154" s="31" t="str">
        <f>PROPER(TRIM('Raw_Data'!A154))</f>
        <v>Coconut Oil</v>
      </c>
      <c r="C154" s="31" t="s">
        <v>65</v>
      </c>
      <c r="D154" s="31" t="s">
        <v>893</v>
      </c>
      <c r="E154" s="31" t="s">
        <v>894</v>
      </c>
      <c r="F154" s="31" t="s">
        <v>106</v>
      </c>
      <c r="G154" s="31" t="s">
        <v>895</v>
      </c>
      <c r="H154" s="31" t="s">
        <v>896</v>
      </c>
      <c r="I154" s="32">
        <v>45450</v>
      </c>
      <c r="J154" s="32">
        <v>45658</v>
      </c>
      <c r="K154" s="31">
        <f>ABS('Raw_Data'!K154)</f>
        <v>90</v>
      </c>
      <c r="L154" s="31">
        <f>K154 + SUMIF(Stock_In!A:A, A154, Stock_In!D:D) - SUMIF(Stock_Out!A:A, A154, Stock_Out!D:D)</f>
        <v>90</v>
      </c>
      <c r="M154" s="31">
        <v>75</v>
      </c>
      <c r="N154" s="31">
        <f t="shared" si="7"/>
        <v>0</v>
      </c>
      <c r="O154" s="31" t="str">
        <f t="shared" si="6"/>
        <v>No</v>
      </c>
      <c r="P154" s="39">
        <v>5</v>
      </c>
      <c r="Q154" s="31">
        <v>55</v>
      </c>
      <c r="R154" s="39">
        <f t="shared" si="8"/>
        <v>275</v>
      </c>
      <c r="S154" s="33">
        <v>64</v>
      </c>
    </row>
    <row r="155" spans="1:19" x14ac:dyDescent="0.25">
      <c r="A155" s="28" t="str">
        <f>IFERROR(VLOOKUP(B155, CHOOSE({1,2}, Products!B:B, Products!A:A), 2, FALSE), "Not Found")</f>
        <v>P089</v>
      </c>
      <c r="B155" s="28" t="str">
        <f>PROPER(TRIM('Raw_Data'!A155))</f>
        <v>Tomato</v>
      </c>
      <c r="C155" s="28" t="s">
        <v>56</v>
      </c>
      <c r="D155" s="28" t="s">
        <v>899</v>
      </c>
      <c r="E155" s="28" t="s">
        <v>900</v>
      </c>
      <c r="F155" s="28" t="s">
        <v>59</v>
      </c>
      <c r="G155" s="28" t="s">
        <v>901</v>
      </c>
      <c r="H155" s="28" t="s">
        <v>902</v>
      </c>
      <c r="I155" s="29">
        <v>45450</v>
      </c>
      <c r="J155" s="29" t="s">
        <v>628</v>
      </c>
      <c r="K155" s="28">
        <f>ABS('Raw_Data'!K155)</f>
        <v>32</v>
      </c>
      <c r="L155" s="28">
        <f>K155 + SUMIF(Stock_In!A:A, A155, Stock_In!D:D) - SUMIF(Stock_Out!A:A, A155, Stock_Out!D:D)</f>
        <v>32</v>
      </c>
      <c r="M155" s="28">
        <v>49</v>
      </c>
      <c r="N155" s="28">
        <f t="shared" si="7"/>
        <v>17</v>
      </c>
      <c r="O155" s="28" t="str">
        <f t="shared" si="6"/>
        <v>Yes</v>
      </c>
      <c r="P155" s="40">
        <v>2.5</v>
      </c>
      <c r="Q155" s="28">
        <v>80</v>
      </c>
      <c r="R155" s="40">
        <f t="shared" si="8"/>
        <v>200</v>
      </c>
      <c r="S155" s="30">
        <v>36</v>
      </c>
    </row>
    <row r="156" spans="1:19" x14ac:dyDescent="0.25">
      <c r="A156" s="31" t="str">
        <f>IFERROR(VLOOKUP(B156, CHOOSE({1,2}, Products!B:B, Products!A:A), 2, FALSE), "Not Found")</f>
        <v>P090</v>
      </c>
      <c r="B156" s="31" t="str">
        <f>PROPER(TRIM('Raw_Data'!A156))</f>
        <v>Gouda Cheese</v>
      </c>
      <c r="C156" s="31" t="s">
        <v>74</v>
      </c>
      <c r="D156" s="31" t="s">
        <v>904</v>
      </c>
      <c r="E156" s="31" t="s">
        <v>905</v>
      </c>
      <c r="F156" s="31" t="s">
        <v>68</v>
      </c>
      <c r="G156" s="31" t="s">
        <v>906</v>
      </c>
      <c r="H156" s="31" t="s">
        <v>907</v>
      </c>
      <c r="I156" s="32">
        <v>45451</v>
      </c>
      <c r="J156" s="32">
        <v>45357</v>
      </c>
      <c r="K156" s="31">
        <f>ABS('Raw_Data'!K156)</f>
        <v>68</v>
      </c>
      <c r="L156" s="31">
        <f>K156 + SUMIF(Stock_In!A:A, A156, Stock_In!D:D) - SUMIF(Stock_Out!A:A, A156, Stock_Out!D:D)</f>
        <v>68</v>
      </c>
      <c r="M156" s="31">
        <v>29</v>
      </c>
      <c r="N156" s="31">
        <f t="shared" si="7"/>
        <v>0</v>
      </c>
      <c r="O156" s="31" t="str">
        <f t="shared" si="6"/>
        <v>No</v>
      </c>
      <c r="P156" s="39">
        <v>7</v>
      </c>
      <c r="Q156" s="31">
        <v>53</v>
      </c>
      <c r="R156" s="39">
        <f t="shared" si="8"/>
        <v>371</v>
      </c>
      <c r="S156" s="33">
        <v>20</v>
      </c>
    </row>
    <row r="157" spans="1:19" x14ac:dyDescent="0.25">
      <c r="A157" s="28" t="str">
        <f>IFERROR(VLOOKUP(B157, CHOOSE({1,2}, Products!B:B, Products!A:A), 2, FALSE), "Not Found")</f>
        <v>P053</v>
      </c>
      <c r="B157" s="28" t="str">
        <f>PROPER(TRIM('Raw_Data'!A157))</f>
        <v>Sushi Rice</v>
      </c>
      <c r="C157" s="28" t="s">
        <v>103</v>
      </c>
      <c r="D157" s="28" t="s">
        <v>908</v>
      </c>
      <c r="E157" s="28" t="s">
        <v>909</v>
      </c>
      <c r="F157" s="28" t="s">
        <v>68</v>
      </c>
      <c r="G157" s="28" t="s">
        <v>910</v>
      </c>
      <c r="H157" s="28" t="s">
        <v>911</v>
      </c>
      <c r="I157" s="29">
        <v>45452</v>
      </c>
      <c r="J157" s="29">
        <v>45362</v>
      </c>
      <c r="K157" s="28">
        <f>ABS('Raw_Data'!K157)</f>
        <v>78</v>
      </c>
      <c r="L157" s="28">
        <f>K157 + SUMIF(Stock_In!A:A, A157, Stock_In!D:D) - SUMIF(Stock_Out!A:A, A157, Stock_Out!D:D)</f>
        <v>78</v>
      </c>
      <c r="M157" s="28">
        <v>94</v>
      </c>
      <c r="N157" s="28">
        <f t="shared" si="7"/>
        <v>16</v>
      </c>
      <c r="O157" s="28" t="str">
        <f t="shared" si="6"/>
        <v>Yes</v>
      </c>
      <c r="P157" s="40">
        <v>4.3499999999999996</v>
      </c>
      <c r="Q157" s="28">
        <v>69</v>
      </c>
      <c r="R157" s="40">
        <f t="shared" si="8"/>
        <v>300.14999999999998</v>
      </c>
      <c r="S157" s="30">
        <v>40</v>
      </c>
    </row>
    <row r="158" spans="1:19" x14ac:dyDescent="0.25">
      <c r="A158" s="31" t="str">
        <f>IFERROR(VLOOKUP(B158, CHOOSE({1,2}, Products!B:B, Products!A:A), 2, FALSE), "Not Found")</f>
        <v>P091</v>
      </c>
      <c r="B158" s="31" t="str">
        <f>PROPER(TRIM('Raw_Data'!A158))</f>
        <v>Spinach</v>
      </c>
      <c r="C158" s="31" t="s">
        <v>56</v>
      </c>
      <c r="D158" s="31" t="s">
        <v>303</v>
      </c>
      <c r="E158" s="31" t="s">
        <v>915</v>
      </c>
      <c r="F158" s="31" t="s">
        <v>106</v>
      </c>
      <c r="G158" s="31" t="s">
        <v>916</v>
      </c>
      <c r="H158" s="31" t="s">
        <v>917</v>
      </c>
      <c r="I158" s="32">
        <v>45452</v>
      </c>
      <c r="J158" s="32" t="s">
        <v>854</v>
      </c>
      <c r="K158" s="31">
        <f>ABS('Raw_Data'!K158)</f>
        <v>88</v>
      </c>
      <c r="L158" s="31">
        <f>K158 + SUMIF(Stock_In!A:A, A158, Stock_In!D:D) - SUMIF(Stock_Out!A:A, A158, Stock_Out!D:D)</f>
        <v>88</v>
      </c>
      <c r="M158" s="31">
        <v>78</v>
      </c>
      <c r="N158" s="31">
        <f t="shared" si="7"/>
        <v>0</v>
      </c>
      <c r="O158" s="31" t="str">
        <f t="shared" si="6"/>
        <v>No</v>
      </c>
      <c r="P158" s="39">
        <v>2.5</v>
      </c>
      <c r="Q158" s="31">
        <v>58</v>
      </c>
      <c r="R158" s="39">
        <f t="shared" si="8"/>
        <v>145</v>
      </c>
      <c r="S158" s="33">
        <v>21</v>
      </c>
    </row>
    <row r="159" spans="1:19" x14ac:dyDescent="0.25">
      <c r="A159" s="28" t="str">
        <f>IFERROR(VLOOKUP(B159, CHOOSE({1,2}, Products!B:B, Products!A:A), 2, FALSE), "Not Found")</f>
        <v>P038</v>
      </c>
      <c r="B159" s="28" t="str">
        <f>PROPER(TRIM('Raw_Data'!A159))</f>
        <v>Chocolate Biscuit</v>
      </c>
      <c r="C159" s="28" t="s">
        <v>152</v>
      </c>
      <c r="D159" s="28" t="s">
        <v>765</v>
      </c>
      <c r="E159" s="28" t="s">
        <v>918</v>
      </c>
      <c r="F159" s="28" t="s">
        <v>68</v>
      </c>
      <c r="G159" s="28" t="s">
        <v>919</v>
      </c>
      <c r="H159" s="28" t="s">
        <v>920</v>
      </c>
      <c r="I159" s="29">
        <v>45453</v>
      </c>
      <c r="J159" s="29" t="s">
        <v>921</v>
      </c>
      <c r="K159" s="28">
        <f>ABS('Raw_Data'!K159)</f>
        <v>37</v>
      </c>
      <c r="L159" s="28">
        <f>K159 + SUMIF(Stock_In!A:A, A159, Stock_In!D:D) - SUMIF(Stock_Out!A:A, A159, Stock_Out!D:D)</f>
        <v>37</v>
      </c>
      <c r="M159" s="28">
        <v>96</v>
      </c>
      <c r="N159" s="28">
        <f t="shared" si="7"/>
        <v>59</v>
      </c>
      <c r="O159" s="28" t="str">
        <f t="shared" si="6"/>
        <v>Yes</v>
      </c>
      <c r="P159" s="40">
        <v>5</v>
      </c>
      <c r="Q159" s="28">
        <v>35</v>
      </c>
      <c r="R159" s="40">
        <f t="shared" si="8"/>
        <v>175</v>
      </c>
      <c r="S159" s="30">
        <v>23</v>
      </c>
    </row>
    <row r="160" spans="1:19" x14ac:dyDescent="0.25">
      <c r="A160" s="31" t="str">
        <f>IFERROR(VLOOKUP(B160, CHOOSE({1,2}, Products!B:B, Products!A:A), 2, FALSE), "Not Found")</f>
        <v>P092</v>
      </c>
      <c r="B160" s="31" t="str">
        <f>PROPER(TRIM('Raw_Data'!A160))</f>
        <v>Canola Oil</v>
      </c>
      <c r="C160" s="31" t="s">
        <v>65</v>
      </c>
      <c r="D160" s="31" t="s">
        <v>536</v>
      </c>
      <c r="E160" s="31" t="s">
        <v>923</v>
      </c>
      <c r="F160" s="31" t="s">
        <v>106</v>
      </c>
      <c r="G160" s="31" t="s">
        <v>924</v>
      </c>
      <c r="H160" s="31" t="s">
        <v>925</v>
      </c>
      <c r="I160" s="32">
        <v>45453</v>
      </c>
      <c r="J160" s="32">
        <v>45356</v>
      </c>
      <c r="K160" s="31">
        <f>ABS('Raw_Data'!K160)</f>
        <v>97</v>
      </c>
      <c r="L160" s="31">
        <f>K160 + SUMIF(Stock_In!A:A, A160, Stock_In!D:D) - SUMIF(Stock_Out!A:A, A160, Stock_Out!D:D)</f>
        <v>97</v>
      </c>
      <c r="M160" s="31">
        <v>32</v>
      </c>
      <c r="N160" s="31">
        <f t="shared" si="7"/>
        <v>0</v>
      </c>
      <c r="O160" s="31" t="str">
        <f t="shared" si="6"/>
        <v>No</v>
      </c>
      <c r="P160" s="39">
        <v>2.2999999999999998</v>
      </c>
      <c r="Q160" s="31">
        <v>82</v>
      </c>
      <c r="R160" s="39">
        <f t="shared" si="8"/>
        <v>188.6</v>
      </c>
      <c r="S160" s="33">
        <v>98</v>
      </c>
    </row>
    <row r="161" spans="1:19" x14ac:dyDescent="0.25">
      <c r="A161" s="28" t="str">
        <f>IFERROR(VLOOKUP(B161, CHOOSE({1,2}, Products!B:B, Products!A:A), 2, FALSE), "Not Found")</f>
        <v>P032</v>
      </c>
      <c r="B161" s="28" t="str">
        <f>PROPER(TRIM('Raw_Data'!A161))</f>
        <v>Milk</v>
      </c>
      <c r="C161" s="28" t="s">
        <v>74</v>
      </c>
      <c r="D161" s="28" t="s">
        <v>675</v>
      </c>
      <c r="E161" s="28" t="s">
        <v>927</v>
      </c>
      <c r="F161" s="28" t="s">
        <v>68</v>
      </c>
      <c r="G161" s="28" t="s">
        <v>928</v>
      </c>
      <c r="H161" s="28" t="s">
        <v>929</v>
      </c>
      <c r="I161" s="29">
        <v>45454</v>
      </c>
      <c r="J161" s="29" t="s">
        <v>930</v>
      </c>
      <c r="K161" s="28">
        <f>ABS('Raw_Data'!K161)</f>
        <v>12</v>
      </c>
      <c r="L161" s="28">
        <f>K161 + SUMIF(Stock_In!A:A, A161, Stock_In!D:D) - SUMIF(Stock_Out!A:A, A161, Stock_Out!D:D)</f>
        <v>12</v>
      </c>
      <c r="M161" s="28">
        <v>54</v>
      </c>
      <c r="N161" s="28">
        <f t="shared" si="7"/>
        <v>42</v>
      </c>
      <c r="O161" s="28" t="str">
        <f t="shared" si="6"/>
        <v>Yes</v>
      </c>
      <c r="P161" s="40">
        <v>1</v>
      </c>
      <c r="Q161" s="28">
        <v>31</v>
      </c>
      <c r="R161" s="40">
        <f t="shared" si="8"/>
        <v>31</v>
      </c>
      <c r="S161" s="30">
        <v>88</v>
      </c>
    </row>
    <row r="162" spans="1:19" x14ac:dyDescent="0.25">
      <c r="A162" s="31" t="str">
        <f>IFERROR(VLOOKUP(B162, CHOOSE({1,2}, Products!B:B, Products!A:A), 2, FALSE), "Not Found")</f>
        <v>P058</v>
      </c>
      <c r="B162" s="31" t="str">
        <f>PROPER(TRIM('Raw_Data'!A162))</f>
        <v>All-Purpose Flour</v>
      </c>
      <c r="C162" s="31" t="s">
        <v>103</v>
      </c>
      <c r="D162" s="31" t="s">
        <v>777</v>
      </c>
      <c r="E162" s="31" t="s">
        <v>931</v>
      </c>
      <c r="F162" s="31" t="s">
        <v>106</v>
      </c>
      <c r="G162" s="31" t="s">
        <v>932</v>
      </c>
      <c r="H162" s="31" t="s">
        <v>933</v>
      </c>
      <c r="I162" s="32">
        <v>45454</v>
      </c>
      <c r="J162" s="32" t="s">
        <v>504</v>
      </c>
      <c r="K162" s="31">
        <f>ABS('Raw_Data'!K162)</f>
        <v>50</v>
      </c>
      <c r="L162" s="31">
        <f>K162 + SUMIF(Stock_In!A:A, A162, Stock_In!D:D) - SUMIF(Stock_Out!A:A, A162, Stock_Out!D:D)</f>
        <v>50</v>
      </c>
      <c r="M162" s="31">
        <v>42</v>
      </c>
      <c r="N162" s="31">
        <f t="shared" si="7"/>
        <v>0</v>
      </c>
      <c r="O162" s="31" t="str">
        <f t="shared" si="6"/>
        <v>No</v>
      </c>
      <c r="P162" s="39">
        <v>1.75</v>
      </c>
      <c r="Q162" s="31">
        <v>87</v>
      </c>
      <c r="R162" s="39">
        <f t="shared" si="8"/>
        <v>152.25</v>
      </c>
      <c r="S162" s="33">
        <v>59</v>
      </c>
    </row>
    <row r="163" spans="1:19" x14ac:dyDescent="0.25">
      <c r="A163" s="28" t="str">
        <f>IFERROR(VLOOKUP(B163, CHOOSE({1,2}, Products!B:B, Products!A:A), 2, FALSE), "Not Found")</f>
        <v>P093</v>
      </c>
      <c r="B163" s="28" t="str">
        <f>PROPER(TRIM('Raw_Data'!A163))</f>
        <v>Basmati Rice</v>
      </c>
      <c r="C163" s="28" t="s">
        <v>103</v>
      </c>
      <c r="D163" s="28" t="s">
        <v>267</v>
      </c>
      <c r="E163" s="28" t="s">
        <v>936</v>
      </c>
      <c r="F163" s="28" t="s">
        <v>59</v>
      </c>
      <c r="G163" s="28" t="s">
        <v>937</v>
      </c>
      <c r="H163" s="28" t="s">
        <v>938</v>
      </c>
      <c r="I163" s="29">
        <v>45455</v>
      </c>
      <c r="J163" s="29" t="s">
        <v>939</v>
      </c>
      <c r="K163" s="28">
        <f>ABS('Raw_Data'!K163)</f>
        <v>15</v>
      </c>
      <c r="L163" s="28">
        <f>K163 + SUMIF(Stock_In!A:A, A163, Stock_In!D:D) - SUMIF(Stock_Out!A:A, A163, Stock_Out!D:D)</f>
        <v>15</v>
      </c>
      <c r="M163" s="28">
        <v>49</v>
      </c>
      <c r="N163" s="28">
        <f t="shared" si="7"/>
        <v>34</v>
      </c>
      <c r="O163" s="28" t="str">
        <f t="shared" si="6"/>
        <v>Yes</v>
      </c>
      <c r="P163" s="40">
        <v>4.5</v>
      </c>
      <c r="Q163" s="28">
        <v>68</v>
      </c>
      <c r="R163" s="40">
        <f t="shared" si="8"/>
        <v>306</v>
      </c>
      <c r="S163" s="30">
        <v>74</v>
      </c>
    </row>
    <row r="164" spans="1:19" x14ac:dyDescent="0.25">
      <c r="A164" s="31" t="str">
        <f>IFERROR(VLOOKUP(B164, CHOOSE({1,2}, Products!B:B, Products!A:A), 2, FALSE), "Not Found")</f>
        <v>P071</v>
      </c>
      <c r="B164" s="31" t="str">
        <f>PROPER(TRIM('Raw_Data'!A164))</f>
        <v>Black Tea</v>
      </c>
      <c r="C164" s="31" t="s">
        <v>201</v>
      </c>
      <c r="D164" s="31" t="s">
        <v>941</v>
      </c>
      <c r="E164" s="31" t="s">
        <v>942</v>
      </c>
      <c r="F164" s="31" t="s">
        <v>59</v>
      </c>
      <c r="G164" s="31" t="s">
        <v>943</v>
      </c>
      <c r="H164" s="31" t="s">
        <v>944</v>
      </c>
      <c r="I164" s="32">
        <v>45455</v>
      </c>
      <c r="J164" s="32" t="s">
        <v>945</v>
      </c>
      <c r="K164" s="31">
        <f>ABS('Raw_Data'!K164)</f>
        <v>59</v>
      </c>
      <c r="L164" s="31">
        <f>K164 + SUMIF(Stock_In!A:A, A164, Stock_In!D:D) - SUMIF(Stock_Out!A:A, A164, Stock_Out!D:D)</f>
        <v>59</v>
      </c>
      <c r="M164" s="31">
        <v>20</v>
      </c>
      <c r="N164" s="31">
        <f t="shared" si="7"/>
        <v>0</v>
      </c>
      <c r="O164" s="31" t="str">
        <f t="shared" si="6"/>
        <v>No</v>
      </c>
      <c r="P164" s="39">
        <v>5</v>
      </c>
      <c r="Q164" s="31">
        <v>45</v>
      </c>
      <c r="R164" s="39">
        <f t="shared" si="8"/>
        <v>225</v>
      </c>
      <c r="S164" s="33">
        <v>15</v>
      </c>
    </row>
    <row r="165" spans="1:19" x14ac:dyDescent="0.25">
      <c r="A165" s="28" t="str">
        <f>IFERROR(VLOOKUP(B165, CHOOSE({1,2}, Products!B:B, Products!A:A), 2, FALSE), "Not Found")</f>
        <v>P077</v>
      </c>
      <c r="B165" s="28" t="str">
        <f>PROPER(TRIM('Raw_Data'!A165))</f>
        <v>Brown Rice</v>
      </c>
      <c r="C165" s="28" t="s">
        <v>103</v>
      </c>
      <c r="D165" s="28" t="s">
        <v>946</v>
      </c>
      <c r="E165" s="28" t="s">
        <v>947</v>
      </c>
      <c r="F165" s="28" t="s">
        <v>106</v>
      </c>
      <c r="G165" s="28" t="s">
        <v>948</v>
      </c>
      <c r="H165" s="28" t="s">
        <v>949</v>
      </c>
      <c r="I165" s="29">
        <v>45455</v>
      </c>
      <c r="J165" s="29">
        <v>45446</v>
      </c>
      <c r="K165" s="28">
        <f>ABS('Raw_Data'!K165)</f>
        <v>39</v>
      </c>
      <c r="L165" s="28">
        <f>K165 + SUMIF(Stock_In!A:A, A165, Stock_In!D:D) - SUMIF(Stock_Out!A:A, A165, Stock_Out!D:D)</f>
        <v>39</v>
      </c>
      <c r="M165" s="28">
        <v>57</v>
      </c>
      <c r="N165" s="28">
        <f t="shared" si="7"/>
        <v>18</v>
      </c>
      <c r="O165" s="28" t="str">
        <f t="shared" si="6"/>
        <v>Yes</v>
      </c>
      <c r="P165" s="40">
        <v>2.5</v>
      </c>
      <c r="Q165" s="28">
        <v>77</v>
      </c>
      <c r="R165" s="40">
        <f t="shared" si="8"/>
        <v>192.5</v>
      </c>
      <c r="S165" s="30">
        <v>32</v>
      </c>
    </row>
    <row r="166" spans="1:19" x14ac:dyDescent="0.25">
      <c r="A166" s="31" t="str">
        <f>IFERROR(VLOOKUP(B166, CHOOSE({1,2}, Products!B:B, Products!A:A), 2, FALSE), "Not Found")</f>
        <v>P033</v>
      </c>
      <c r="B166" s="31" t="str">
        <f>PROPER(TRIM('Raw_Data'!A166))</f>
        <v>Lime</v>
      </c>
      <c r="C166" s="31" t="s">
        <v>56</v>
      </c>
      <c r="D166" s="31" t="s">
        <v>950</v>
      </c>
      <c r="E166" s="31" t="s">
        <v>951</v>
      </c>
      <c r="F166" s="31" t="s">
        <v>68</v>
      </c>
      <c r="G166" s="31" t="s">
        <v>952</v>
      </c>
      <c r="H166" s="31" t="s">
        <v>953</v>
      </c>
      <c r="I166" s="32">
        <v>45455</v>
      </c>
      <c r="J166" s="32" t="s">
        <v>781</v>
      </c>
      <c r="K166" s="31">
        <f>ABS('Raw_Data'!K166)</f>
        <v>76</v>
      </c>
      <c r="L166" s="31">
        <f>K166 + SUMIF(Stock_In!A:A, A166, Stock_In!D:D) - SUMIF(Stock_Out!A:A, A166, Stock_Out!D:D)</f>
        <v>76</v>
      </c>
      <c r="M166" s="31">
        <v>39</v>
      </c>
      <c r="N166" s="31">
        <f t="shared" si="7"/>
        <v>0</v>
      </c>
      <c r="O166" s="31" t="str">
        <f t="shared" si="6"/>
        <v>No</v>
      </c>
      <c r="P166" s="39">
        <v>2</v>
      </c>
      <c r="Q166" s="31">
        <v>77</v>
      </c>
      <c r="R166" s="39">
        <f t="shared" si="8"/>
        <v>154</v>
      </c>
      <c r="S166" s="33">
        <v>70</v>
      </c>
    </row>
    <row r="167" spans="1:19" x14ac:dyDescent="0.25">
      <c r="A167" s="28" t="str">
        <f>IFERROR(VLOOKUP(B167, CHOOSE({1,2}, Products!B:B, Products!A:A), 2, FALSE), "Not Found")</f>
        <v>P068</v>
      </c>
      <c r="B167" s="28" t="str">
        <f>PROPER(TRIM('Raw_Data'!A167))</f>
        <v>Peach</v>
      </c>
      <c r="C167" s="28" t="s">
        <v>56</v>
      </c>
      <c r="D167" s="28" t="s">
        <v>745</v>
      </c>
      <c r="E167" s="28" t="s">
        <v>954</v>
      </c>
      <c r="F167" s="28" t="s">
        <v>68</v>
      </c>
      <c r="G167" s="28" t="s">
        <v>955</v>
      </c>
      <c r="H167" s="28" t="s">
        <v>956</v>
      </c>
      <c r="I167" s="29">
        <v>45455</v>
      </c>
      <c r="J167" s="29" t="s">
        <v>774</v>
      </c>
      <c r="K167" s="28">
        <f>ABS('Raw_Data'!K167)</f>
        <v>45</v>
      </c>
      <c r="L167" s="28">
        <f>K167 + SUMIF(Stock_In!A:A, A167, Stock_In!D:D) - SUMIF(Stock_Out!A:A, A167, Stock_Out!D:D)</f>
        <v>45</v>
      </c>
      <c r="M167" s="28">
        <v>79</v>
      </c>
      <c r="N167" s="28">
        <f t="shared" si="7"/>
        <v>34</v>
      </c>
      <c r="O167" s="28" t="str">
        <f t="shared" si="6"/>
        <v>Yes</v>
      </c>
      <c r="P167" s="40">
        <v>4</v>
      </c>
      <c r="Q167" s="28">
        <v>84</v>
      </c>
      <c r="R167" s="40">
        <f t="shared" si="8"/>
        <v>336</v>
      </c>
      <c r="S167" s="30">
        <v>62</v>
      </c>
    </row>
    <row r="168" spans="1:19" x14ac:dyDescent="0.25">
      <c r="A168" s="31" t="str">
        <f>IFERROR(VLOOKUP(B168, CHOOSE({1,2}, Products!B:B, Products!A:A), 2, FALSE), "Not Found")</f>
        <v>P094</v>
      </c>
      <c r="B168" s="31" t="str">
        <f>PROPER(TRIM('Raw_Data'!A168))</f>
        <v>Oatmeal Biscuit</v>
      </c>
      <c r="C168" s="31" t="s">
        <v>152</v>
      </c>
      <c r="D168" s="31" t="s">
        <v>836</v>
      </c>
      <c r="E168" s="31" t="s">
        <v>959</v>
      </c>
      <c r="F168" s="31" t="s">
        <v>106</v>
      </c>
      <c r="G168" s="31" t="s">
        <v>960</v>
      </c>
      <c r="H168" s="31" t="s">
        <v>961</v>
      </c>
      <c r="I168" s="32">
        <v>45476</v>
      </c>
      <c r="J168" s="32">
        <v>45658</v>
      </c>
      <c r="K168" s="31">
        <f>ABS('Raw_Data'!K168)</f>
        <v>41</v>
      </c>
      <c r="L168" s="31">
        <f>K168 + SUMIF(Stock_In!A:A, A168, Stock_In!D:D) - SUMIF(Stock_Out!A:A, A168, Stock_Out!D:D)</f>
        <v>41</v>
      </c>
      <c r="M168" s="31">
        <v>21</v>
      </c>
      <c r="N168" s="31">
        <f t="shared" si="7"/>
        <v>0</v>
      </c>
      <c r="O168" s="31" t="str">
        <f t="shared" si="6"/>
        <v>No</v>
      </c>
      <c r="P168" s="39">
        <v>5</v>
      </c>
      <c r="Q168" s="31">
        <v>50</v>
      </c>
      <c r="R168" s="39">
        <f t="shared" si="8"/>
        <v>250</v>
      </c>
      <c r="S168" s="33">
        <v>99</v>
      </c>
    </row>
    <row r="169" spans="1:19" x14ac:dyDescent="0.25">
      <c r="A169" s="28" t="str">
        <f>IFERROR(VLOOKUP(B169, CHOOSE({1,2}, Products!B:B, Products!A:A), 2, FALSE), "Not Found")</f>
        <v>P081</v>
      </c>
      <c r="B169" s="28" t="str">
        <f>PROPER(TRIM('Raw_Data'!A169))</f>
        <v>Herbal Tea</v>
      </c>
      <c r="C169" s="28" t="s">
        <v>201</v>
      </c>
      <c r="D169" s="28" t="s">
        <v>963</v>
      </c>
      <c r="E169" s="28" t="s">
        <v>964</v>
      </c>
      <c r="F169" s="28" t="s">
        <v>106</v>
      </c>
      <c r="G169" s="28" t="s">
        <v>965</v>
      </c>
      <c r="H169" s="28" t="s">
        <v>966</v>
      </c>
      <c r="I169" s="29">
        <v>45476</v>
      </c>
      <c r="J169" s="29">
        <v>45332</v>
      </c>
      <c r="K169" s="28">
        <f>ABS('Raw_Data'!K169)</f>
        <v>61</v>
      </c>
      <c r="L169" s="28">
        <f>K169 + SUMIF(Stock_In!A:A, A169, Stock_In!D:D) - SUMIF(Stock_Out!A:A, A169, Stock_Out!D:D)</f>
        <v>61</v>
      </c>
      <c r="M169" s="28">
        <v>22</v>
      </c>
      <c r="N169" s="28">
        <f t="shared" si="7"/>
        <v>0</v>
      </c>
      <c r="O169" s="28" t="str">
        <f t="shared" si="6"/>
        <v>No</v>
      </c>
      <c r="P169" s="40">
        <v>30</v>
      </c>
      <c r="Q169" s="28">
        <v>90</v>
      </c>
      <c r="R169" s="40">
        <f t="shared" si="8"/>
        <v>2700</v>
      </c>
      <c r="S169" s="30">
        <v>11</v>
      </c>
    </row>
    <row r="170" spans="1:19" x14ac:dyDescent="0.25">
      <c r="A170" s="31" t="str">
        <f>IFERROR(VLOOKUP(B170, CHOOSE({1,2}, Products!B:B, Products!A:A), 2, FALSE), "Not Found")</f>
        <v>P070</v>
      </c>
      <c r="B170" s="31" t="str">
        <f>PROPER(TRIM('Raw_Data'!A170))</f>
        <v>Mushrooms</v>
      </c>
      <c r="C170" s="31" t="s">
        <v>56</v>
      </c>
      <c r="D170" s="31" t="s">
        <v>589</v>
      </c>
      <c r="E170" s="31" t="s">
        <v>967</v>
      </c>
      <c r="F170" s="31" t="s">
        <v>106</v>
      </c>
      <c r="G170" s="31" t="s">
        <v>968</v>
      </c>
      <c r="H170" s="31" t="s">
        <v>969</v>
      </c>
      <c r="I170" s="32">
        <v>45477</v>
      </c>
      <c r="J170" s="32" t="s">
        <v>408</v>
      </c>
      <c r="K170" s="31">
        <f>ABS('Raw_Data'!K170)</f>
        <v>51</v>
      </c>
      <c r="L170" s="31">
        <f>K170 + SUMIF(Stock_In!A:A, A170, Stock_In!D:D) - SUMIF(Stock_Out!A:A, A170, Stock_Out!D:D)</f>
        <v>51</v>
      </c>
      <c r="M170" s="31">
        <v>62</v>
      </c>
      <c r="N170" s="31">
        <f t="shared" si="7"/>
        <v>11</v>
      </c>
      <c r="O170" s="31" t="str">
        <f t="shared" si="6"/>
        <v>Yes</v>
      </c>
      <c r="P170" s="39">
        <v>6</v>
      </c>
      <c r="Q170" s="31">
        <v>52</v>
      </c>
      <c r="R170" s="39">
        <f t="shared" si="8"/>
        <v>312</v>
      </c>
      <c r="S170" s="33">
        <v>21</v>
      </c>
    </row>
    <row r="171" spans="1:19" x14ac:dyDescent="0.25">
      <c r="A171" s="28" t="str">
        <f>IFERROR(VLOOKUP(B171, CHOOSE({1,2}, Products!B:B, Products!A:A), 2, FALSE), "Not Found")</f>
        <v>P073</v>
      </c>
      <c r="B171" s="28" t="str">
        <f>PROPER(TRIM('Raw_Data'!A171))</f>
        <v>White Rice</v>
      </c>
      <c r="C171" s="28" t="s">
        <v>103</v>
      </c>
      <c r="D171" s="28" t="s">
        <v>970</v>
      </c>
      <c r="E171" s="28" t="s">
        <v>971</v>
      </c>
      <c r="F171" s="28" t="s">
        <v>68</v>
      </c>
      <c r="G171" s="28" t="s">
        <v>972</v>
      </c>
      <c r="H171" s="28" t="s">
        <v>973</v>
      </c>
      <c r="I171" s="29">
        <v>45477</v>
      </c>
      <c r="J171" s="29" t="s">
        <v>974</v>
      </c>
      <c r="K171" s="28">
        <f>ABS('Raw_Data'!K171)</f>
        <v>54</v>
      </c>
      <c r="L171" s="28">
        <f>K171 + SUMIF(Stock_In!A:A, A171, Stock_In!D:D) - SUMIF(Stock_Out!A:A, A171, Stock_Out!D:D)</f>
        <v>54</v>
      </c>
      <c r="M171" s="28">
        <v>53</v>
      </c>
      <c r="N171" s="28">
        <f t="shared" si="7"/>
        <v>0</v>
      </c>
      <c r="O171" s="28" t="str">
        <f t="shared" si="6"/>
        <v>No</v>
      </c>
      <c r="P171" s="40">
        <v>1.8</v>
      </c>
      <c r="Q171" s="28">
        <v>94</v>
      </c>
      <c r="R171" s="40">
        <f t="shared" si="8"/>
        <v>169.20000000000002</v>
      </c>
      <c r="S171" s="30">
        <v>82</v>
      </c>
    </row>
    <row r="172" spans="1:19" x14ac:dyDescent="0.25">
      <c r="A172" s="31" t="str">
        <f>IFERROR(VLOOKUP(B172, CHOOSE({1,2}, Products!B:B, Products!A:A), 2, FALSE), "Not Found")</f>
        <v>P006</v>
      </c>
      <c r="B172" s="31" t="str">
        <f>PROPER(TRIM('Raw_Data'!A172))</f>
        <v>Lemon</v>
      </c>
      <c r="C172" s="31" t="s">
        <v>56</v>
      </c>
      <c r="D172" s="31" t="s">
        <v>975</v>
      </c>
      <c r="E172" s="31" t="s">
        <v>976</v>
      </c>
      <c r="F172" s="31" t="s">
        <v>59</v>
      </c>
      <c r="G172" s="31" t="s">
        <v>977</v>
      </c>
      <c r="H172" s="31" t="s">
        <v>978</v>
      </c>
      <c r="I172" s="32">
        <v>45477</v>
      </c>
      <c r="J172" s="32">
        <v>45483</v>
      </c>
      <c r="K172" s="31">
        <f>ABS('Raw_Data'!K172)</f>
        <v>87</v>
      </c>
      <c r="L172" s="31">
        <f>K172 + SUMIF(Stock_In!A:A, A172, Stock_In!D:D) - SUMIF(Stock_Out!A:A, A172, Stock_Out!D:D)</f>
        <v>87</v>
      </c>
      <c r="M172" s="31">
        <v>1</v>
      </c>
      <c r="N172" s="31">
        <f t="shared" si="7"/>
        <v>0</v>
      </c>
      <c r="O172" s="31" t="str">
        <f t="shared" si="6"/>
        <v>No</v>
      </c>
      <c r="P172" s="39">
        <v>2.5</v>
      </c>
      <c r="Q172" s="31">
        <v>61</v>
      </c>
      <c r="R172" s="39">
        <f t="shared" si="8"/>
        <v>152.5</v>
      </c>
      <c r="S172" s="33">
        <v>84</v>
      </c>
    </row>
    <row r="173" spans="1:19" x14ac:dyDescent="0.25">
      <c r="A173" s="28" t="str">
        <f>IFERROR(VLOOKUP(B173, CHOOSE({1,2}, Products!B:B, Products!A:A), 2, FALSE), "Not Found")</f>
        <v>P092</v>
      </c>
      <c r="B173" s="28" t="str">
        <f>PROPER(TRIM('Raw_Data'!A173))</f>
        <v>Canola Oil</v>
      </c>
      <c r="C173" s="28" t="s">
        <v>65</v>
      </c>
      <c r="D173" s="28" t="s">
        <v>979</v>
      </c>
      <c r="E173" s="28" t="s">
        <v>980</v>
      </c>
      <c r="F173" s="28" t="s">
        <v>59</v>
      </c>
      <c r="G173" s="28" t="s">
        <v>981</v>
      </c>
      <c r="H173" s="28" t="s">
        <v>982</v>
      </c>
      <c r="I173" s="29">
        <v>45478</v>
      </c>
      <c r="J173" s="29" t="s">
        <v>983</v>
      </c>
      <c r="K173" s="28">
        <f>ABS('Raw_Data'!K173)</f>
        <v>46</v>
      </c>
      <c r="L173" s="28">
        <f>K173 + SUMIF(Stock_In!A:A, A173, Stock_In!D:D) - SUMIF(Stock_Out!A:A, A173, Stock_Out!D:D)</f>
        <v>46</v>
      </c>
      <c r="M173" s="28">
        <v>51</v>
      </c>
      <c r="N173" s="28">
        <f t="shared" si="7"/>
        <v>5</v>
      </c>
      <c r="O173" s="28" t="str">
        <f t="shared" si="6"/>
        <v>Yes</v>
      </c>
      <c r="P173" s="40">
        <v>2.2999999999999998</v>
      </c>
      <c r="Q173" s="28">
        <v>47</v>
      </c>
      <c r="R173" s="40">
        <f t="shared" si="8"/>
        <v>108.1</v>
      </c>
      <c r="S173" s="30">
        <v>25</v>
      </c>
    </row>
    <row r="174" spans="1:19" x14ac:dyDescent="0.25">
      <c r="A174" s="31" t="str">
        <f>IFERROR(VLOOKUP(B174, CHOOSE({1,2}, Products!B:B, Products!A:A), 2, FALSE), "Not Found")</f>
        <v>P079</v>
      </c>
      <c r="B174" s="31" t="str">
        <f>PROPER(TRIM('Raw_Data'!A174))</f>
        <v>White Sugar</v>
      </c>
      <c r="C174" s="31" t="s">
        <v>103</v>
      </c>
      <c r="D174" s="31" t="s">
        <v>984</v>
      </c>
      <c r="E174" s="31" t="s">
        <v>985</v>
      </c>
      <c r="F174" s="31" t="s">
        <v>59</v>
      </c>
      <c r="G174" s="31" t="s">
        <v>986</v>
      </c>
      <c r="H174" s="31" t="s">
        <v>987</v>
      </c>
      <c r="I174" s="32">
        <v>45478</v>
      </c>
      <c r="J174" s="32" t="s">
        <v>692</v>
      </c>
      <c r="K174" s="31">
        <f>ABS('Raw_Data'!K174)</f>
        <v>13</v>
      </c>
      <c r="L174" s="31">
        <f>K174 + SUMIF(Stock_In!A:A, A174, Stock_In!D:D) - SUMIF(Stock_Out!A:A, A174, Stock_Out!D:D)</f>
        <v>13</v>
      </c>
      <c r="M174" s="31">
        <v>32</v>
      </c>
      <c r="N174" s="31">
        <f t="shared" si="7"/>
        <v>19</v>
      </c>
      <c r="O174" s="31" t="str">
        <f t="shared" si="6"/>
        <v>Yes</v>
      </c>
      <c r="P174" s="39">
        <v>2</v>
      </c>
      <c r="Q174" s="31">
        <v>38</v>
      </c>
      <c r="R174" s="39">
        <f t="shared" si="8"/>
        <v>76</v>
      </c>
      <c r="S174" s="33">
        <v>61</v>
      </c>
    </row>
    <row r="175" spans="1:19" x14ac:dyDescent="0.25">
      <c r="A175" s="28" t="str">
        <f>IFERROR(VLOOKUP(B175, CHOOSE({1,2}, Products!B:B, Products!A:A), 2, FALSE), "Not Found")</f>
        <v>P060</v>
      </c>
      <c r="B175" s="28" t="str">
        <f>PROPER(TRIM('Raw_Data'!A175))</f>
        <v>Grapes</v>
      </c>
      <c r="C175" s="28" t="s">
        <v>56</v>
      </c>
      <c r="D175" s="28" t="s">
        <v>988</v>
      </c>
      <c r="E175" s="28" t="s">
        <v>989</v>
      </c>
      <c r="F175" s="28" t="s">
        <v>59</v>
      </c>
      <c r="G175" s="28" t="s">
        <v>990</v>
      </c>
      <c r="H175" s="28" t="s">
        <v>991</v>
      </c>
      <c r="I175" s="29">
        <v>45479</v>
      </c>
      <c r="J175" s="29">
        <v>45485</v>
      </c>
      <c r="K175" s="28">
        <f>ABS('Raw_Data'!K175)</f>
        <v>25</v>
      </c>
      <c r="L175" s="28">
        <f>K175 + SUMIF(Stock_In!A:A, A175, Stock_In!D:D) - SUMIF(Stock_Out!A:A, A175, Stock_Out!D:D)</f>
        <v>25</v>
      </c>
      <c r="M175" s="28">
        <v>74</v>
      </c>
      <c r="N175" s="28">
        <f t="shared" si="7"/>
        <v>49</v>
      </c>
      <c r="O175" s="28" t="str">
        <f t="shared" si="6"/>
        <v>Yes</v>
      </c>
      <c r="P175" s="40">
        <v>5.5</v>
      </c>
      <c r="Q175" s="28">
        <v>41</v>
      </c>
      <c r="R175" s="40">
        <f t="shared" si="8"/>
        <v>225.5</v>
      </c>
      <c r="S175" s="30">
        <v>59</v>
      </c>
    </row>
    <row r="176" spans="1:19" x14ac:dyDescent="0.25">
      <c r="A176" s="31" t="str">
        <f>IFERROR(VLOOKUP(B176, CHOOSE({1,2}, Products!B:B, Products!A:A), 2, FALSE), "Not Found")</f>
        <v>P024</v>
      </c>
      <c r="B176" s="31" t="str">
        <f>PROPER(TRIM('Raw_Data'!A176))</f>
        <v>Kale</v>
      </c>
      <c r="C176" s="31" t="s">
        <v>56</v>
      </c>
      <c r="D176" s="31" t="s">
        <v>153</v>
      </c>
      <c r="E176" s="31" t="s">
        <v>992</v>
      </c>
      <c r="F176" s="31" t="s">
        <v>59</v>
      </c>
      <c r="G176" s="31" t="s">
        <v>993</v>
      </c>
      <c r="H176" s="31" t="s">
        <v>994</v>
      </c>
      <c r="I176" s="32">
        <v>45479</v>
      </c>
      <c r="J176" s="32" t="s">
        <v>821</v>
      </c>
      <c r="K176" s="31">
        <f>ABS('Raw_Data'!K176)</f>
        <v>60</v>
      </c>
      <c r="L176" s="31">
        <f>K176 + SUMIF(Stock_In!A:A, A176, Stock_In!D:D) - SUMIF(Stock_Out!A:A, A176, Stock_Out!D:D)</f>
        <v>60</v>
      </c>
      <c r="M176" s="31">
        <v>15</v>
      </c>
      <c r="N176" s="31">
        <f t="shared" si="7"/>
        <v>0</v>
      </c>
      <c r="O176" s="31" t="str">
        <f t="shared" si="6"/>
        <v>No</v>
      </c>
      <c r="P176" s="39">
        <v>4</v>
      </c>
      <c r="Q176" s="31">
        <v>21</v>
      </c>
      <c r="R176" s="39">
        <f t="shared" si="8"/>
        <v>84</v>
      </c>
      <c r="S176" s="33">
        <v>29</v>
      </c>
    </row>
    <row r="177" spans="1:19" x14ac:dyDescent="0.25">
      <c r="A177" s="28" t="str">
        <f>IFERROR(VLOOKUP(B177, CHOOSE({1,2}, Products!B:B, Products!A:A), 2, FALSE), "Not Found")</f>
        <v>P074</v>
      </c>
      <c r="B177" s="28" t="str">
        <f>PROPER(TRIM('Raw_Data'!A177))</f>
        <v>Long Grain Rice</v>
      </c>
      <c r="C177" s="28" t="s">
        <v>103</v>
      </c>
      <c r="D177" s="28" t="s">
        <v>995</v>
      </c>
      <c r="E177" s="28" t="s">
        <v>996</v>
      </c>
      <c r="F177" s="28" t="s">
        <v>59</v>
      </c>
      <c r="G177" s="28" t="s">
        <v>997</v>
      </c>
      <c r="H177" s="28" t="s">
        <v>998</v>
      </c>
      <c r="I177" s="29">
        <v>45480</v>
      </c>
      <c r="J177" s="29" t="s">
        <v>999</v>
      </c>
      <c r="K177" s="28">
        <f>ABS('Raw_Data'!K177)</f>
        <v>69</v>
      </c>
      <c r="L177" s="28">
        <f>K177 + SUMIF(Stock_In!A:A, A177, Stock_In!D:D) - SUMIF(Stock_Out!A:A, A177, Stock_Out!D:D)</f>
        <v>69</v>
      </c>
      <c r="M177" s="28">
        <v>82</v>
      </c>
      <c r="N177" s="28">
        <f t="shared" si="7"/>
        <v>13</v>
      </c>
      <c r="O177" s="28" t="str">
        <f t="shared" si="6"/>
        <v>Yes</v>
      </c>
      <c r="P177" s="40">
        <v>1.5</v>
      </c>
      <c r="Q177" s="28">
        <v>34</v>
      </c>
      <c r="R177" s="40">
        <f t="shared" si="8"/>
        <v>51</v>
      </c>
      <c r="S177" s="30">
        <v>22</v>
      </c>
    </row>
    <row r="178" spans="1:19" x14ac:dyDescent="0.25">
      <c r="A178" s="31" t="str">
        <f>IFERROR(VLOOKUP(B178, CHOOSE({1,2}, Products!B:B, Products!A:A), 2, FALSE), "Not Found")</f>
        <v>P053</v>
      </c>
      <c r="B178" s="31" t="str">
        <f>PROPER(TRIM('Raw_Data'!A178))</f>
        <v>Sushi Rice</v>
      </c>
      <c r="C178" s="31" t="s">
        <v>103</v>
      </c>
      <c r="D178" s="31" t="s">
        <v>1001</v>
      </c>
      <c r="E178" s="31" t="s">
        <v>1002</v>
      </c>
      <c r="F178" s="31" t="s">
        <v>59</v>
      </c>
      <c r="G178" s="31" t="s">
        <v>1003</v>
      </c>
      <c r="H178" s="31" t="s">
        <v>1004</v>
      </c>
      <c r="I178" s="32">
        <v>45480</v>
      </c>
      <c r="J178" s="32" t="s">
        <v>930</v>
      </c>
      <c r="K178" s="31">
        <f>ABS('Raw_Data'!K178)</f>
        <v>36</v>
      </c>
      <c r="L178" s="31">
        <f>K178 + SUMIF(Stock_In!A:A, A178, Stock_In!D:D) - SUMIF(Stock_Out!A:A, A178, Stock_Out!D:D)</f>
        <v>36</v>
      </c>
      <c r="M178" s="31">
        <v>81</v>
      </c>
      <c r="N178" s="31">
        <f t="shared" si="7"/>
        <v>45</v>
      </c>
      <c r="O178" s="31" t="str">
        <f t="shared" si="6"/>
        <v>Yes</v>
      </c>
      <c r="P178" s="39">
        <v>4.75</v>
      </c>
      <c r="Q178" s="31">
        <v>73</v>
      </c>
      <c r="R178" s="39">
        <f t="shared" si="8"/>
        <v>346.75</v>
      </c>
      <c r="S178" s="33">
        <v>60</v>
      </c>
    </row>
    <row r="179" spans="1:19" x14ac:dyDescent="0.25">
      <c r="A179" s="28" t="str">
        <f>IFERROR(VLOOKUP(B179, CHOOSE({1,2}, Products!B:B, Products!A:A), 2, FALSE), "Not Found")</f>
        <v>P036</v>
      </c>
      <c r="B179" s="28" t="str">
        <f>PROPER(TRIM('Raw_Data'!A179))</f>
        <v>Whole Wheat Bread</v>
      </c>
      <c r="C179" s="28" t="s">
        <v>152</v>
      </c>
      <c r="D179" s="28" t="s">
        <v>1005</v>
      </c>
      <c r="E179" s="28" t="s">
        <v>1006</v>
      </c>
      <c r="F179" s="28" t="s">
        <v>68</v>
      </c>
      <c r="G179" s="28" t="s">
        <v>1007</v>
      </c>
      <c r="H179" s="28" t="s">
        <v>1008</v>
      </c>
      <c r="I179" s="29">
        <v>45480</v>
      </c>
      <c r="J179" s="29">
        <v>45297</v>
      </c>
      <c r="K179" s="28">
        <f>ABS('Raw_Data'!K179)</f>
        <v>36</v>
      </c>
      <c r="L179" s="28">
        <f>K179 + SUMIF(Stock_In!A:A, A179, Stock_In!D:D) - SUMIF(Stock_Out!A:A, A179, Stock_Out!D:D)</f>
        <v>36</v>
      </c>
      <c r="M179" s="28">
        <v>53</v>
      </c>
      <c r="N179" s="28">
        <f t="shared" si="7"/>
        <v>17</v>
      </c>
      <c r="O179" s="28" t="str">
        <f t="shared" si="6"/>
        <v>Yes</v>
      </c>
      <c r="P179" s="40">
        <v>3.5</v>
      </c>
      <c r="Q179" s="28">
        <v>67</v>
      </c>
      <c r="R179" s="40">
        <f t="shared" si="8"/>
        <v>234.5</v>
      </c>
      <c r="S179" s="30">
        <v>43</v>
      </c>
    </row>
    <row r="180" spans="1:19" x14ac:dyDescent="0.25">
      <c r="A180" s="31" t="str">
        <f>IFERROR(VLOOKUP(B180, CHOOSE({1,2}, Products!B:B, Products!A:A), 2, FALSE), "Not Found")</f>
        <v>P024</v>
      </c>
      <c r="B180" s="31" t="str">
        <f>PROPER(TRIM('Raw_Data'!A180))</f>
        <v>Kale</v>
      </c>
      <c r="C180" s="31" t="s">
        <v>56</v>
      </c>
      <c r="D180" s="31" t="s">
        <v>1010</v>
      </c>
      <c r="E180" s="31" t="s">
        <v>1011</v>
      </c>
      <c r="F180" s="31" t="s">
        <v>68</v>
      </c>
      <c r="G180" s="31" t="s">
        <v>1012</v>
      </c>
      <c r="H180" s="31" t="s">
        <v>1013</v>
      </c>
      <c r="I180" s="32">
        <v>45481</v>
      </c>
      <c r="J180" s="32">
        <v>45539</v>
      </c>
      <c r="K180" s="31">
        <f>ABS('Raw_Data'!K180)</f>
        <v>79</v>
      </c>
      <c r="L180" s="31">
        <f>K180 + SUMIF(Stock_In!A:A, A180, Stock_In!D:D) - SUMIF(Stock_Out!A:A, A180, Stock_Out!D:D)</f>
        <v>79</v>
      </c>
      <c r="M180" s="31">
        <v>74</v>
      </c>
      <c r="N180" s="31">
        <f t="shared" si="7"/>
        <v>0</v>
      </c>
      <c r="O180" s="31" t="str">
        <f t="shared" si="6"/>
        <v>No</v>
      </c>
      <c r="P180" s="39">
        <v>4</v>
      </c>
      <c r="Q180" s="31">
        <v>80</v>
      </c>
      <c r="R180" s="39">
        <f t="shared" si="8"/>
        <v>320</v>
      </c>
      <c r="S180" s="33">
        <v>26</v>
      </c>
    </row>
    <row r="181" spans="1:19" x14ac:dyDescent="0.25">
      <c r="A181" s="28" t="str">
        <f>IFERROR(VLOOKUP(B181, CHOOSE({1,2}, Products!B:B, Products!A:A), 2, FALSE), "Not Found")</f>
        <v>P017</v>
      </c>
      <c r="B181" s="28" t="str">
        <f>PROPER(TRIM('Raw_Data'!A181))</f>
        <v>Egg (Turkey)</v>
      </c>
      <c r="C181" s="28" t="s">
        <v>74</v>
      </c>
      <c r="D181" s="28" t="s">
        <v>89</v>
      </c>
      <c r="E181" s="28" t="s">
        <v>1014</v>
      </c>
      <c r="F181" s="28" t="s">
        <v>106</v>
      </c>
      <c r="G181" s="28" t="s">
        <v>1015</v>
      </c>
      <c r="H181" s="28" t="s">
        <v>1016</v>
      </c>
      <c r="I181" s="29">
        <v>45482</v>
      </c>
      <c r="J181" s="29" t="s">
        <v>420</v>
      </c>
      <c r="K181" s="28">
        <f>ABS('Raw_Data'!K181)</f>
        <v>63</v>
      </c>
      <c r="L181" s="28">
        <f>K181 + SUMIF(Stock_In!A:A, A181, Stock_In!D:D) - SUMIF(Stock_Out!A:A, A181, Stock_Out!D:D)</f>
        <v>63</v>
      </c>
      <c r="M181" s="28">
        <v>7</v>
      </c>
      <c r="N181" s="28">
        <f t="shared" si="7"/>
        <v>0</v>
      </c>
      <c r="O181" s="28" t="str">
        <f t="shared" si="6"/>
        <v>No</v>
      </c>
      <c r="P181" s="40">
        <v>2.35</v>
      </c>
      <c r="Q181" s="28">
        <v>78</v>
      </c>
      <c r="R181" s="40">
        <f t="shared" si="8"/>
        <v>183.3</v>
      </c>
      <c r="S181" s="30">
        <v>100</v>
      </c>
    </row>
    <row r="182" spans="1:19" x14ac:dyDescent="0.25">
      <c r="A182" s="31" t="str">
        <f>IFERROR(VLOOKUP(B182, CHOOSE({1,2}, Products!B:B, Products!A:A), 2, FALSE), "Not Found")</f>
        <v>P095</v>
      </c>
      <c r="B182" s="31" t="str">
        <f>PROPER(TRIM('Raw_Data'!A182))</f>
        <v>Green Beans</v>
      </c>
      <c r="C182" s="31" t="s">
        <v>56</v>
      </c>
      <c r="D182" s="31" t="s">
        <v>737</v>
      </c>
      <c r="E182" s="31" t="s">
        <v>1018</v>
      </c>
      <c r="F182" s="31" t="s">
        <v>59</v>
      </c>
      <c r="G182" s="31" t="s">
        <v>1019</v>
      </c>
      <c r="H182" s="31" t="s">
        <v>1020</v>
      </c>
      <c r="I182" s="32">
        <v>45482</v>
      </c>
      <c r="J182" s="32">
        <v>45568</v>
      </c>
      <c r="K182" s="31">
        <f>ABS('Raw_Data'!K182)</f>
        <v>26</v>
      </c>
      <c r="L182" s="31">
        <f>K182 + SUMIF(Stock_In!A:A, A182, Stock_In!D:D) - SUMIF(Stock_Out!A:A, A182, Stock_Out!D:D)</f>
        <v>26</v>
      </c>
      <c r="M182" s="31">
        <v>70</v>
      </c>
      <c r="N182" s="31">
        <f t="shared" si="7"/>
        <v>44</v>
      </c>
      <c r="O182" s="31" t="str">
        <f t="shared" si="6"/>
        <v>Yes</v>
      </c>
      <c r="P182" s="39">
        <v>2</v>
      </c>
      <c r="Q182" s="31">
        <v>36</v>
      </c>
      <c r="R182" s="39">
        <f t="shared" si="8"/>
        <v>72</v>
      </c>
      <c r="S182" s="33">
        <v>10</v>
      </c>
    </row>
    <row r="183" spans="1:19" x14ac:dyDescent="0.25">
      <c r="A183" s="28" t="str">
        <f>IFERROR(VLOOKUP(B183, CHOOSE({1,2}, Products!B:B, Products!A:A), 2, FALSE), "Not Found")</f>
        <v>P091</v>
      </c>
      <c r="B183" s="28" t="str">
        <f>PROPER(TRIM('Raw_Data'!A183))</f>
        <v>Spinach</v>
      </c>
      <c r="C183" s="28" t="s">
        <v>56</v>
      </c>
      <c r="D183" s="28" t="s">
        <v>153</v>
      </c>
      <c r="E183" s="28" t="s">
        <v>1021</v>
      </c>
      <c r="F183" s="28" t="s">
        <v>59</v>
      </c>
      <c r="G183" s="28" t="s">
        <v>1022</v>
      </c>
      <c r="H183" s="28" t="s">
        <v>1023</v>
      </c>
      <c r="I183" s="29">
        <v>45483</v>
      </c>
      <c r="J183" s="29" t="s">
        <v>565</v>
      </c>
      <c r="K183" s="28">
        <f>ABS('Raw_Data'!K183)</f>
        <v>72</v>
      </c>
      <c r="L183" s="28">
        <f>K183 + SUMIF(Stock_In!A:A, A183, Stock_In!D:D) - SUMIF(Stock_Out!A:A, A183, Stock_Out!D:D)</f>
        <v>72</v>
      </c>
      <c r="M183" s="28">
        <v>70</v>
      </c>
      <c r="N183" s="28">
        <f t="shared" si="7"/>
        <v>0</v>
      </c>
      <c r="O183" s="28" t="str">
        <f t="shared" si="6"/>
        <v>No</v>
      </c>
      <c r="P183" s="40">
        <v>2.5</v>
      </c>
      <c r="Q183" s="28">
        <v>82</v>
      </c>
      <c r="R183" s="40">
        <f t="shared" si="8"/>
        <v>205</v>
      </c>
      <c r="S183" s="30">
        <v>32</v>
      </c>
    </row>
    <row r="184" spans="1:19" x14ac:dyDescent="0.25">
      <c r="A184" s="31" t="str">
        <f>IFERROR(VLOOKUP(B184, CHOOSE({1,2}, Products!B:B, Products!A:A), 2, FALSE), "Not Found")</f>
        <v>P043</v>
      </c>
      <c r="B184" s="31" t="str">
        <f>PROPER(TRIM('Raw_Data'!A184))</f>
        <v>Apricot</v>
      </c>
      <c r="C184" s="31" t="s">
        <v>56</v>
      </c>
      <c r="D184" s="31" t="s">
        <v>529</v>
      </c>
      <c r="E184" s="31" t="s">
        <v>1025</v>
      </c>
      <c r="F184" s="31" t="s">
        <v>106</v>
      </c>
      <c r="G184" s="31" t="s">
        <v>1026</v>
      </c>
      <c r="H184" s="31" t="s">
        <v>1027</v>
      </c>
      <c r="I184" s="32">
        <v>45483</v>
      </c>
      <c r="J184" s="32" t="s">
        <v>1028</v>
      </c>
      <c r="K184" s="31">
        <f>ABS('Raw_Data'!K184)</f>
        <v>38</v>
      </c>
      <c r="L184" s="31">
        <f>K184 + SUMIF(Stock_In!A:A, A184, Stock_In!D:D) - SUMIF(Stock_Out!A:A, A184, Stock_Out!D:D)</f>
        <v>38</v>
      </c>
      <c r="M184" s="31">
        <v>22</v>
      </c>
      <c r="N184" s="31">
        <f t="shared" si="7"/>
        <v>0</v>
      </c>
      <c r="O184" s="31" t="str">
        <f t="shared" si="6"/>
        <v>No</v>
      </c>
      <c r="P184" s="39">
        <v>5</v>
      </c>
      <c r="Q184" s="31">
        <v>33</v>
      </c>
      <c r="R184" s="39">
        <f t="shared" si="8"/>
        <v>165</v>
      </c>
      <c r="S184" s="33">
        <v>62</v>
      </c>
    </row>
    <row r="185" spans="1:19" x14ac:dyDescent="0.25">
      <c r="A185" s="28" t="str">
        <f>IFERROR(VLOOKUP(B185, CHOOSE({1,2}, Products!B:B, Products!A:A), 2, FALSE), "Not Found")</f>
        <v>P094</v>
      </c>
      <c r="B185" s="28" t="str">
        <f>PROPER(TRIM('Raw_Data'!A185))</f>
        <v>Oatmeal Biscuit</v>
      </c>
      <c r="C185" s="28" t="s">
        <v>152</v>
      </c>
      <c r="D185" s="28" t="s">
        <v>620</v>
      </c>
      <c r="E185" s="28" t="s">
        <v>1029</v>
      </c>
      <c r="F185" s="28" t="s">
        <v>106</v>
      </c>
      <c r="G185" s="28" t="s">
        <v>1030</v>
      </c>
      <c r="H185" s="28" t="s">
        <v>1031</v>
      </c>
      <c r="I185" s="29">
        <v>45484</v>
      </c>
      <c r="J185" s="29" t="s">
        <v>999</v>
      </c>
      <c r="K185" s="28">
        <f>ABS('Raw_Data'!K185)</f>
        <v>82</v>
      </c>
      <c r="L185" s="28">
        <f>K185 + SUMIF(Stock_In!A:A, A185, Stock_In!D:D) - SUMIF(Stock_Out!A:A, A185, Stock_Out!D:D)</f>
        <v>82</v>
      </c>
      <c r="M185" s="28">
        <v>6</v>
      </c>
      <c r="N185" s="28">
        <f t="shared" si="7"/>
        <v>0</v>
      </c>
      <c r="O185" s="28" t="str">
        <f t="shared" si="6"/>
        <v>No</v>
      </c>
      <c r="P185" s="40">
        <v>5</v>
      </c>
      <c r="Q185" s="28">
        <v>21</v>
      </c>
      <c r="R185" s="40">
        <f t="shared" si="8"/>
        <v>105</v>
      </c>
      <c r="S185" s="30">
        <v>58</v>
      </c>
    </row>
    <row r="186" spans="1:19" x14ac:dyDescent="0.25">
      <c r="A186" s="31" t="str">
        <f>IFERROR(VLOOKUP(B186, CHOOSE({1,2}, Products!B:B, Products!A:A), 2, FALSE), "Not Found")</f>
        <v>P055</v>
      </c>
      <c r="B186" s="31" t="str">
        <f>PROPER(TRIM('Raw_Data'!A186))</f>
        <v>Wild Rice</v>
      </c>
      <c r="C186" s="31" t="s">
        <v>103</v>
      </c>
      <c r="D186" s="31" t="s">
        <v>612</v>
      </c>
      <c r="E186" s="31" t="s">
        <v>1032</v>
      </c>
      <c r="F186" s="31" t="s">
        <v>106</v>
      </c>
      <c r="G186" s="31" t="s">
        <v>1033</v>
      </c>
      <c r="H186" s="31" t="s">
        <v>1034</v>
      </c>
      <c r="I186" s="32">
        <v>45484</v>
      </c>
      <c r="J186" s="32" t="s">
        <v>692</v>
      </c>
      <c r="K186" s="31">
        <f>ABS('Raw_Data'!K186)</f>
        <v>19</v>
      </c>
      <c r="L186" s="31">
        <f>K186 + SUMIF(Stock_In!A:A, A186, Stock_In!D:D) - SUMIF(Stock_Out!A:A, A186, Stock_Out!D:D)</f>
        <v>19</v>
      </c>
      <c r="M186" s="31">
        <v>77</v>
      </c>
      <c r="N186" s="31">
        <f t="shared" si="7"/>
        <v>58</v>
      </c>
      <c r="O186" s="31" t="str">
        <f t="shared" si="6"/>
        <v>Yes</v>
      </c>
      <c r="P186" s="39">
        <v>10</v>
      </c>
      <c r="Q186" s="31">
        <v>62</v>
      </c>
      <c r="R186" s="39">
        <f t="shared" si="8"/>
        <v>620</v>
      </c>
      <c r="S186" s="33">
        <v>100</v>
      </c>
    </row>
    <row r="187" spans="1:19" x14ac:dyDescent="0.25">
      <c r="A187" s="28" t="str">
        <f>IFERROR(VLOOKUP(B187, CHOOSE({1,2}, Products!B:B, Products!A:A), 2, FALSE), "Not Found")</f>
        <v>P036</v>
      </c>
      <c r="B187" s="28" t="str">
        <f>PROPER(TRIM('Raw_Data'!A187))</f>
        <v>Whole Wheat Bread</v>
      </c>
      <c r="C187" s="28" t="s">
        <v>152</v>
      </c>
      <c r="D187" s="28" t="s">
        <v>438</v>
      </c>
      <c r="E187" s="28" t="s">
        <v>1036</v>
      </c>
      <c r="F187" s="28" t="s">
        <v>106</v>
      </c>
      <c r="G187" s="28" t="s">
        <v>1037</v>
      </c>
      <c r="H187" s="28" t="s">
        <v>1038</v>
      </c>
      <c r="I187" s="29">
        <v>45485</v>
      </c>
      <c r="J187" s="29">
        <v>45359</v>
      </c>
      <c r="K187" s="28">
        <f>ABS('Raw_Data'!K187)</f>
        <v>58</v>
      </c>
      <c r="L187" s="28">
        <f>K187 + SUMIF(Stock_In!A:A, A187, Stock_In!D:D) - SUMIF(Stock_Out!A:A, A187, Stock_Out!D:D)</f>
        <v>58</v>
      </c>
      <c r="M187" s="28">
        <v>48</v>
      </c>
      <c r="N187" s="28">
        <f t="shared" si="7"/>
        <v>0</v>
      </c>
      <c r="O187" s="28" t="str">
        <f t="shared" si="6"/>
        <v>No</v>
      </c>
      <c r="P187" s="40">
        <v>3.5</v>
      </c>
      <c r="Q187" s="28">
        <v>98</v>
      </c>
      <c r="R187" s="40">
        <f t="shared" si="8"/>
        <v>343</v>
      </c>
      <c r="S187" s="30">
        <v>69</v>
      </c>
    </row>
    <row r="188" spans="1:19" x14ac:dyDescent="0.25">
      <c r="A188" s="31" t="str">
        <f>IFERROR(VLOOKUP(B188, CHOOSE({1,2}, Products!B:B, Products!A:A), 2, FALSE), "Not Found")</f>
        <v>P059</v>
      </c>
      <c r="B188" s="31" t="str">
        <f>PROPER(TRIM('Raw_Data'!A188))</f>
        <v>Whipped Cream</v>
      </c>
      <c r="C188" s="31" t="s">
        <v>74</v>
      </c>
      <c r="D188" s="31" t="s">
        <v>1039</v>
      </c>
      <c r="E188" s="31" t="s">
        <v>1040</v>
      </c>
      <c r="F188" s="31" t="s">
        <v>106</v>
      </c>
      <c r="G188" s="31" t="s">
        <v>1041</v>
      </c>
      <c r="H188" s="31" t="s">
        <v>1042</v>
      </c>
      <c r="I188" s="32">
        <v>45507</v>
      </c>
      <c r="J188" s="32" t="s">
        <v>79</v>
      </c>
      <c r="K188" s="31">
        <f>ABS('Raw_Data'!K188)</f>
        <v>98</v>
      </c>
      <c r="L188" s="31">
        <f>K188 + SUMIF(Stock_In!A:A, A188, Stock_In!D:D) - SUMIF(Stock_Out!A:A, A188, Stock_Out!D:D)</f>
        <v>98</v>
      </c>
      <c r="M188" s="31">
        <v>24</v>
      </c>
      <c r="N188" s="31">
        <f t="shared" si="7"/>
        <v>0</v>
      </c>
      <c r="O188" s="31" t="str">
        <f t="shared" si="6"/>
        <v>No</v>
      </c>
      <c r="P188" s="39">
        <v>4.0999999999999996</v>
      </c>
      <c r="Q188" s="31">
        <v>89</v>
      </c>
      <c r="R188" s="39">
        <f t="shared" si="8"/>
        <v>364.9</v>
      </c>
      <c r="S188" s="33">
        <v>80</v>
      </c>
    </row>
    <row r="189" spans="1:19" x14ac:dyDescent="0.25">
      <c r="A189" s="28" t="str">
        <f>IFERROR(VLOOKUP(B189, CHOOSE({1,2}, Products!B:B, Products!A:A), 2, FALSE), "Not Found")</f>
        <v>P096</v>
      </c>
      <c r="B189" s="28" t="str">
        <f>PROPER(TRIM('Raw_Data'!A189))</f>
        <v>Apple</v>
      </c>
      <c r="C189" s="28" t="s">
        <v>56</v>
      </c>
      <c r="D189" s="28" t="s">
        <v>1046</v>
      </c>
      <c r="E189" s="28" t="s">
        <v>1047</v>
      </c>
      <c r="F189" s="28" t="s">
        <v>106</v>
      </c>
      <c r="G189" s="28" t="s">
        <v>1048</v>
      </c>
      <c r="H189" s="28" t="s">
        <v>1049</v>
      </c>
      <c r="I189" s="29">
        <v>45507</v>
      </c>
      <c r="J189" s="29">
        <v>45962</v>
      </c>
      <c r="K189" s="28">
        <f>ABS('Raw_Data'!K189)</f>
        <v>44</v>
      </c>
      <c r="L189" s="28">
        <f>K189 + SUMIF(Stock_In!A:A, A189, Stock_In!D:D) - SUMIF(Stock_Out!A:A, A189, Stock_Out!D:D)</f>
        <v>44</v>
      </c>
      <c r="M189" s="28">
        <v>92</v>
      </c>
      <c r="N189" s="28">
        <f t="shared" si="7"/>
        <v>48</v>
      </c>
      <c r="O189" s="28" t="str">
        <f t="shared" si="6"/>
        <v>Yes</v>
      </c>
      <c r="P189" s="40">
        <v>3.5</v>
      </c>
      <c r="Q189" s="28">
        <v>41</v>
      </c>
      <c r="R189" s="40">
        <f t="shared" si="8"/>
        <v>143.5</v>
      </c>
      <c r="S189" s="30">
        <v>61</v>
      </c>
    </row>
    <row r="190" spans="1:19" x14ac:dyDescent="0.25">
      <c r="A190" s="31" t="str">
        <f>IFERROR(VLOOKUP(B190, CHOOSE({1,2}, Products!B:B, Products!A:A), 2, FALSE), "Not Found")</f>
        <v>P097</v>
      </c>
      <c r="B190" s="31" t="str">
        <f>PROPER(TRIM('Raw_Data'!A190))</f>
        <v>Peas</v>
      </c>
      <c r="C190" s="31" t="s">
        <v>56</v>
      </c>
      <c r="D190" s="31" t="s">
        <v>1051</v>
      </c>
      <c r="E190" s="31" t="s">
        <v>1052</v>
      </c>
      <c r="F190" s="31" t="s">
        <v>68</v>
      </c>
      <c r="G190" s="31" t="s">
        <v>1053</v>
      </c>
      <c r="H190" s="31" t="s">
        <v>1054</v>
      </c>
      <c r="I190" s="32">
        <v>45507</v>
      </c>
      <c r="J190" s="32" t="s">
        <v>540</v>
      </c>
      <c r="K190" s="31">
        <f>ABS('Raw_Data'!K190)</f>
        <v>100</v>
      </c>
      <c r="L190" s="31">
        <f>K190 + SUMIF(Stock_In!A:A, A190, Stock_In!D:D) - SUMIF(Stock_Out!A:A, A190, Stock_Out!D:D)</f>
        <v>100</v>
      </c>
      <c r="M190" s="31">
        <v>52</v>
      </c>
      <c r="N190" s="31">
        <f t="shared" si="7"/>
        <v>0</v>
      </c>
      <c r="O190" s="31" t="str">
        <f t="shared" si="6"/>
        <v>No</v>
      </c>
      <c r="P190" s="39">
        <v>3</v>
      </c>
      <c r="Q190" s="31">
        <v>86</v>
      </c>
      <c r="R190" s="39">
        <f t="shared" si="8"/>
        <v>258</v>
      </c>
      <c r="S190" s="33">
        <v>70</v>
      </c>
    </row>
    <row r="191" spans="1:19" x14ac:dyDescent="0.25">
      <c r="A191" s="28" t="str">
        <f>IFERROR(VLOOKUP(B191, CHOOSE({1,2}, Products!B:B, Products!A:A), 2, FALSE), "Not Found")</f>
        <v>P037</v>
      </c>
      <c r="B191" s="28" t="str">
        <f>PROPER(TRIM('Raw_Data'!A191))</f>
        <v>Robusta Coffee</v>
      </c>
      <c r="C191" s="28" t="s">
        <v>201</v>
      </c>
      <c r="D191" s="28" t="s">
        <v>543</v>
      </c>
      <c r="E191" s="28" t="s">
        <v>1055</v>
      </c>
      <c r="F191" s="28" t="s">
        <v>59</v>
      </c>
      <c r="G191" s="28" t="s">
        <v>1056</v>
      </c>
      <c r="H191" s="28" t="s">
        <v>1057</v>
      </c>
      <c r="I191" s="29">
        <v>45508</v>
      </c>
      <c r="J191" s="29" t="s">
        <v>1058</v>
      </c>
      <c r="K191" s="28">
        <f>ABS('Raw_Data'!K191)</f>
        <v>62</v>
      </c>
      <c r="L191" s="28">
        <f>K191 + SUMIF(Stock_In!A:A, A191, Stock_In!D:D) - SUMIF(Stock_Out!A:A, A191, Stock_Out!D:D)</f>
        <v>62</v>
      </c>
      <c r="M191" s="28">
        <v>78</v>
      </c>
      <c r="N191" s="28">
        <f t="shared" si="7"/>
        <v>16</v>
      </c>
      <c r="O191" s="28" t="str">
        <f t="shared" si="6"/>
        <v>Yes</v>
      </c>
      <c r="P191" s="40">
        <v>10</v>
      </c>
      <c r="Q191" s="28">
        <v>62</v>
      </c>
      <c r="R191" s="40">
        <f t="shared" si="8"/>
        <v>620</v>
      </c>
      <c r="S191" s="30">
        <v>97</v>
      </c>
    </row>
    <row r="192" spans="1:19" x14ac:dyDescent="0.25">
      <c r="A192" s="31" t="str">
        <f>IFERROR(VLOOKUP(B192, CHOOSE({1,2}, Products!B:B, Products!A:A), 2, FALSE), "Not Found")</f>
        <v>P089</v>
      </c>
      <c r="B192" s="31" t="str">
        <f>PROPER(TRIM('Raw_Data'!A192))</f>
        <v>Tomato</v>
      </c>
      <c r="C192" s="31" t="s">
        <v>56</v>
      </c>
      <c r="D192" s="31" t="s">
        <v>292</v>
      </c>
      <c r="E192" s="31" t="s">
        <v>1060</v>
      </c>
      <c r="F192" s="31" t="s">
        <v>68</v>
      </c>
      <c r="G192" s="31" t="s">
        <v>1061</v>
      </c>
      <c r="H192" s="31" t="s">
        <v>1062</v>
      </c>
      <c r="I192" s="32">
        <v>45508</v>
      </c>
      <c r="J192" s="32">
        <v>45931</v>
      </c>
      <c r="K192" s="31">
        <f>ABS('Raw_Data'!K192)</f>
        <v>84</v>
      </c>
      <c r="L192" s="31">
        <f>K192 + SUMIF(Stock_In!A:A, A192, Stock_In!D:D) - SUMIF(Stock_Out!A:A, A192, Stock_Out!D:D)</f>
        <v>84</v>
      </c>
      <c r="M192" s="31">
        <v>20</v>
      </c>
      <c r="N192" s="31">
        <f t="shared" si="7"/>
        <v>0</v>
      </c>
      <c r="O192" s="31" t="str">
        <f t="shared" si="6"/>
        <v>No</v>
      </c>
      <c r="P192" s="39">
        <v>2.5</v>
      </c>
      <c r="Q192" s="31">
        <v>86</v>
      </c>
      <c r="R192" s="39">
        <f t="shared" si="8"/>
        <v>215</v>
      </c>
      <c r="S192" s="33">
        <v>64</v>
      </c>
    </row>
    <row r="193" spans="1:19" x14ac:dyDescent="0.25">
      <c r="A193" s="28" t="str">
        <f>IFERROR(VLOOKUP(B193, CHOOSE({1,2}, Products!B:B, Products!A:A), 2, FALSE), "Not Found")</f>
        <v>P098</v>
      </c>
      <c r="B193" s="28" t="str">
        <f>PROPER(TRIM('Raw_Data'!A193))</f>
        <v>Cottage Cheese</v>
      </c>
      <c r="C193" s="28" t="s">
        <v>74</v>
      </c>
      <c r="D193" s="28" t="s">
        <v>202</v>
      </c>
      <c r="E193" s="28" t="s">
        <v>1064</v>
      </c>
      <c r="F193" s="28" t="s">
        <v>68</v>
      </c>
      <c r="G193" s="28" t="s">
        <v>1065</v>
      </c>
      <c r="H193" s="28" t="s">
        <v>1066</v>
      </c>
      <c r="I193" s="29">
        <v>45508</v>
      </c>
      <c r="J193" s="29" t="s">
        <v>319</v>
      </c>
      <c r="K193" s="28">
        <f>ABS('Raw_Data'!K193)</f>
        <v>68</v>
      </c>
      <c r="L193" s="28">
        <f>K193 + SUMIF(Stock_In!A:A, A193, Stock_In!D:D) - SUMIF(Stock_Out!A:A, A193, Stock_Out!D:D)</f>
        <v>68</v>
      </c>
      <c r="M193" s="28">
        <v>82</v>
      </c>
      <c r="N193" s="28">
        <f t="shared" si="7"/>
        <v>14</v>
      </c>
      <c r="O193" s="28" t="str">
        <f t="shared" si="6"/>
        <v>Yes</v>
      </c>
      <c r="P193" s="40">
        <v>4.8</v>
      </c>
      <c r="Q193" s="28">
        <v>90</v>
      </c>
      <c r="R193" s="40">
        <f t="shared" si="8"/>
        <v>432</v>
      </c>
      <c r="S193" s="30">
        <v>2</v>
      </c>
    </row>
    <row r="194" spans="1:19" x14ac:dyDescent="0.25">
      <c r="A194" s="31" t="str">
        <f>IFERROR(VLOOKUP(B194, CHOOSE({1,2}, Products!B:B, Products!A:A), 2, FALSE), "Not Found")</f>
        <v>P047</v>
      </c>
      <c r="B194" s="31" t="str">
        <f>PROPER(TRIM('Raw_Data'!A194))</f>
        <v>Pineapple</v>
      </c>
      <c r="C194" s="31" t="s">
        <v>56</v>
      </c>
      <c r="D194" s="31" t="s">
        <v>1067</v>
      </c>
      <c r="E194" s="31" t="s">
        <v>1068</v>
      </c>
      <c r="F194" s="31" t="s">
        <v>106</v>
      </c>
      <c r="G194" s="31" t="s">
        <v>1069</v>
      </c>
      <c r="H194" s="31" t="s">
        <v>1070</v>
      </c>
      <c r="I194" s="32">
        <v>45509</v>
      </c>
      <c r="J194" s="32" t="s">
        <v>912</v>
      </c>
      <c r="K194" s="31">
        <f>ABS('Raw_Data'!K194)</f>
        <v>55</v>
      </c>
      <c r="L194" s="31">
        <f>K194 + SUMIF(Stock_In!A:A, A194, Stock_In!D:D) - SUMIF(Stock_Out!A:A, A194, Stock_Out!D:D)</f>
        <v>55</v>
      </c>
      <c r="M194" s="31">
        <v>91</v>
      </c>
      <c r="N194" s="31">
        <f t="shared" si="7"/>
        <v>36</v>
      </c>
      <c r="O194" s="31" t="str">
        <f t="shared" si="6"/>
        <v>Yes</v>
      </c>
      <c r="P194" s="39">
        <v>3.5</v>
      </c>
      <c r="Q194" s="31">
        <v>81</v>
      </c>
      <c r="R194" s="39">
        <f t="shared" si="8"/>
        <v>283.5</v>
      </c>
      <c r="S194" s="33">
        <v>19</v>
      </c>
    </row>
    <row r="195" spans="1:19" x14ac:dyDescent="0.25">
      <c r="A195" s="28" t="str">
        <f>IFERROR(VLOOKUP(B195, CHOOSE({1,2}, Products!B:B, Products!A:A), 2, FALSE), "Not Found")</f>
        <v>P099</v>
      </c>
      <c r="B195" s="28" t="str">
        <f>PROPER(TRIM('Raw_Data'!A195))</f>
        <v>Multigrain Bread</v>
      </c>
      <c r="C195" s="28" t="s">
        <v>152</v>
      </c>
      <c r="D195" s="28" t="s">
        <v>227</v>
      </c>
      <c r="E195" s="28" t="s">
        <v>1073</v>
      </c>
      <c r="F195" s="28" t="s">
        <v>106</v>
      </c>
      <c r="G195" s="28" t="s">
        <v>1074</v>
      </c>
      <c r="H195" s="28" t="s">
        <v>1075</v>
      </c>
      <c r="I195" s="29">
        <v>45509</v>
      </c>
      <c r="J195" s="29" t="s">
        <v>816</v>
      </c>
      <c r="K195" s="28">
        <f>ABS('Raw_Data'!K195)</f>
        <v>87</v>
      </c>
      <c r="L195" s="28">
        <f>K195 + SUMIF(Stock_In!A:A, A195, Stock_In!D:D) - SUMIF(Stock_Out!A:A, A195, Stock_Out!D:D)</f>
        <v>87</v>
      </c>
      <c r="M195" s="28">
        <v>70</v>
      </c>
      <c r="N195" s="28">
        <f t="shared" si="7"/>
        <v>0</v>
      </c>
      <c r="O195" s="28" t="str">
        <f t="shared" si="6"/>
        <v>No</v>
      </c>
      <c r="P195" s="40">
        <v>3.2</v>
      </c>
      <c r="Q195" s="28">
        <v>73</v>
      </c>
      <c r="R195" s="40">
        <f t="shared" si="8"/>
        <v>233.60000000000002</v>
      </c>
      <c r="S195" s="30">
        <v>44</v>
      </c>
    </row>
    <row r="196" spans="1:19" x14ac:dyDescent="0.25">
      <c r="A196" s="31" t="str">
        <f>IFERROR(VLOOKUP(B196, CHOOSE({1,2}, Products!B:B, Products!A:A), 2, FALSE), "Not Found")</f>
        <v>P066</v>
      </c>
      <c r="B196" s="31" t="str">
        <f>PROPER(TRIM('Raw_Data'!A196))</f>
        <v>Almond Flour</v>
      </c>
      <c r="C196" s="31" t="s">
        <v>103</v>
      </c>
      <c r="D196" s="31" t="s">
        <v>303</v>
      </c>
      <c r="E196" s="31" t="s">
        <v>1077</v>
      </c>
      <c r="F196" s="31" t="s">
        <v>106</v>
      </c>
      <c r="G196" s="31" t="s">
        <v>1078</v>
      </c>
      <c r="H196" s="31" t="s">
        <v>1079</v>
      </c>
      <c r="I196" s="32">
        <v>45509</v>
      </c>
      <c r="J196" s="32" t="s">
        <v>1080</v>
      </c>
      <c r="K196" s="31">
        <f>ABS('Raw_Data'!K196)</f>
        <v>12</v>
      </c>
      <c r="L196" s="31">
        <f>K196 + SUMIF(Stock_In!A:A, A196, Stock_In!D:D) - SUMIF(Stock_Out!A:A, A196, Stock_Out!D:D)</f>
        <v>12</v>
      </c>
      <c r="M196" s="31">
        <v>56</v>
      </c>
      <c r="N196" s="31">
        <f t="shared" si="7"/>
        <v>44</v>
      </c>
      <c r="O196" s="31" t="str">
        <f t="shared" ref="O196:O259" si="9">IF(K196 &lt;= M196, "Yes", "No")</f>
        <v>Yes</v>
      </c>
      <c r="P196" s="39">
        <v>9.5</v>
      </c>
      <c r="Q196" s="31">
        <v>56</v>
      </c>
      <c r="R196" s="39">
        <f t="shared" si="8"/>
        <v>532</v>
      </c>
      <c r="S196" s="33">
        <v>6</v>
      </c>
    </row>
    <row r="197" spans="1:19" x14ac:dyDescent="0.25">
      <c r="A197" s="28" t="str">
        <f>IFERROR(VLOOKUP(B197, CHOOSE({1,2}, Products!B:B, Products!A:A), 2, FALSE), "Not Found")</f>
        <v>P015</v>
      </c>
      <c r="B197" s="28" t="str">
        <f>PROPER(TRIM('Raw_Data'!A197))</f>
        <v>Cauliflower</v>
      </c>
      <c r="C197" s="28" t="s">
        <v>56</v>
      </c>
      <c r="D197" s="28" t="s">
        <v>1005</v>
      </c>
      <c r="E197" s="28" t="s">
        <v>1082</v>
      </c>
      <c r="F197" s="28" t="s">
        <v>68</v>
      </c>
      <c r="G197" s="28" t="s">
        <v>1083</v>
      </c>
      <c r="H197" s="28" t="s">
        <v>1084</v>
      </c>
      <c r="I197" s="29">
        <v>45510</v>
      </c>
      <c r="J197" s="29" t="s">
        <v>408</v>
      </c>
      <c r="K197" s="28">
        <f>ABS('Raw_Data'!K197)</f>
        <v>95</v>
      </c>
      <c r="L197" s="28">
        <f>K197 + SUMIF(Stock_In!A:A, A197, Stock_In!D:D) - SUMIF(Stock_Out!A:A, A197, Stock_Out!D:D)</f>
        <v>95</v>
      </c>
      <c r="M197" s="28">
        <v>66</v>
      </c>
      <c r="N197" s="28">
        <f t="shared" ref="N197:N260" si="10">IF(M197&gt;L197,M197-L197,0)</f>
        <v>0</v>
      </c>
      <c r="O197" s="28" t="str">
        <f t="shared" si="9"/>
        <v>No</v>
      </c>
      <c r="P197" s="40">
        <v>2.48</v>
      </c>
      <c r="Q197" s="28">
        <v>92</v>
      </c>
      <c r="R197" s="40">
        <f t="shared" ref="R197:R260" si="11">Q197*P197</f>
        <v>228.16</v>
      </c>
      <c r="S197" s="30">
        <v>72</v>
      </c>
    </row>
    <row r="198" spans="1:19" x14ac:dyDescent="0.25">
      <c r="A198" s="31" t="str">
        <f>IFERROR(VLOOKUP(B198, CHOOSE({1,2}, Products!B:B, Products!A:A), 2, FALSE), "Not Found")</f>
        <v>P023</v>
      </c>
      <c r="B198" s="31" t="str">
        <f>PROPER(TRIM('Raw_Data'!A198))</f>
        <v>Mango</v>
      </c>
      <c r="C198" s="31" t="s">
        <v>56</v>
      </c>
      <c r="D198" s="31" t="s">
        <v>984</v>
      </c>
      <c r="E198" s="31" t="s">
        <v>1086</v>
      </c>
      <c r="F198" s="31" t="s">
        <v>68</v>
      </c>
      <c r="G198" s="31" t="s">
        <v>1087</v>
      </c>
      <c r="H198" s="31" t="s">
        <v>1088</v>
      </c>
      <c r="I198" s="32">
        <v>45510</v>
      </c>
      <c r="J198" s="32" t="s">
        <v>71</v>
      </c>
      <c r="K198" s="31">
        <f>ABS('Raw_Data'!K198)</f>
        <v>84</v>
      </c>
      <c r="L198" s="31">
        <f>K198 + SUMIF(Stock_In!A:A, A198, Stock_In!D:D) - SUMIF(Stock_Out!A:A, A198, Stock_Out!D:D)</f>
        <v>84</v>
      </c>
      <c r="M198" s="31">
        <v>9</v>
      </c>
      <c r="N198" s="31">
        <f t="shared" si="10"/>
        <v>0</v>
      </c>
      <c r="O198" s="31" t="str">
        <f t="shared" si="9"/>
        <v>No</v>
      </c>
      <c r="P198" s="39">
        <v>5</v>
      </c>
      <c r="Q198" s="31">
        <v>30</v>
      </c>
      <c r="R198" s="39">
        <f t="shared" si="11"/>
        <v>150</v>
      </c>
      <c r="S198" s="33">
        <v>68</v>
      </c>
    </row>
    <row r="199" spans="1:19" x14ac:dyDescent="0.25">
      <c r="A199" s="28" t="str">
        <f>IFERROR(VLOOKUP(B199, CHOOSE({1,2}, Products!B:B, Products!A:A), 2, FALSE), "Not Found")</f>
        <v>P054</v>
      </c>
      <c r="B199" s="28" t="str">
        <f>PROPER(TRIM('Raw_Data'!A199))</f>
        <v>Black Rice</v>
      </c>
      <c r="C199" s="28" t="s">
        <v>103</v>
      </c>
      <c r="D199" s="28" t="s">
        <v>1089</v>
      </c>
      <c r="E199" s="28" t="s">
        <v>1090</v>
      </c>
      <c r="F199" s="28" t="s">
        <v>59</v>
      </c>
      <c r="G199" s="28" t="s">
        <v>1091</v>
      </c>
      <c r="H199" s="28" t="s">
        <v>1092</v>
      </c>
      <c r="I199" s="29">
        <v>45511</v>
      </c>
      <c r="J199" s="29" t="s">
        <v>826</v>
      </c>
      <c r="K199" s="28">
        <f>ABS('Raw_Data'!K199)</f>
        <v>68</v>
      </c>
      <c r="L199" s="28">
        <f>K199 + SUMIF(Stock_In!A:A, A199, Stock_In!D:D) - SUMIF(Stock_Out!A:A, A199, Stock_Out!D:D)</f>
        <v>68</v>
      </c>
      <c r="M199" s="28">
        <v>68</v>
      </c>
      <c r="N199" s="28">
        <f t="shared" si="10"/>
        <v>0</v>
      </c>
      <c r="O199" s="28" t="str">
        <f t="shared" si="9"/>
        <v>Yes</v>
      </c>
      <c r="P199" s="40">
        <v>6</v>
      </c>
      <c r="Q199" s="28">
        <v>37</v>
      </c>
      <c r="R199" s="40">
        <f t="shared" si="11"/>
        <v>222</v>
      </c>
      <c r="S199" s="30">
        <v>31</v>
      </c>
    </row>
    <row r="200" spans="1:19" x14ac:dyDescent="0.25">
      <c r="A200" s="31" t="str">
        <f>IFERROR(VLOOKUP(B200, CHOOSE({1,2}, Products!B:B, Products!A:A), 2, FALSE), "Not Found")</f>
        <v>P078</v>
      </c>
      <c r="B200" s="31" t="str">
        <f>PROPER(TRIM('Raw_Data'!A200))</f>
        <v>Black Coffee</v>
      </c>
      <c r="C200" s="31" t="s">
        <v>201</v>
      </c>
      <c r="D200" s="31" t="s">
        <v>589</v>
      </c>
      <c r="E200" s="31" t="s">
        <v>1093</v>
      </c>
      <c r="F200" s="31" t="s">
        <v>106</v>
      </c>
      <c r="G200" s="31" t="s">
        <v>1094</v>
      </c>
      <c r="H200" s="31" t="s">
        <v>1095</v>
      </c>
      <c r="I200" s="32">
        <v>45511</v>
      </c>
      <c r="J200" s="32">
        <v>45606</v>
      </c>
      <c r="K200" s="31">
        <f>ABS('Raw_Data'!K200)</f>
        <v>11</v>
      </c>
      <c r="L200" s="31">
        <f>K200 + SUMIF(Stock_In!A:A, A200, Stock_In!D:D) - SUMIF(Stock_Out!A:A, A200, Stock_Out!D:D)</f>
        <v>11</v>
      </c>
      <c r="M200" s="31">
        <v>72</v>
      </c>
      <c r="N200" s="31">
        <f t="shared" si="10"/>
        <v>61</v>
      </c>
      <c r="O200" s="31" t="str">
        <f t="shared" si="9"/>
        <v>Yes</v>
      </c>
      <c r="P200" s="39">
        <v>15</v>
      </c>
      <c r="Q200" s="31">
        <v>89</v>
      </c>
      <c r="R200" s="39">
        <f t="shared" si="11"/>
        <v>1335</v>
      </c>
      <c r="S200" s="33">
        <v>4</v>
      </c>
    </row>
    <row r="201" spans="1:19" x14ac:dyDescent="0.25">
      <c r="A201" s="28" t="str">
        <f>IFERROR(VLOOKUP(B201, CHOOSE({1,2}, Products!B:B, Products!A:A), 2, FALSE), "Not Found")</f>
        <v>P039</v>
      </c>
      <c r="B201" s="28" t="str">
        <f>PROPER(TRIM('Raw_Data'!A201))</f>
        <v>Palm Oil</v>
      </c>
      <c r="C201" s="28" t="s">
        <v>65</v>
      </c>
      <c r="D201" s="28" t="s">
        <v>870</v>
      </c>
      <c r="E201" s="28" t="s">
        <v>1096</v>
      </c>
      <c r="F201" s="28" t="s">
        <v>59</v>
      </c>
      <c r="G201" s="28" t="s">
        <v>1097</v>
      </c>
      <c r="H201" s="28" t="s">
        <v>1098</v>
      </c>
      <c r="I201" s="29">
        <v>45511</v>
      </c>
      <c r="J201" s="29">
        <v>45839</v>
      </c>
      <c r="K201" s="28">
        <f>ABS('Raw_Data'!K201)</f>
        <v>44</v>
      </c>
      <c r="L201" s="28">
        <f>K201 + SUMIF(Stock_In!A:A, A201, Stock_In!D:D) - SUMIF(Stock_Out!A:A, A201, Stock_Out!D:D)</f>
        <v>44</v>
      </c>
      <c r="M201" s="28">
        <v>83</v>
      </c>
      <c r="N201" s="28">
        <f t="shared" si="10"/>
        <v>39</v>
      </c>
      <c r="O201" s="28" t="str">
        <f t="shared" si="9"/>
        <v>Yes</v>
      </c>
      <c r="P201" s="40">
        <v>1.8</v>
      </c>
      <c r="Q201" s="28">
        <v>46</v>
      </c>
      <c r="R201" s="40">
        <f t="shared" si="11"/>
        <v>82.8</v>
      </c>
      <c r="S201" s="30">
        <v>4</v>
      </c>
    </row>
    <row r="202" spans="1:19" x14ac:dyDescent="0.25">
      <c r="A202" s="31" t="str">
        <f>IFERROR(VLOOKUP(B202, CHOOSE({1,2}, Products!B:B, Products!A:A), 2, FALSE), "Not Found")</f>
        <v>P013</v>
      </c>
      <c r="B202" s="31" t="str">
        <f>PROPER(TRIM('Raw_Data'!A202))</f>
        <v>Orange</v>
      </c>
      <c r="C202" s="31" t="s">
        <v>56</v>
      </c>
      <c r="D202" s="31" t="s">
        <v>601</v>
      </c>
      <c r="E202" s="31" t="s">
        <v>1099</v>
      </c>
      <c r="F202" s="31" t="s">
        <v>59</v>
      </c>
      <c r="G202" s="31" t="s">
        <v>1100</v>
      </c>
      <c r="H202" s="31" t="s">
        <v>1101</v>
      </c>
      <c r="I202" s="32">
        <v>45511</v>
      </c>
      <c r="J202" s="32">
        <v>45547</v>
      </c>
      <c r="K202" s="31">
        <f>ABS('Raw_Data'!K202)</f>
        <v>36</v>
      </c>
      <c r="L202" s="31">
        <f>K202 + SUMIF(Stock_In!A:A, A202, Stock_In!D:D) - SUMIF(Stock_Out!A:A, A202, Stock_Out!D:D)</f>
        <v>36</v>
      </c>
      <c r="M202" s="31">
        <v>59</v>
      </c>
      <c r="N202" s="31">
        <f t="shared" si="10"/>
        <v>23</v>
      </c>
      <c r="O202" s="31" t="str">
        <f t="shared" si="9"/>
        <v>Yes</v>
      </c>
      <c r="P202" s="39">
        <v>3</v>
      </c>
      <c r="Q202" s="31">
        <v>25</v>
      </c>
      <c r="R202" s="39">
        <f t="shared" si="11"/>
        <v>75</v>
      </c>
      <c r="S202" s="33">
        <v>60</v>
      </c>
    </row>
    <row r="203" spans="1:19" x14ac:dyDescent="0.25">
      <c r="A203" s="28" t="str">
        <f>IFERROR(VLOOKUP(B203, CHOOSE({1,2}, Products!B:B, Products!A:A), 2, FALSE), "Not Found")</f>
        <v>P068</v>
      </c>
      <c r="B203" s="28" t="str">
        <f>PROPER(TRIM('Raw_Data'!A203))</f>
        <v>Peach</v>
      </c>
      <c r="C203" s="28" t="s">
        <v>56</v>
      </c>
      <c r="D203" s="28" t="s">
        <v>187</v>
      </c>
      <c r="E203" s="28" t="s">
        <v>1102</v>
      </c>
      <c r="F203" s="28" t="s">
        <v>59</v>
      </c>
      <c r="G203" s="28" t="s">
        <v>1103</v>
      </c>
      <c r="H203" s="28" t="s">
        <v>1104</v>
      </c>
      <c r="I203" s="29">
        <v>45511</v>
      </c>
      <c r="J203" s="29" t="s">
        <v>437</v>
      </c>
      <c r="K203" s="28">
        <f>ABS('Raw_Data'!K203)</f>
        <v>94</v>
      </c>
      <c r="L203" s="28">
        <f>K203 + SUMIF(Stock_In!A:A, A203, Stock_In!D:D) - SUMIF(Stock_Out!A:A, A203, Stock_Out!D:D)</f>
        <v>94</v>
      </c>
      <c r="M203" s="28">
        <v>69</v>
      </c>
      <c r="N203" s="28">
        <f t="shared" si="10"/>
        <v>0</v>
      </c>
      <c r="O203" s="28" t="str">
        <f t="shared" si="9"/>
        <v>No</v>
      </c>
      <c r="P203" s="40">
        <v>4</v>
      </c>
      <c r="Q203" s="28">
        <v>24</v>
      </c>
      <c r="R203" s="40">
        <f t="shared" si="11"/>
        <v>96</v>
      </c>
      <c r="S203" s="30">
        <v>20</v>
      </c>
    </row>
    <row r="204" spans="1:19" x14ac:dyDescent="0.25">
      <c r="A204" s="31" t="str">
        <f>IFERROR(VLOOKUP(B204, CHOOSE({1,2}, Products!B:B, Products!A:A), 2, FALSE), "Not Found")</f>
        <v>P085</v>
      </c>
      <c r="B204" s="31" t="str">
        <f>PROPER(TRIM('Raw_Data'!A204))</f>
        <v>Powdered Sugar</v>
      </c>
      <c r="C204" s="31" t="s">
        <v>103</v>
      </c>
      <c r="D204" s="31" t="s">
        <v>475</v>
      </c>
      <c r="E204" s="31" t="s">
        <v>1105</v>
      </c>
      <c r="F204" s="31" t="s">
        <v>59</v>
      </c>
      <c r="G204" s="31" t="s">
        <v>1106</v>
      </c>
      <c r="H204" s="31" t="s">
        <v>1107</v>
      </c>
      <c r="I204" s="32">
        <v>45512</v>
      </c>
      <c r="J204" s="32">
        <v>45600</v>
      </c>
      <c r="K204" s="31">
        <f>ABS('Raw_Data'!K204)</f>
        <v>68</v>
      </c>
      <c r="L204" s="31">
        <f>K204 + SUMIF(Stock_In!A:A, A204, Stock_In!D:D) - SUMIF(Stock_Out!A:A, A204, Stock_Out!D:D)</f>
        <v>68</v>
      </c>
      <c r="M204" s="31">
        <v>7</v>
      </c>
      <c r="N204" s="31">
        <f t="shared" si="10"/>
        <v>0</v>
      </c>
      <c r="O204" s="31" t="str">
        <f t="shared" si="9"/>
        <v>No</v>
      </c>
      <c r="P204" s="39">
        <v>2.5</v>
      </c>
      <c r="Q204" s="31">
        <v>69</v>
      </c>
      <c r="R204" s="39">
        <f t="shared" si="11"/>
        <v>172.5</v>
      </c>
      <c r="S204" s="33">
        <v>1</v>
      </c>
    </row>
    <row r="205" spans="1:19" x14ac:dyDescent="0.25">
      <c r="A205" s="28" t="str">
        <f>IFERROR(VLOOKUP(B205, CHOOSE({1,2}, Products!B:B, Products!A:A), 2, FALSE), "Not Found")</f>
        <v>P028</v>
      </c>
      <c r="B205" s="28" t="str">
        <f>PROPER(TRIM('Raw_Data'!A205))</f>
        <v>Tilapia</v>
      </c>
      <c r="C205" s="28" t="s">
        <v>113</v>
      </c>
      <c r="D205" s="28" t="s">
        <v>1108</v>
      </c>
      <c r="E205" s="28" t="s">
        <v>1109</v>
      </c>
      <c r="F205" s="28" t="s">
        <v>106</v>
      </c>
      <c r="G205" s="28" t="s">
        <v>1110</v>
      </c>
      <c r="H205" s="28" t="s">
        <v>1111</v>
      </c>
      <c r="I205" s="29">
        <v>45512</v>
      </c>
      <c r="J205" s="29" t="s">
        <v>810</v>
      </c>
      <c r="K205" s="28">
        <f>ABS('Raw_Data'!K205)</f>
        <v>78</v>
      </c>
      <c r="L205" s="28">
        <f>K205 + SUMIF(Stock_In!A:A, A205, Stock_In!D:D) - SUMIF(Stock_Out!A:A, A205, Stock_Out!D:D)</f>
        <v>78</v>
      </c>
      <c r="M205" s="28">
        <v>75</v>
      </c>
      <c r="N205" s="28">
        <f t="shared" si="10"/>
        <v>0</v>
      </c>
      <c r="O205" s="28" t="str">
        <f t="shared" si="9"/>
        <v>No</v>
      </c>
      <c r="P205" s="40">
        <v>7</v>
      </c>
      <c r="Q205" s="28">
        <v>63</v>
      </c>
      <c r="R205" s="40">
        <f t="shared" si="11"/>
        <v>441</v>
      </c>
      <c r="S205" s="30">
        <v>100</v>
      </c>
    </row>
    <row r="206" spans="1:19" x14ac:dyDescent="0.25">
      <c r="A206" s="31" t="str">
        <f>IFERROR(VLOOKUP(B206, CHOOSE({1,2}, Products!B:B, Products!A:A), 2, FALSE), "Not Found")</f>
        <v>P064</v>
      </c>
      <c r="B206" s="31" t="str">
        <f>PROPER(TRIM('Raw_Data'!A206))</f>
        <v>Banana</v>
      </c>
      <c r="C206" s="31" t="s">
        <v>56</v>
      </c>
      <c r="D206" s="31" t="s">
        <v>366</v>
      </c>
      <c r="E206" s="31" t="s">
        <v>1112</v>
      </c>
      <c r="F206" s="31" t="s">
        <v>68</v>
      </c>
      <c r="G206" s="31" t="s">
        <v>1113</v>
      </c>
      <c r="H206" s="31" t="s">
        <v>1114</v>
      </c>
      <c r="I206" s="32">
        <v>45512</v>
      </c>
      <c r="J206" s="32" t="s">
        <v>1115</v>
      </c>
      <c r="K206" s="31">
        <f>ABS('Raw_Data'!K206)</f>
        <v>82</v>
      </c>
      <c r="L206" s="31">
        <f>K206 + SUMIF(Stock_In!A:A, A206, Stock_In!D:D) - SUMIF(Stock_Out!A:A, A206, Stock_Out!D:D)</f>
        <v>82</v>
      </c>
      <c r="M206" s="31">
        <v>29</v>
      </c>
      <c r="N206" s="31">
        <f t="shared" si="10"/>
        <v>0</v>
      </c>
      <c r="O206" s="31" t="str">
        <f t="shared" si="9"/>
        <v>No</v>
      </c>
      <c r="P206" s="39">
        <v>15.31</v>
      </c>
      <c r="Q206" s="31">
        <v>77</v>
      </c>
      <c r="R206" s="39">
        <f t="shared" si="11"/>
        <v>1178.8700000000001</v>
      </c>
      <c r="S206" s="33">
        <v>27</v>
      </c>
    </row>
    <row r="207" spans="1:19" x14ac:dyDescent="0.25">
      <c r="A207" s="28" t="str">
        <f>IFERROR(VLOOKUP(B207, CHOOSE({1,2}, Products!B:B, Products!A:A), 2, FALSE), "Not Found")</f>
        <v>P053</v>
      </c>
      <c r="B207" s="28" t="str">
        <f>PROPER(TRIM('Raw_Data'!A207))</f>
        <v>Sushi Rice</v>
      </c>
      <c r="C207" s="28" t="s">
        <v>103</v>
      </c>
      <c r="D207" s="28" t="s">
        <v>1117</v>
      </c>
      <c r="E207" s="28" t="s">
        <v>1118</v>
      </c>
      <c r="F207" s="28" t="s">
        <v>106</v>
      </c>
      <c r="G207" s="28" t="s">
        <v>1119</v>
      </c>
      <c r="H207" s="28" t="s">
        <v>1120</v>
      </c>
      <c r="I207" s="29">
        <v>45512</v>
      </c>
      <c r="J207" s="29" t="s">
        <v>1121</v>
      </c>
      <c r="K207" s="28">
        <f>ABS('Raw_Data'!K207)</f>
        <v>22</v>
      </c>
      <c r="L207" s="28">
        <f>K207 + SUMIF(Stock_In!A:A, A207, Stock_In!D:D) - SUMIF(Stock_Out!A:A, A207, Stock_Out!D:D)</f>
        <v>22</v>
      </c>
      <c r="M207" s="28">
        <v>10</v>
      </c>
      <c r="N207" s="28">
        <f t="shared" si="10"/>
        <v>0</v>
      </c>
      <c r="O207" s="28" t="str">
        <f t="shared" si="9"/>
        <v>No</v>
      </c>
      <c r="P207" s="40">
        <v>4.25</v>
      </c>
      <c r="Q207" s="28">
        <v>64</v>
      </c>
      <c r="R207" s="40">
        <f t="shared" si="11"/>
        <v>272</v>
      </c>
      <c r="S207" s="30">
        <v>7</v>
      </c>
    </row>
    <row r="208" spans="1:19" x14ac:dyDescent="0.25">
      <c r="A208" s="31" t="str">
        <f>IFERROR(VLOOKUP(B208, CHOOSE({1,2}, Products!B:B, Products!A:A), 2, FALSE), "Not Found")</f>
        <v>P021</v>
      </c>
      <c r="B208" s="31" t="str">
        <f>PROPER(TRIM('Raw_Data'!A208))</f>
        <v>Arabica Coffee</v>
      </c>
      <c r="C208" s="31" t="s">
        <v>201</v>
      </c>
      <c r="D208" s="31" t="s">
        <v>645</v>
      </c>
      <c r="E208" s="31" t="s">
        <v>1123</v>
      </c>
      <c r="F208" s="31" t="s">
        <v>59</v>
      </c>
      <c r="G208" s="31" t="s">
        <v>1124</v>
      </c>
      <c r="H208" s="31" t="s">
        <v>1125</v>
      </c>
      <c r="I208" s="32">
        <v>45513</v>
      </c>
      <c r="J208" s="32">
        <v>45449</v>
      </c>
      <c r="K208" s="31">
        <f>ABS('Raw_Data'!K208)</f>
        <v>62</v>
      </c>
      <c r="L208" s="31">
        <f>K208 + SUMIF(Stock_In!A:A, A208, Stock_In!D:D) - SUMIF(Stock_Out!A:A, A208, Stock_Out!D:D)</f>
        <v>62</v>
      </c>
      <c r="M208" s="31">
        <v>89</v>
      </c>
      <c r="N208" s="31">
        <f t="shared" si="10"/>
        <v>27</v>
      </c>
      <c r="O208" s="31" t="str">
        <f t="shared" si="9"/>
        <v>Yes</v>
      </c>
      <c r="P208" s="39">
        <v>20</v>
      </c>
      <c r="Q208" s="31">
        <v>23</v>
      </c>
      <c r="R208" s="39">
        <f t="shared" si="11"/>
        <v>460</v>
      </c>
      <c r="S208" s="33">
        <v>11</v>
      </c>
    </row>
    <row r="209" spans="1:19" x14ac:dyDescent="0.25">
      <c r="A209" s="28" t="str">
        <f>IFERROR(VLOOKUP(B209, CHOOSE({1,2}, Products!B:B, Products!A:A), 2, FALSE), "Not Found")</f>
        <v>P084</v>
      </c>
      <c r="B209" s="28" t="str">
        <f>PROPER(TRIM('Raw_Data'!A209))</f>
        <v>Evaporated Milk</v>
      </c>
      <c r="C209" s="28" t="s">
        <v>74</v>
      </c>
      <c r="D209" s="28" t="s">
        <v>1126</v>
      </c>
      <c r="E209" s="28" t="s">
        <v>1127</v>
      </c>
      <c r="F209" s="28" t="s">
        <v>68</v>
      </c>
      <c r="G209" s="28" t="s">
        <v>1128</v>
      </c>
      <c r="H209" s="28" t="s">
        <v>1129</v>
      </c>
      <c r="I209" s="29">
        <v>45513</v>
      </c>
      <c r="J209" s="29" t="s">
        <v>816</v>
      </c>
      <c r="K209" s="28">
        <f>ABS('Raw_Data'!K209)</f>
        <v>70</v>
      </c>
      <c r="L209" s="28">
        <f>K209 + SUMIF(Stock_In!A:A, A209, Stock_In!D:D) - SUMIF(Stock_Out!A:A, A209, Stock_Out!D:D)</f>
        <v>70</v>
      </c>
      <c r="M209" s="28">
        <v>81</v>
      </c>
      <c r="N209" s="28">
        <f t="shared" si="10"/>
        <v>11</v>
      </c>
      <c r="O209" s="28" t="str">
        <f t="shared" si="9"/>
        <v>Yes</v>
      </c>
      <c r="P209" s="40">
        <v>2</v>
      </c>
      <c r="Q209" s="28">
        <v>24</v>
      </c>
      <c r="R209" s="40">
        <f t="shared" si="11"/>
        <v>48</v>
      </c>
      <c r="S209" s="30">
        <v>54</v>
      </c>
    </row>
    <row r="210" spans="1:19" x14ac:dyDescent="0.25">
      <c r="A210" s="31" t="str">
        <f>IFERROR(VLOOKUP(B210, CHOOSE({1,2}, Products!B:B, Products!A:A), 2, FALSE), "Not Found")</f>
        <v>P030</v>
      </c>
      <c r="B210" s="31" t="str">
        <f>PROPER(TRIM('Raw_Data'!A210))</f>
        <v>Bread Flour</v>
      </c>
      <c r="C210" s="31" t="s">
        <v>103</v>
      </c>
      <c r="D210" s="31" t="s">
        <v>1130</v>
      </c>
      <c r="E210" s="31" t="s">
        <v>1131</v>
      </c>
      <c r="F210" s="31" t="s">
        <v>59</v>
      </c>
      <c r="G210" s="31" t="s">
        <v>1132</v>
      </c>
      <c r="H210" s="31" t="s">
        <v>1133</v>
      </c>
      <c r="I210" s="32">
        <v>45514</v>
      </c>
      <c r="J210" s="32">
        <v>45576</v>
      </c>
      <c r="K210" s="31">
        <f>ABS('Raw_Data'!K210)</f>
        <v>21</v>
      </c>
      <c r="L210" s="31">
        <f>K210 + SUMIF(Stock_In!A:A, A210, Stock_In!D:D) - SUMIF(Stock_Out!A:A, A210, Stock_Out!D:D)</f>
        <v>21</v>
      </c>
      <c r="M210" s="31">
        <v>63</v>
      </c>
      <c r="N210" s="31">
        <f t="shared" si="10"/>
        <v>42</v>
      </c>
      <c r="O210" s="31" t="str">
        <f t="shared" si="9"/>
        <v>Yes</v>
      </c>
      <c r="P210" s="39">
        <v>1.5</v>
      </c>
      <c r="Q210" s="31">
        <v>38</v>
      </c>
      <c r="R210" s="39">
        <f t="shared" si="11"/>
        <v>57</v>
      </c>
      <c r="S210" s="33">
        <v>73</v>
      </c>
    </row>
    <row r="211" spans="1:19" x14ac:dyDescent="0.25">
      <c r="A211" s="28" t="str">
        <f>IFERROR(VLOOKUP(B211, CHOOSE({1,2}, Products!B:B, Products!A:A), 2, FALSE), "Not Found")</f>
        <v>P016</v>
      </c>
      <c r="B211" s="28" t="str">
        <f>PROPER(TRIM('Raw_Data'!A211))</f>
        <v>Pear</v>
      </c>
      <c r="C211" s="28" t="s">
        <v>56</v>
      </c>
      <c r="D211" s="28" t="s">
        <v>988</v>
      </c>
      <c r="E211" s="28" t="s">
        <v>1135</v>
      </c>
      <c r="F211" s="28" t="s">
        <v>106</v>
      </c>
      <c r="G211" s="28" t="s">
        <v>1136</v>
      </c>
      <c r="H211" s="28" t="s">
        <v>1137</v>
      </c>
      <c r="I211" s="29">
        <v>45514</v>
      </c>
      <c r="J211" s="29" t="s">
        <v>1138</v>
      </c>
      <c r="K211" s="28">
        <f>ABS('Raw_Data'!K211)</f>
        <v>61</v>
      </c>
      <c r="L211" s="28">
        <f>K211 + SUMIF(Stock_In!A:A, A211, Stock_In!D:D) - SUMIF(Stock_Out!A:A, A211, Stock_Out!D:D)</f>
        <v>61</v>
      </c>
      <c r="M211" s="28">
        <v>50</v>
      </c>
      <c r="N211" s="28">
        <f t="shared" si="10"/>
        <v>0</v>
      </c>
      <c r="O211" s="28" t="str">
        <f t="shared" si="9"/>
        <v>No</v>
      </c>
      <c r="P211" s="40">
        <v>4.5</v>
      </c>
      <c r="Q211" s="28">
        <v>24</v>
      </c>
      <c r="R211" s="40">
        <f t="shared" si="11"/>
        <v>108</v>
      </c>
      <c r="S211" s="30">
        <v>92</v>
      </c>
    </row>
    <row r="212" spans="1:19" x14ac:dyDescent="0.25">
      <c r="A212" s="31" t="str">
        <f>IFERROR(VLOOKUP(B212, CHOOSE({1,2}, Products!B:B, Products!A:A), 2, FALSE), "Not Found")</f>
        <v>P069</v>
      </c>
      <c r="B212" s="31" t="str">
        <f>PROPER(TRIM('Raw_Data'!A212))</f>
        <v>Asparagus</v>
      </c>
      <c r="C212" s="31" t="s">
        <v>56</v>
      </c>
      <c r="D212" s="31" t="s">
        <v>1140</v>
      </c>
      <c r="E212" s="31" t="s">
        <v>1141</v>
      </c>
      <c r="F212" s="31" t="s">
        <v>68</v>
      </c>
      <c r="G212" s="31" t="s">
        <v>1142</v>
      </c>
      <c r="H212" s="31" t="s">
        <v>1143</v>
      </c>
      <c r="I212" s="32">
        <v>45514</v>
      </c>
      <c r="J212" s="32">
        <v>45516</v>
      </c>
      <c r="K212" s="31">
        <f>ABS('Raw_Data'!K212)</f>
        <v>46</v>
      </c>
      <c r="L212" s="31">
        <f>K212 + SUMIF(Stock_In!A:A, A212, Stock_In!D:D) - SUMIF(Stock_Out!A:A, A212, Stock_Out!D:D)</f>
        <v>46</v>
      </c>
      <c r="M212" s="31">
        <v>88</v>
      </c>
      <c r="N212" s="31">
        <f t="shared" si="10"/>
        <v>42</v>
      </c>
      <c r="O212" s="31" t="str">
        <f t="shared" si="9"/>
        <v>Yes</v>
      </c>
      <c r="P212" s="39">
        <v>4.8</v>
      </c>
      <c r="Q212" s="31">
        <v>59</v>
      </c>
      <c r="R212" s="39">
        <f t="shared" si="11"/>
        <v>283.2</v>
      </c>
      <c r="S212" s="33">
        <v>79</v>
      </c>
    </row>
    <row r="213" spans="1:19" x14ac:dyDescent="0.25">
      <c r="A213" s="28" t="str">
        <f>IFERROR(VLOOKUP(B213, CHOOSE({1,2}, Products!B:B, Products!A:A), 2, FALSE), "Not Found")</f>
        <v>P025</v>
      </c>
      <c r="B213" s="28" t="str">
        <f>PROPER(TRIM('Raw_Data'!A213))</f>
        <v>Jasmine Rice</v>
      </c>
      <c r="C213" s="28" t="s">
        <v>103</v>
      </c>
      <c r="D213" s="28" t="s">
        <v>707</v>
      </c>
      <c r="E213" s="28" t="s">
        <v>1144</v>
      </c>
      <c r="F213" s="28" t="s">
        <v>59</v>
      </c>
      <c r="G213" s="28" t="s">
        <v>1145</v>
      </c>
      <c r="H213" s="28" t="s">
        <v>1146</v>
      </c>
      <c r="I213" s="29">
        <v>45514</v>
      </c>
      <c r="J213" s="29">
        <v>45329</v>
      </c>
      <c r="K213" s="28">
        <f>ABS('Raw_Data'!K213)</f>
        <v>20</v>
      </c>
      <c r="L213" s="28">
        <f>K213 + SUMIF(Stock_In!A:A, A213, Stock_In!D:D) - SUMIF(Stock_Out!A:A, A213, Stock_Out!D:D)</f>
        <v>20</v>
      </c>
      <c r="M213" s="28">
        <v>25</v>
      </c>
      <c r="N213" s="28">
        <f t="shared" si="10"/>
        <v>5</v>
      </c>
      <c r="O213" s="28" t="str">
        <f t="shared" si="9"/>
        <v>Yes</v>
      </c>
      <c r="P213" s="40">
        <v>4.75</v>
      </c>
      <c r="Q213" s="28">
        <v>78</v>
      </c>
      <c r="R213" s="40">
        <f t="shared" si="11"/>
        <v>370.5</v>
      </c>
      <c r="S213" s="30">
        <v>1</v>
      </c>
    </row>
    <row r="214" spans="1:19" x14ac:dyDescent="0.25">
      <c r="A214" s="31" t="str">
        <f>IFERROR(VLOOKUP(B214, CHOOSE({1,2}, Products!B:B, Products!A:A), 2, FALSE), "Not Found")</f>
        <v>P022</v>
      </c>
      <c r="B214" s="31" t="str">
        <f>PROPER(TRIM('Raw_Data'!A214))</f>
        <v>Sweet Potato</v>
      </c>
      <c r="C214" s="31" t="s">
        <v>56</v>
      </c>
      <c r="D214" s="31" t="s">
        <v>1147</v>
      </c>
      <c r="E214" s="31" t="s">
        <v>1148</v>
      </c>
      <c r="F214" s="31" t="s">
        <v>106</v>
      </c>
      <c r="G214" s="31" t="s">
        <v>1149</v>
      </c>
      <c r="H214" s="31" t="s">
        <v>1150</v>
      </c>
      <c r="I214" s="32">
        <v>45514</v>
      </c>
      <c r="J214" s="32" t="s">
        <v>527</v>
      </c>
      <c r="K214" s="31">
        <f>ABS('Raw_Data'!K214)</f>
        <v>80</v>
      </c>
      <c r="L214" s="31">
        <f>K214 + SUMIF(Stock_In!A:A, A214, Stock_In!D:D) - SUMIF(Stock_Out!A:A, A214, Stock_Out!D:D)</f>
        <v>80</v>
      </c>
      <c r="M214" s="31">
        <v>60</v>
      </c>
      <c r="N214" s="31">
        <f t="shared" si="10"/>
        <v>0</v>
      </c>
      <c r="O214" s="31" t="str">
        <f t="shared" si="9"/>
        <v>No</v>
      </c>
      <c r="P214" s="39">
        <v>2</v>
      </c>
      <c r="Q214" s="31">
        <v>98</v>
      </c>
      <c r="R214" s="39">
        <f t="shared" si="11"/>
        <v>196</v>
      </c>
      <c r="S214" s="33">
        <v>13</v>
      </c>
    </row>
    <row r="215" spans="1:19" x14ac:dyDescent="0.25">
      <c r="A215" s="28" t="str">
        <f>IFERROR(VLOOKUP(B215, CHOOSE({1,2}, Products!B:B, Products!A:A), 2, FALSE), "Not Found")</f>
        <v>P059</v>
      </c>
      <c r="B215" s="28" t="str">
        <f>PROPER(TRIM('Raw_Data'!A215))</f>
        <v>Whipped Cream</v>
      </c>
      <c r="C215" s="28" t="s">
        <v>74</v>
      </c>
      <c r="D215" s="28" t="s">
        <v>1151</v>
      </c>
      <c r="E215" s="28" t="s">
        <v>1152</v>
      </c>
      <c r="F215" s="28" t="s">
        <v>68</v>
      </c>
      <c r="G215" s="28" t="s">
        <v>1153</v>
      </c>
      <c r="H215" s="28" t="s">
        <v>1154</v>
      </c>
      <c r="I215" s="29">
        <v>45515</v>
      </c>
      <c r="J215" s="29" t="s">
        <v>110</v>
      </c>
      <c r="K215" s="28">
        <f>ABS('Raw_Data'!K215)</f>
        <v>29</v>
      </c>
      <c r="L215" s="28">
        <f>K215 + SUMIF(Stock_In!A:A, A215, Stock_In!D:D) - SUMIF(Stock_Out!A:A, A215, Stock_Out!D:D)</f>
        <v>29</v>
      </c>
      <c r="M215" s="28">
        <v>36</v>
      </c>
      <c r="N215" s="28">
        <f t="shared" si="10"/>
        <v>7</v>
      </c>
      <c r="O215" s="28" t="str">
        <f t="shared" si="9"/>
        <v>Yes</v>
      </c>
      <c r="P215" s="40">
        <v>4</v>
      </c>
      <c r="Q215" s="28">
        <v>60</v>
      </c>
      <c r="R215" s="40">
        <f t="shared" si="11"/>
        <v>240</v>
      </c>
      <c r="S215" s="30">
        <v>96</v>
      </c>
    </row>
    <row r="216" spans="1:19" x14ac:dyDescent="0.25">
      <c r="A216" s="31" t="str">
        <f>IFERROR(VLOOKUP(B216, CHOOSE({1,2}, Products!B:B, Products!A:A), 2, FALSE), "Not Found")</f>
        <v>P096</v>
      </c>
      <c r="B216" s="31" t="str">
        <f>PROPER(TRIM('Raw_Data'!A216))</f>
        <v>Apple</v>
      </c>
      <c r="C216" s="31" t="s">
        <v>56</v>
      </c>
      <c r="D216" s="31" t="s">
        <v>1155</v>
      </c>
      <c r="E216" s="31" t="s">
        <v>1156</v>
      </c>
      <c r="F216" s="31" t="s">
        <v>59</v>
      </c>
      <c r="G216" s="31" t="s">
        <v>1157</v>
      </c>
      <c r="H216" s="31" t="s">
        <v>1158</v>
      </c>
      <c r="I216" s="32">
        <v>45515</v>
      </c>
      <c r="J216" s="32" t="s">
        <v>382</v>
      </c>
      <c r="K216" s="31">
        <f>ABS('Raw_Data'!K216)</f>
        <v>43</v>
      </c>
      <c r="L216" s="31">
        <f>K216 + SUMIF(Stock_In!A:A, A216, Stock_In!D:D) - SUMIF(Stock_Out!A:A, A216, Stock_Out!D:D)</f>
        <v>43</v>
      </c>
      <c r="M216" s="31">
        <v>63</v>
      </c>
      <c r="N216" s="31">
        <f t="shared" si="10"/>
        <v>20</v>
      </c>
      <c r="O216" s="31" t="str">
        <f t="shared" si="9"/>
        <v>Yes</v>
      </c>
      <c r="P216" s="39">
        <v>3.5</v>
      </c>
      <c r="Q216" s="31">
        <v>39</v>
      </c>
      <c r="R216" s="39">
        <f t="shared" si="11"/>
        <v>136.5</v>
      </c>
      <c r="S216" s="33">
        <v>77</v>
      </c>
    </row>
    <row r="217" spans="1:19" x14ac:dyDescent="0.25">
      <c r="A217" s="28" t="str">
        <f>IFERROR(VLOOKUP(B217, CHOOSE({1,2}, Products!B:B, Products!A:A), 2, FALSE), "Not Found")</f>
        <v>P061</v>
      </c>
      <c r="B217" s="28" t="str">
        <f>PROPER(TRIM('Raw_Data'!A217))</f>
        <v>Sunflower Oil</v>
      </c>
      <c r="C217" s="28" t="s">
        <v>65</v>
      </c>
      <c r="D217" s="28" t="s">
        <v>1159</v>
      </c>
      <c r="E217" s="28" t="s">
        <v>1160</v>
      </c>
      <c r="F217" s="28" t="s">
        <v>59</v>
      </c>
      <c r="G217" s="28" t="s">
        <v>1161</v>
      </c>
      <c r="H217" s="28" t="s">
        <v>1162</v>
      </c>
      <c r="I217" s="29">
        <v>45515</v>
      </c>
      <c r="J217" s="29" t="s">
        <v>1163</v>
      </c>
      <c r="K217" s="28">
        <f>ABS('Raw_Data'!K217)</f>
        <v>23</v>
      </c>
      <c r="L217" s="28">
        <f>K217 + SUMIF(Stock_In!A:A, A217, Stock_In!D:D) - SUMIF(Stock_Out!A:A, A217, Stock_Out!D:D)</f>
        <v>23</v>
      </c>
      <c r="M217" s="28">
        <v>43</v>
      </c>
      <c r="N217" s="28">
        <f t="shared" si="10"/>
        <v>20</v>
      </c>
      <c r="O217" s="28" t="str">
        <f t="shared" si="9"/>
        <v>Yes</v>
      </c>
      <c r="P217" s="40">
        <v>2.5</v>
      </c>
      <c r="Q217" s="28">
        <v>91</v>
      </c>
      <c r="R217" s="40">
        <f t="shared" si="11"/>
        <v>227.5</v>
      </c>
      <c r="S217" s="30">
        <v>86</v>
      </c>
    </row>
    <row r="218" spans="1:19" x14ac:dyDescent="0.25">
      <c r="A218" s="31" t="str">
        <f>IFERROR(VLOOKUP(B218, CHOOSE({1,2}, Products!B:B, Products!A:A), 2, FALSE), "Not Found")</f>
        <v>P074</v>
      </c>
      <c r="B218" s="31" t="str">
        <f>PROPER(TRIM('Raw_Data'!A218))</f>
        <v>Long Grain Rice</v>
      </c>
      <c r="C218" s="31" t="s">
        <v>103</v>
      </c>
      <c r="D218" s="31" t="s">
        <v>694</v>
      </c>
      <c r="E218" s="31" t="s">
        <v>1164</v>
      </c>
      <c r="F218" s="31" t="s">
        <v>106</v>
      </c>
      <c r="G218" s="31" t="s">
        <v>1165</v>
      </c>
      <c r="H218" s="31" t="s">
        <v>1166</v>
      </c>
      <c r="I218" s="32">
        <v>45516</v>
      </c>
      <c r="J218" s="32" t="s">
        <v>504</v>
      </c>
      <c r="K218" s="31">
        <f>ABS('Raw_Data'!K218)</f>
        <v>12</v>
      </c>
      <c r="L218" s="31">
        <f>K218 + SUMIF(Stock_In!A:A, A218, Stock_In!D:D) - SUMIF(Stock_Out!A:A, A218, Stock_Out!D:D)</f>
        <v>12</v>
      </c>
      <c r="M218" s="31">
        <v>59</v>
      </c>
      <c r="N218" s="31">
        <f t="shared" si="10"/>
        <v>47</v>
      </c>
      <c r="O218" s="31" t="str">
        <f t="shared" si="9"/>
        <v>Yes</v>
      </c>
      <c r="P218" s="39">
        <v>1.5</v>
      </c>
      <c r="Q218" s="31">
        <v>95</v>
      </c>
      <c r="R218" s="39">
        <f t="shared" si="11"/>
        <v>142.5</v>
      </c>
      <c r="S218" s="33">
        <v>99</v>
      </c>
    </row>
    <row r="219" spans="1:19" x14ac:dyDescent="0.25">
      <c r="A219" s="28" t="str">
        <f>IFERROR(VLOOKUP(B219, CHOOSE({1,2}, Products!B:B, Products!A:A), 2, FALSE), "Not Found")</f>
        <v>P072</v>
      </c>
      <c r="B219" s="28" t="str">
        <f>PROPER(TRIM('Raw_Data'!A219))</f>
        <v>White Tea</v>
      </c>
      <c r="C219" s="28" t="s">
        <v>201</v>
      </c>
      <c r="D219" s="28" t="s">
        <v>335</v>
      </c>
      <c r="E219" s="28" t="s">
        <v>1168</v>
      </c>
      <c r="F219" s="28" t="s">
        <v>106</v>
      </c>
      <c r="G219" s="28" t="s">
        <v>1169</v>
      </c>
      <c r="H219" s="28" t="s">
        <v>1170</v>
      </c>
      <c r="I219" s="29">
        <v>45516</v>
      </c>
      <c r="J219" s="29" t="s">
        <v>833</v>
      </c>
      <c r="K219" s="28">
        <f>ABS('Raw_Data'!K219)</f>
        <v>99</v>
      </c>
      <c r="L219" s="28">
        <f>K219 + SUMIF(Stock_In!A:A, A219, Stock_In!D:D) - SUMIF(Stock_Out!A:A, A219, Stock_Out!D:D)</f>
        <v>99</v>
      </c>
      <c r="M219" s="28">
        <v>87</v>
      </c>
      <c r="N219" s="28">
        <f t="shared" si="10"/>
        <v>0</v>
      </c>
      <c r="O219" s="28" t="str">
        <f t="shared" si="9"/>
        <v>No</v>
      </c>
      <c r="P219" s="40">
        <v>25</v>
      </c>
      <c r="Q219" s="28">
        <v>93</v>
      </c>
      <c r="R219" s="40">
        <f t="shared" si="11"/>
        <v>2325</v>
      </c>
      <c r="S219" s="30">
        <v>70</v>
      </c>
    </row>
    <row r="220" spans="1:19" x14ac:dyDescent="0.25">
      <c r="A220" s="31" t="str">
        <f>IFERROR(VLOOKUP(B220, CHOOSE({1,2}, Products!B:B, Products!A:A), 2, FALSE), "Not Found")</f>
        <v>P060</v>
      </c>
      <c r="B220" s="31" t="str">
        <f>PROPER(TRIM('Raw_Data'!A220))</f>
        <v>Grapes</v>
      </c>
      <c r="C220" s="31" t="s">
        <v>56</v>
      </c>
      <c r="D220" s="31" t="s">
        <v>1171</v>
      </c>
      <c r="E220" s="31" t="s">
        <v>1172</v>
      </c>
      <c r="F220" s="31" t="s">
        <v>68</v>
      </c>
      <c r="G220" s="31" t="s">
        <v>1173</v>
      </c>
      <c r="H220" s="31" t="s">
        <v>1174</v>
      </c>
      <c r="I220" s="32">
        <v>45516</v>
      </c>
      <c r="J220" s="32">
        <v>45992</v>
      </c>
      <c r="K220" s="31">
        <f>ABS('Raw_Data'!K220)</f>
        <v>37</v>
      </c>
      <c r="L220" s="31">
        <f>K220 + SUMIF(Stock_In!A:A, A220, Stock_In!D:D) - SUMIF(Stock_Out!A:A, A220, Stock_Out!D:D)</f>
        <v>37</v>
      </c>
      <c r="M220" s="31">
        <v>45</v>
      </c>
      <c r="N220" s="31">
        <f t="shared" si="10"/>
        <v>8</v>
      </c>
      <c r="O220" s="31" t="str">
        <f t="shared" si="9"/>
        <v>Yes</v>
      </c>
      <c r="P220" s="39">
        <v>5.5</v>
      </c>
      <c r="Q220" s="31">
        <v>34</v>
      </c>
      <c r="R220" s="39">
        <f t="shared" si="11"/>
        <v>187</v>
      </c>
      <c r="S220" s="33">
        <v>23</v>
      </c>
    </row>
    <row r="221" spans="1:19" x14ac:dyDescent="0.25">
      <c r="A221" s="28" t="str">
        <f>IFERROR(VLOOKUP(B221, CHOOSE({1,2}, Products!B:B, Products!A:A), 2, FALSE), "Not Found")</f>
        <v>P093</v>
      </c>
      <c r="B221" s="28" t="str">
        <f>PROPER(TRIM('Raw_Data'!A221))</f>
        <v>Basmati Rice</v>
      </c>
      <c r="C221" s="28" t="s">
        <v>103</v>
      </c>
      <c r="D221" s="28" t="s">
        <v>1175</v>
      </c>
      <c r="E221" s="28" t="s">
        <v>1176</v>
      </c>
      <c r="F221" s="28" t="s">
        <v>68</v>
      </c>
      <c r="G221" s="28" t="s">
        <v>1177</v>
      </c>
      <c r="H221" s="28" t="s">
        <v>1178</v>
      </c>
      <c r="I221" s="29">
        <v>45516</v>
      </c>
      <c r="J221" s="29">
        <v>45635</v>
      </c>
      <c r="K221" s="28">
        <f>ABS('Raw_Data'!K221)</f>
        <v>26</v>
      </c>
      <c r="L221" s="28">
        <f>K221 + SUMIF(Stock_In!A:A, A221, Stock_In!D:D) - SUMIF(Stock_Out!A:A, A221, Stock_Out!D:D)</f>
        <v>26</v>
      </c>
      <c r="M221" s="28">
        <v>67</v>
      </c>
      <c r="N221" s="28">
        <f t="shared" si="10"/>
        <v>41</v>
      </c>
      <c r="O221" s="28" t="str">
        <f t="shared" si="9"/>
        <v>Yes</v>
      </c>
      <c r="P221" s="40">
        <v>4.4000000000000004</v>
      </c>
      <c r="Q221" s="28">
        <v>54</v>
      </c>
      <c r="R221" s="40">
        <f t="shared" si="11"/>
        <v>237.60000000000002</v>
      </c>
      <c r="S221" s="30">
        <v>46</v>
      </c>
    </row>
    <row r="222" spans="1:19" x14ac:dyDescent="0.25">
      <c r="A222" s="31" t="str">
        <f>IFERROR(VLOOKUP(B222, CHOOSE({1,2}, Products!B:B, Products!A:A), 2, FALSE), "Not Found")</f>
        <v>P080</v>
      </c>
      <c r="B222" s="31" t="str">
        <f>PROPER(TRIM('Raw_Data'!A222))</f>
        <v>Egg (Quail)</v>
      </c>
      <c r="C222" s="31" t="s">
        <v>74</v>
      </c>
      <c r="D222" s="31" t="s">
        <v>620</v>
      </c>
      <c r="E222" s="31" t="s">
        <v>1180</v>
      </c>
      <c r="F222" s="31" t="s">
        <v>106</v>
      </c>
      <c r="G222" s="31" t="s">
        <v>1181</v>
      </c>
      <c r="H222" s="31" t="s">
        <v>1182</v>
      </c>
      <c r="I222" s="32">
        <v>45516</v>
      </c>
      <c r="J222" s="32">
        <v>45476</v>
      </c>
      <c r="K222" s="31">
        <f>ABS('Raw_Data'!K222)</f>
        <v>94</v>
      </c>
      <c r="L222" s="31">
        <f>K222 + SUMIF(Stock_In!A:A, A222, Stock_In!D:D) - SUMIF(Stock_Out!A:A, A222, Stock_Out!D:D)</f>
        <v>94</v>
      </c>
      <c r="M222" s="31">
        <v>60</v>
      </c>
      <c r="N222" s="31">
        <f t="shared" si="10"/>
        <v>0</v>
      </c>
      <c r="O222" s="31" t="str">
        <f t="shared" si="9"/>
        <v>No</v>
      </c>
      <c r="P222" s="39">
        <v>0.8</v>
      </c>
      <c r="Q222" s="31">
        <v>100</v>
      </c>
      <c r="R222" s="39">
        <f t="shared" si="11"/>
        <v>80</v>
      </c>
      <c r="S222" s="33">
        <v>42</v>
      </c>
    </row>
    <row r="223" spans="1:19" x14ac:dyDescent="0.25">
      <c r="A223" s="28" t="str">
        <f>IFERROR(VLOOKUP(B223, CHOOSE({1,2}, Products!B:B, Products!A:A), 2, FALSE), "Not Found")</f>
        <v>P076</v>
      </c>
      <c r="B223" s="28" t="str">
        <f>PROPER(TRIM('Raw_Data'!A223))</f>
        <v>Egg (Goose)</v>
      </c>
      <c r="C223" s="28" t="s">
        <v>74</v>
      </c>
      <c r="D223" s="28" t="s">
        <v>1184</v>
      </c>
      <c r="E223" s="28" t="s">
        <v>1185</v>
      </c>
      <c r="F223" s="28" t="s">
        <v>68</v>
      </c>
      <c r="G223" s="28" t="s">
        <v>1186</v>
      </c>
      <c r="H223" s="28" t="s">
        <v>1187</v>
      </c>
      <c r="I223" s="29">
        <v>45538</v>
      </c>
      <c r="J223" s="29" t="s">
        <v>503</v>
      </c>
      <c r="K223" s="28">
        <f>ABS('Raw_Data'!K223)</f>
        <v>43</v>
      </c>
      <c r="L223" s="28">
        <f>K223 + SUMIF(Stock_In!A:A, A223, Stock_In!D:D) - SUMIF(Stock_Out!A:A, A223, Stock_Out!D:D)</f>
        <v>43</v>
      </c>
      <c r="M223" s="28">
        <v>78</v>
      </c>
      <c r="N223" s="28">
        <f t="shared" si="10"/>
        <v>35</v>
      </c>
      <c r="O223" s="28" t="str">
        <f t="shared" si="9"/>
        <v>Yes</v>
      </c>
      <c r="P223" s="40">
        <v>2.5</v>
      </c>
      <c r="Q223" s="28">
        <v>48</v>
      </c>
      <c r="R223" s="40">
        <f t="shared" si="11"/>
        <v>120</v>
      </c>
      <c r="S223" s="30">
        <v>98</v>
      </c>
    </row>
    <row r="224" spans="1:19" x14ac:dyDescent="0.25">
      <c r="A224" s="31" t="str">
        <f>IFERROR(VLOOKUP(B224, CHOOSE({1,2}, Products!B:B, Products!A:A), 2, FALSE), "Not Found")</f>
        <v>P014</v>
      </c>
      <c r="B224" s="31" t="str">
        <f>PROPER(TRIM('Raw_Data'!A224))</f>
        <v>Digestive Biscuit</v>
      </c>
      <c r="C224" s="31" t="s">
        <v>152</v>
      </c>
      <c r="D224" s="31" t="s">
        <v>57</v>
      </c>
      <c r="E224" s="31" t="s">
        <v>1188</v>
      </c>
      <c r="F224" s="31" t="s">
        <v>59</v>
      </c>
      <c r="G224" s="31" t="s">
        <v>1189</v>
      </c>
      <c r="H224" s="31" t="s">
        <v>1190</v>
      </c>
      <c r="I224" s="32">
        <v>45538</v>
      </c>
      <c r="J224" s="32" t="s">
        <v>1191</v>
      </c>
      <c r="K224" s="31">
        <f>ABS('Raw_Data'!K224)</f>
        <v>34</v>
      </c>
      <c r="L224" s="31">
        <f>K224 + SUMIF(Stock_In!A:A, A224, Stock_In!D:D) - SUMIF(Stock_Out!A:A, A224, Stock_Out!D:D)</f>
        <v>34</v>
      </c>
      <c r="M224" s="31">
        <v>49</v>
      </c>
      <c r="N224" s="31">
        <f t="shared" si="10"/>
        <v>15</v>
      </c>
      <c r="O224" s="31" t="str">
        <f t="shared" si="9"/>
        <v>Yes</v>
      </c>
      <c r="P224" s="39">
        <v>4</v>
      </c>
      <c r="Q224" s="31">
        <v>78</v>
      </c>
      <c r="R224" s="39">
        <f t="shared" si="11"/>
        <v>312</v>
      </c>
      <c r="S224" s="33">
        <v>20</v>
      </c>
    </row>
    <row r="225" spans="1:19" x14ac:dyDescent="0.25">
      <c r="A225" s="28" t="str">
        <f>IFERROR(VLOOKUP(B225, CHOOSE({1,2}, Products!B:B, Products!A:A), 2, FALSE), "Not Found")</f>
        <v>P057</v>
      </c>
      <c r="B225" s="28" t="str">
        <f>PROPER(TRIM('Raw_Data'!A225))</f>
        <v>Cabbage</v>
      </c>
      <c r="C225" s="28" t="s">
        <v>56</v>
      </c>
      <c r="D225" s="28" t="s">
        <v>651</v>
      </c>
      <c r="E225" s="28" t="s">
        <v>1193</v>
      </c>
      <c r="F225" s="28" t="s">
        <v>106</v>
      </c>
      <c r="G225" s="28" t="s">
        <v>1194</v>
      </c>
      <c r="H225" s="28" t="s">
        <v>1195</v>
      </c>
      <c r="I225" s="29">
        <v>45539</v>
      </c>
      <c r="J225" s="29">
        <v>45446</v>
      </c>
      <c r="K225" s="28">
        <f>ABS('Raw_Data'!K225)</f>
        <v>88</v>
      </c>
      <c r="L225" s="28">
        <f>K225 + SUMIF(Stock_In!A:A, A225, Stock_In!D:D) - SUMIF(Stock_Out!A:A, A225, Stock_Out!D:D)</f>
        <v>88</v>
      </c>
      <c r="M225" s="28">
        <v>46</v>
      </c>
      <c r="N225" s="28">
        <f t="shared" si="10"/>
        <v>0</v>
      </c>
      <c r="O225" s="28" t="str">
        <f t="shared" si="9"/>
        <v>No</v>
      </c>
      <c r="P225" s="40">
        <v>1</v>
      </c>
      <c r="Q225" s="28">
        <v>73</v>
      </c>
      <c r="R225" s="40">
        <f t="shared" si="11"/>
        <v>73</v>
      </c>
      <c r="S225" s="30">
        <v>63</v>
      </c>
    </row>
    <row r="226" spans="1:19" x14ac:dyDescent="0.25">
      <c r="A226" s="31" t="str">
        <f>IFERROR(VLOOKUP(B226, CHOOSE({1,2}, Products!B:B, Products!A:A), 2, FALSE), "Not Found")</f>
        <v>P052</v>
      </c>
      <c r="B226" s="31" t="str">
        <f>PROPER(TRIM('Raw_Data'!A226))</f>
        <v>Plum</v>
      </c>
      <c r="C226" s="31" t="s">
        <v>56</v>
      </c>
      <c r="D226" s="31" t="s">
        <v>1196</v>
      </c>
      <c r="E226" s="31" t="s">
        <v>1197</v>
      </c>
      <c r="F226" s="31" t="s">
        <v>59</v>
      </c>
      <c r="G226" s="31" t="s">
        <v>1198</v>
      </c>
      <c r="H226" s="31" t="s">
        <v>1199</v>
      </c>
      <c r="I226" s="32">
        <v>45539</v>
      </c>
      <c r="J226" s="32">
        <v>45510</v>
      </c>
      <c r="K226" s="31">
        <f>ABS('Raw_Data'!K226)</f>
        <v>22</v>
      </c>
      <c r="L226" s="31">
        <f>K226 + SUMIF(Stock_In!A:A, A226, Stock_In!D:D) - SUMIF(Stock_Out!A:A, A226, Stock_Out!D:D)</f>
        <v>22</v>
      </c>
      <c r="M226" s="31">
        <v>56</v>
      </c>
      <c r="N226" s="31">
        <f t="shared" si="10"/>
        <v>34</v>
      </c>
      <c r="O226" s="31" t="str">
        <f t="shared" si="9"/>
        <v>Yes</v>
      </c>
      <c r="P226" s="39">
        <v>4</v>
      </c>
      <c r="Q226" s="31">
        <v>70</v>
      </c>
      <c r="R226" s="39">
        <f t="shared" si="11"/>
        <v>280</v>
      </c>
      <c r="S226" s="33">
        <v>39</v>
      </c>
    </row>
    <row r="227" spans="1:19" x14ac:dyDescent="0.25">
      <c r="A227" s="28" t="str">
        <f>IFERROR(VLOOKUP(B227, CHOOSE({1,2}, Products!B:B, Products!A:A), 2, FALSE), "Not Found")</f>
        <v>P100</v>
      </c>
      <c r="B227" s="28" t="str">
        <f>PROPER(TRIM('Raw_Data'!A227))</f>
        <v>Potato</v>
      </c>
      <c r="C227" s="28" t="s">
        <v>56</v>
      </c>
      <c r="D227" s="28" t="s">
        <v>1201</v>
      </c>
      <c r="E227" s="28" t="s">
        <v>1202</v>
      </c>
      <c r="F227" s="28" t="s">
        <v>106</v>
      </c>
      <c r="G227" s="28" t="s">
        <v>1203</v>
      </c>
      <c r="H227" s="28" t="s">
        <v>1204</v>
      </c>
      <c r="I227" s="29">
        <v>45540</v>
      </c>
      <c r="J227" s="29" t="s">
        <v>833</v>
      </c>
      <c r="K227" s="28">
        <f>ABS('Raw_Data'!K227)</f>
        <v>26</v>
      </c>
      <c r="L227" s="28">
        <f>K227 + SUMIF(Stock_In!A:A, A227, Stock_In!D:D) - SUMIF(Stock_Out!A:A, A227, Stock_Out!D:D)</f>
        <v>21</v>
      </c>
      <c r="M227" s="28">
        <v>63</v>
      </c>
      <c r="N227" s="28">
        <f t="shared" si="10"/>
        <v>42</v>
      </c>
      <c r="O227" s="28" t="str">
        <f t="shared" si="9"/>
        <v>Yes</v>
      </c>
      <c r="P227" s="40">
        <v>1.2</v>
      </c>
      <c r="Q227" s="28">
        <v>84</v>
      </c>
      <c r="R227" s="40">
        <f t="shared" si="11"/>
        <v>100.8</v>
      </c>
      <c r="S227" s="30">
        <v>70</v>
      </c>
    </row>
    <row r="228" spans="1:19" x14ac:dyDescent="0.25">
      <c r="A228" s="31" t="str">
        <f>IFERROR(VLOOKUP(B228, CHOOSE({1,2}, Products!B:B, Products!A:A), 2, FALSE), "Not Found")</f>
        <v>P088</v>
      </c>
      <c r="B228" s="31" t="str">
        <f>PROPER(TRIM('Raw_Data'!A228))</f>
        <v>Haddock</v>
      </c>
      <c r="C228" s="31" t="s">
        <v>113</v>
      </c>
      <c r="D228" s="31" t="s">
        <v>1207</v>
      </c>
      <c r="E228" s="31" t="s">
        <v>1208</v>
      </c>
      <c r="F228" s="31" t="s">
        <v>106</v>
      </c>
      <c r="G228" s="31" t="s">
        <v>1209</v>
      </c>
      <c r="H228" s="31" t="s">
        <v>1210</v>
      </c>
      <c r="I228" s="32">
        <v>45541</v>
      </c>
      <c r="J228" s="32" t="s">
        <v>1024</v>
      </c>
      <c r="K228" s="31">
        <f>ABS('Raw_Data'!K228)</f>
        <v>93</v>
      </c>
      <c r="L228" s="31">
        <f>K228 + SUMIF(Stock_In!A:A, A228, Stock_In!D:D) - SUMIF(Stock_Out!A:A, A228, Stock_Out!D:D)</f>
        <v>93</v>
      </c>
      <c r="M228" s="31">
        <v>62</v>
      </c>
      <c r="N228" s="31">
        <f t="shared" si="10"/>
        <v>0</v>
      </c>
      <c r="O228" s="31" t="str">
        <f t="shared" si="9"/>
        <v>No</v>
      </c>
      <c r="P228" s="39">
        <v>9</v>
      </c>
      <c r="Q228" s="31">
        <v>78</v>
      </c>
      <c r="R228" s="39">
        <f t="shared" si="11"/>
        <v>702</v>
      </c>
      <c r="S228" s="33">
        <v>87</v>
      </c>
    </row>
    <row r="229" spans="1:19" x14ac:dyDescent="0.25">
      <c r="A229" s="28" t="str">
        <f>IFERROR(VLOOKUP(B229, CHOOSE({1,2}, Products!B:B, Products!A:A), 2, FALSE), "Not Found")</f>
        <v>P057</v>
      </c>
      <c r="B229" s="28" t="str">
        <f>PROPER(TRIM('Raw_Data'!A229))</f>
        <v>Cabbage</v>
      </c>
      <c r="C229" s="28" t="s">
        <v>56</v>
      </c>
      <c r="D229" s="28" t="s">
        <v>216</v>
      </c>
      <c r="E229" s="28" t="s">
        <v>1211</v>
      </c>
      <c r="F229" s="28" t="s">
        <v>68</v>
      </c>
      <c r="G229" s="28" t="s">
        <v>1212</v>
      </c>
      <c r="H229" s="28" t="s">
        <v>1213</v>
      </c>
      <c r="I229" s="29">
        <v>45541</v>
      </c>
      <c r="J229" s="29" t="s">
        <v>381</v>
      </c>
      <c r="K229" s="28">
        <f>ABS('Raw_Data'!K229)</f>
        <v>12</v>
      </c>
      <c r="L229" s="28">
        <f>K229 + SUMIF(Stock_In!A:A, A229, Stock_In!D:D) - SUMIF(Stock_Out!A:A, A229, Stock_Out!D:D)</f>
        <v>12</v>
      </c>
      <c r="M229" s="28">
        <v>95</v>
      </c>
      <c r="N229" s="28">
        <f t="shared" si="10"/>
        <v>83</v>
      </c>
      <c r="O229" s="28" t="str">
        <f t="shared" si="9"/>
        <v>Yes</v>
      </c>
      <c r="P229" s="40">
        <v>1</v>
      </c>
      <c r="Q229" s="28">
        <v>25</v>
      </c>
      <c r="R229" s="40">
        <f t="shared" si="11"/>
        <v>25</v>
      </c>
      <c r="S229" s="30">
        <v>23</v>
      </c>
    </row>
    <row r="230" spans="1:19" x14ac:dyDescent="0.25">
      <c r="A230" s="31" t="str">
        <f>IFERROR(VLOOKUP(B230, CHOOSE({1,2}, Products!B:B, Products!A:A), 2, FALSE), "Not Found")</f>
        <v>P084</v>
      </c>
      <c r="B230" s="31" t="str">
        <f>PROPER(TRIM('Raw_Data'!A230))</f>
        <v>Evaporated Milk</v>
      </c>
      <c r="C230" s="31" t="s">
        <v>74</v>
      </c>
      <c r="D230" s="31" t="s">
        <v>279</v>
      </c>
      <c r="E230" s="31" t="s">
        <v>1214</v>
      </c>
      <c r="F230" s="31" t="s">
        <v>59</v>
      </c>
      <c r="G230" s="31" t="s">
        <v>1215</v>
      </c>
      <c r="H230" s="31" t="s">
        <v>1216</v>
      </c>
      <c r="I230" s="32">
        <v>45541</v>
      </c>
      <c r="J230" s="32">
        <v>45447</v>
      </c>
      <c r="K230" s="31">
        <f>ABS('Raw_Data'!K230)</f>
        <v>23</v>
      </c>
      <c r="L230" s="31">
        <f>K230 + SUMIF(Stock_In!A:A, A230, Stock_In!D:D) - SUMIF(Stock_Out!A:A, A230, Stock_Out!D:D)</f>
        <v>23</v>
      </c>
      <c r="M230" s="31">
        <v>99</v>
      </c>
      <c r="N230" s="31">
        <f t="shared" si="10"/>
        <v>76</v>
      </c>
      <c r="O230" s="31" t="str">
        <f t="shared" si="9"/>
        <v>Yes</v>
      </c>
      <c r="P230" s="39">
        <v>2</v>
      </c>
      <c r="Q230" s="31">
        <v>68</v>
      </c>
      <c r="R230" s="39">
        <f t="shared" si="11"/>
        <v>136</v>
      </c>
      <c r="S230" s="33">
        <v>76</v>
      </c>
    </row>
    <row r="231" spans="1:19" x14ac:dyDescent="0.25">
      <c r="A231" s="28" t="str">
        <f>IFERROR(VLOOKUP(B231, CHOOSE({1,2}, Products!B:B, Products!A:A), 2, FALSE), "Not Found")</f>
        <v>P038</v>
      </c>
      <c r="B231" s="28" t="str">
        <f>PROPER(TRIM('Raw_Data'!A231))</f>
        <v>Chocolate Biscuit</v>
      </c>
      <c r="C231" s="28" t="s">
        <v>152</v>
      </c>
      <c r="D231" s="28" t="s">
        <v>1217</v>
      </c>
      <c r="E231" s="28" t="s">
        <v>1218</v>
      </c>
      <c r="F231" s="28" t="s">
        <v>106</v>
      </c>
      <c r="G231" s="28" t="s">
        <v>1219</v>
      </c>
      <c r="H231" s="28" t="s">
        <v>1220</v>
      </c>
      <c r="I231" s="29">
        <v>45542</v>
      </c>
      <c r="J231" s="29" t="s">
        <v>1071</v>
      </c>
      <c r="K231" s="28">
        <f>ABS('Raw_Data'!K231)</f>
        <v>75</v>
      </c>
      <c r="L231" s="28">
        <f>K231 + SUMIF(Stock_In!A:A, A231, Stock_In!D:D) - SUMIF(Stock_Out!A:A, A231, Stock_Out!D:D)</f>
        <v>75</v>
      </c>
      <c r="M231" s="28">
        <v>81</v>
      </c>
      <c r="N231" s="28">
        <f t="shared" si="10"/>
        <v>6</v>
      </c>
      <c r="O231" s="28" t="str">
        <f t="shared" si="9"/>
        <v>Yes</v>
      </c>
      <c r="P231" s="40">
        <v>5</v>
      </c>
      <c r="Q231" s="28">
        <v>69</v>
      </c>
      <c r="R231" s="40">
        <f t="shared" si="11"/>
        <v>345</v>
      </c>
      <c r="S231" s="30">
        <v>38</v>
      </c>
    </row>
    <row r="232" spans="1:19" x14ac:dyDescent="0.25">
      <c r="A232" s="31" t="str">
        <f>IFERROR(VLOOKUP(B232, CHOOSE({1,2}, Products!B:B, Products!A:A), 2, FALSE), "Not Found")</f>
        <v>P026</v>
      </c>
      <c r="B232" s="31" t="str">
        <f>PROPER(TRIM('Raw_Data'!A232))</f>
        <v>Sourdough Bread</v>
      </c>
      <c r="C232" s="31" t="s">
        <v>152</v>
      </c>
      <c r="D232" s="31" t="s">
        <v>216</v>
      </c>
      <c r="E232" s="31" t="s">
        <v>1222</v>
      </c>
      <c r="F232" s="31" t="s">
        <v>68</v>
      </c>
      <c r="G232" s="31" t="s">
        <v>1223</v>
      </c>
      <c r="H232" s="31" t="s">
        <v>1224</v>
      </c>
      <c r="I232" s="32">
        <v>45542</v>
      </c>
      <c r="J232" s="32">
        <v>45515</v>
      </c>
      <c r="K232" s="31">
        <f>ABS('Raw_Data'!K232)</f>
        <v>22</v>
      </c>
      <c r="L232" s="31">
        <f>K232 + SUMIF(Stock_In!A:A, A232, Stock_In!D:D) - SUMIF(Stock_Out!A:A, A232, Stock_Out!D:D)</f>
        <v>22</v>
      </c>
      <c r="M232" s="31">
        <v>60</v>
      </c>
      <c r="N232" s="31">
        <f t="shared" si="10"/>
        <v>38</v>
      </c>
      <c r="O232" s="31" t="str">
        <f t="shared" si="9"/>
        <v>Yes</v>
      </c>
      <c r="P232" s="39">
        <v>4.2</v>
      </c>
      <c r="Q232" s="31">
        <v>62</v>
      </c>
      <c r="R232" s="39">
        <f t="shared" si="11"/>
        <v>260.40000000000003</v>
      </c>
      <c r="S232" s="33">
        <v>3</v>
      </c>
    </row>
    <row r="233" spans="1:19" x14ac:dyDescent="0.25">
      <c r="A233" s="28" t="str">
        <f>IFERROR(VLOOKUP(B233, CHOOSE({1,2}, Products!B:B, Products!A:A), 2, FALSE), "Not Found")</f>
        <v>P060</v>
      </c>
      <c r="B233" s="28" t="str">
        <f>PROPER(TRIM('Raw_Data'!A233))</f>
        <v>Grapes</v>
      </c>
      <c r="C233" s="28" t="s">
        <v>56</v>
      </c>
      <c r="D233" s="28" t="s">
        <v>514</v>
      </c>
      <c r="E233" s="28" t="s">
        <v>1226</v>
      </c>
      <c r="F233" s="28" t="s">
        <v>68</v>
      </c>
      <c r="G233" s="28" t="s">
        <v>1227</v>
      </c>
      <c r="H233" s="28" t="s">
        <v>1228</v>
      </c>
      <c r="I233" s="29">
        <v>45542</v>
      </c>
      <c r="J233" s="29" t="s">
        <v>550</v>
      </c>
      <c r="K233" s="28">
        <f>ABS('Raw_Data'!K233)</f>
        <v>87</v>
      </c>
      <c r="L233" s="28">
        <f>K233 + SUMIF(Stock_In!A:A, A233, Stock_In!D:D) - SUMIF(Stock_Out!A:A, A233, Stock_Out!D:D)</f>
        <v>87</v>
      </c>
      <c r="M233" s="28">
        <v>62</v>
      </c>
      <c r="N233" s="28">
        <f t="shared" si="10"/>
        <v>0</v>
      </c>
      <c r="O233" s="28" t="str">
        <f t="shared" si="9"/>
        <v>No</v>
      </c>
      <c r="P233" s="40">
        <v>5.5</v>
      </c>
      <c r="Q233" s="28">
        <v>22</v>
      </c>
      <c r="R233" s="40">
        <f t="shared" si="11"/>
        <v>121</v>
      </c>
      <c r="S233" s="30">
        <v>38</v>
      </c>
    </row>
    <row r="234" spans="1:19" x14ac:dyDescent="0.25">
      <c r="A234" s="31" t="str">
        <f>IFERROR(VLOOKUP(B234, CHOOSE({1,2}, Products!B:B, Products!A:A), 2, FALSE), "Not Found")</f>
        <v>P019</v>
      </c>
      <c r="B234" s="31" t="str">
        <f>PROPER(TRIM('Raw_Data'!A234))</f>
        <v>Eggplant</v>
      </c>
      <c r="C234" s="31" t="s">
        <v>56</v>
      </c>
      <c r="D234" s="31" t="s">
        <v>1230</v>
      </c>
      <c r="E234" s="31" t="s">
        <v>1231</v>
      </c>
      <c r="F234" s="31" t="s">
        <v>106</v>
      </c>
      <c r="G234" s="31" t="s">
        <v>1232</v>
      </c>
      <c r="H234" s="31" t="s">
        <v>1233</v>
      </c>
      <c r="I234" s="32">
        <v>45543</v>
      </c>
      <c r="J234" s="32" t="s">
        <v>850</v>
      </c>
      <c r="K234" s="31">
        <f>ABS('Raw_Data'!K234)</f>
        <v>74</v>
      </c>
      <c r="L234" s="31">
        <f>K234 + SUMIF(Stock_In!A:A, A234, Stock_In!D:D) - SUMIF(Stock_Out!A:A, A234, Stock_Out!D:D)</f>
        <v>74</v>
      </c>
      <c r="M234" s="31">
        <v>30</v>
      </c>
      <c r="N234" s="31">
        <f t="shared" si="10"/>
        <v>0</v>
      </c>
      <c r="O234" s="31" t="str">
        <f t="shared" si="9"/>
        <v>No</v>
      </c>
      <c r="P234" s="39">
        <v>3</v>
      </c>
      <c r="Q234" s="31">
        <v>82</v>
      </c>
      <c r="R234" s="39">
        <f t="shared" si="11"/>
        <v>246</v>
      </c>
      <c r="S234" s="33">
        <v>12</v>
      </c>
    </row>
    <row r="235" spans="1:19" x14ac:dyDescent="0.25">
      <c r="A235" s="28" t="str">
        <f>IFERROR(VLOOKUP(B235, CHOOSE({1,2}, Products!B:B, Products!A:A), 2, FALSE), "Not Found")</f>
        <v>P101</v>
      </c>
      <c r="B235" s="28" t="str">
        <f>PROPER(TRIM('Raw_Data'!A235))</f>
        <v>Halibut</v>
      </c>
      <c r="C235" s="28" t="s">
        <v>113</v>
      </c>
      <c r="D235" s="28" t="s">
        <v>970</v>
      </c>
      <c r="E235" s="28" t="s">
        <v>1235</v>
      </c>
      <c r="F235" s="28" t="s">
        <v>106</v>
      </c>
      <c r="G235" s="28" t="s">
        <v>1236</v>
      </c>
      <c r="H235" s="28" t="s">
        <v>1237</v>
      </c>
      <c r="I235" s="29">
        <v>45543</v>
      </c>
      <c r="J235" s="29">
        <v>45485</v>
      </c>
      <c r="K235" s="28">
        <f>ABS('Raw_Data'!K235)</f>
        <v>47</v>
      </c>
      <c r="L235" s="28">
        <f>K235 + SUMIF(Stock_In!A:A, A235, Stock_In!D:D) - SUMIF(Stock_Out!A:A, A235, Stock_Out!D:D)</f>
        <v>47</v>
      </c>
      <c r="M235" s="28">
        <v>29</v>
      </c>
      <c r="N235" s="28">
        <f t="shared" si="10"/>
        <v>0</v>
      </c>
      <c r="O235" s="28" t="str">
        <f t="shared" si="9"/>
        <v>No</v>
      </c>
      <c r="P235" s="40">
        <v>20</v>
      </c>
      <c r="Q235" s="28">
        <v>61</v>
      </c>
      <c r="R235" s="40">
        <f t="shared" si="11"/>
        <v>1220</v>
      </c>
      <c r="S235" s="30">
        <v>44</v>
      </c>
    </row>
    <row r="236" spans="1:19" x14ac:dyDescent="0.25">
      <c r="A236" s="31" t="str">
        <f>IFERROR(VLOOKUP(B236, CHOOSE({1,2}, Products!B:B, Products!A:A), 2, FALSE), "Not Found")</f>
        <v>P102</v>
      </c>
      <c r="B236" s="31" t="str">
        <f>PROPER(TRIM('Raw_Data'!A236))</f>
        <v>Salmon</v>
      </c>
      <c r="C236" s="31" t="s">
        <v>113</v>
      </c>
      <c r="D236" s="31" t="s">
        <v>904</v>
      </c>
      <c r="E236" s="31" t="s">
        <v>1240</v>
      </c>
      <c r="F236" s="31" t="s">
        <v>106</v>
      </c>
      <c r="G236" s="31" t="s">
        <v>1241</v>
      </c>
      <c r="H236" s="31" t="s">
        <v>1242</v>
      </c>
      <c r="I236" s="32">
        <v>45543</v>
      </c>
      <c r="J236" s="32" t="s">
        <v>1243</v>
      </c>
      <c r="K236" s="31">
        <f>ABS('Raw_Data'!K236)</f>
        <v>98</v>
      </c>
      <c r="L236" s="31">
        <f>K236 + SUMIF(Stock_In!A:A, A236, Stock_In!D:D) - SUMIF(Stock_Out!A:A, A236, Stock_Out!D:D)</f>
        <v>98</v>
      </c>
      <c r="M236" s="31">
        <v>67</v>
      </c>
      <c r="N236" s="31">
        <f t="shared" si="10"/>
        <v>0</v>
      </c>
      <c r="O236" s="31" t="str">
        <f t="shared" si="9"/>
        <v>No</v>
      </c>
      <c r="P236" s="39">
        <v>15</v>
      </c>
      <c r="Q236" s="31">
        <v>21</v>
      </c>
      <c r="R236" s="39">
        <f t="shared" si="11"/>
        <v>315</v>
      </c>
      <c r="S236" s="33">
        <v>61</v>
      </c>
    </row>
    <row r="237" spans="1:19" x14ac:dyDescent="0.25">
      <c r="A237" s="28" t="str">
        <f>IFERROR(VLOOKUP(B237, CHOOSE({1,2}, Products!B:B, Products!A:A), 2, FALSE), "Not Found")</f>
        <v>P103</v>
      </c>
      <c r="B237" s="28" t="str">
        <f>PROPER(TRIM('Raw_Data'!A237))</f>
        <v>Broccoli</v>
      </c>
      <c r="C237" s="28" t="s">
        <v>56</v>
      </c>
      <c r="D237" s="28" t="s">
        <v>1245</v>
      </c>
      <c r="E237" s="28" t="s">
        <v>1246</v>
      </c>
      <c r="F237" s="28" t="s">
        <v>59</v>
      </c>
      <c r="G237" s="28" t="s">
        <v>1247</v>
      </c>
      <c r="H237" s="28" t="s">
        <v>1248</v>
      </c>
      <c r="I237" s="29">
        <v>45543</v>
      </c>
      <c r="J237" s="29" t="s">
        <v>119</v>
      </c>
      <c r="K237" s="28">
        <f>ABS('Raw_Data'!K237)</f>
        <v>35</v>
      </c>
      <c r="L237" s="28">
        <f>K237 + SUMIF(Stock_In!A:A, A237, Stock_In!D:D) - SUMIF(Stock_Out!A:A, A237, Stock_Out!D:D)</f>
        <v>35</v>
      </c>
      <c r="M237" s="28">
        <v>4</v>
      </c>
      <c r="N237" s="28">
        <f t="shared" si="10"/>
        <v>0</v>
      </c>
      <c r="O237" s="28" t="str">
        <f t="shared" si="9"/>
        <v>No</v>
      </c>
      <c r="P237" s="40">
        <v>4</v>
      </c>
      <c r="Q237" s="28">
        <v>90</v>
      </c>
      <c r="R237" s="40">
        <f t="shared" si="11"/>
        <v>360</v>
      </c>
      <c r="S237" s="30">
        <v>30</v>
      </c>
    </row>
    <row r="238" spans="1:19" x14ac:dyDescent="0.25">
      <c r="A238" s="31" t="str">
        <f>IFERROR(VLOOKUP(B238, CHOOSE({1,2}, Products!B:B, Products!A:A), 2, FALSE), "Not Found")</f>
        <v>P060</v>
      </c>
      <c r="B238" s="31" t="str">
        <f>PROPER(TRIM('Raw_Data'!A238))</f>
        <v>Grapes</v>
      </c>
      <c r="C238" s="31" t="s">
        <v>56</v>
      </c>
      <c r="D238" s="31" t="s">
        <v>1249</v>
      </c>
      <c r="E238" s="31" t="s">
        <v>1250</v>
      </c>
      <c r="F238" s="31" t="s">
        <v>106</v>
      </c>
      <c r="G238" s="31" t="s">
        <v>1251</v>
      </c>
      <c r="H238" s="31" t="s">
        <v>1252</v>
      </c>
      <c r="I238" s="32">
        <v>45543</v>
      </c>
      <c r="J238" s="32">
        <v>45871</v>
      </c>
      <c r="K238" s="31">
        <f>ABS('Raw_Data'!K238)</f>
        <v>30</v>
      </c>
      <c r="L238" s="31">
        <f>K238 + SUMIF(Stock_In!A:A, A238, Stock_In!D:D) - SUMIF(Stock_Out!A:A, A238, Stock_Out!D:D)</f>
        <v>30</v>
      </c>
      <c r="M238" s="31">
        <v>66</v>
      </c>
      <c r="N238" s="31">
        <f t="shared" si="10"/>
        <v>36</v>
      </c>
      <c r="O238" s="31" t="str">
        <f t="shared" si="9"/>
        <v>Yes</v>
      </c>
      <c r="P238" s="39">
        <v>5.5</v>
      </c>
      <c r="Q238" s="31">
        <v>63</v>
      </c>
      <c r="R238" s="39">
        <f t="shared" si="11"/>
        <v>346.5</v>
      </c>
      <c r="S238" s="33">
        <v>98</v>
      </c>
    </row>
    <row r="239" spans="1:19" x14ac:dyDescent="0.25">
      <c r="A239" s="28" t="str">
        <f>IFERROR(VLOOKUP(B239, CHOOSE({1,2}, Products!B:B, Products!A:A), 2, FALSE), "Not Found")</f>
        <v>P056</v>
      </c>
      <c r="B239" s="28" t="str">
        <f>PROPER(TRIM('Raw_Data'!A239))</f>
        <v>Pomegranate</v>
      </c>
      <c r="C239" s="28" t="s">
        <v>56</v>
      </c>
      <c r="D239" s="28" t="s">
        <v>1171</v>
      </c>
      <c r="E239" s="28" t="s">
        <v>1253</v>
      </c>
      <c r="F239" s="28" t="s">
        <v>59</v>
      </c>
      <c r="G239" s="28" t="s">
        <v>1254</v>
      </c>
      <c r="H239" s="28" t="s">
        <v>1255</v>
      </c>
      <c r="I239" s="29">
        <v>45544</v>
      </c>
      <c r="J239" s="29" t="s">
        <v>797</v>
      </c>
      <c r="K239" s="28">
        <f>ABS('Raw_Data'!K239)</f>
        <v>19</v>
      </c>
      <c r="L239" s="28">
        <f>K239 + SUMIF(Stock_In!A:A, A239, Stock_In!D:D) - SUMIF(Stock_Out!A:A, A239, Stock_Out!D:D)</f>
        <v>19</v>
      </c>
      <c r="M239" s="28">
        <v>65</v>
      </c>
      <c r="N239" s="28">
        <f t="shared" si="10"/>
        <v>46</v>
      </c>
      <c r="O239" s="28" t="str">
        <f t="shared" si="9"/>
        <v>Yes</v>
      </c>
      <c r="P239" s="40">
        <v>6</v>
      </c>
      <c r="Q239" s="28">
        <v>59</v>
      </c>
      <c r="R239" s="40">
        <f t="shared" si="11"/>
        <v>354</v>
      </c>
      <c r="S239" s="30">
        <v>53</v>
      </c>
    </row>
    <row r="240" spans="1:19" x14ac:dyDescent="0.25">
      <c r="A240" s="31" t="str">
        <f>IFERROR(VLOOKUP(B240, CHOOSE({1,2}, Products!B:B, Products!A:A), 2, FALSE), "Not Found")</f>
        <v>P030</v>
      </c>
      <c r="B240" s="31" t="str">
        <f>PROPER(TRIM('Raw_Data'!A240))</f>
        <v>Bread Flour</v>
      </c>
      <c r="C240" s="31" t="s">
        <v>103</v>
      </c>
      <c r="D240" s="31" t="s">
        <v>1256</v>
      </c>
      <c r="E240" s="31" t="s">
        <v>1257</v>
      </c>
      <c r="F240" s="31" t="s">
        <v>68</v>
      </c>
      <c r="G240" s="31" t="s">
        <v>1258</v>
      </c>
      <c r="H240" s="31" t="s">
        <v>1259</v>
      </c>
      <c r="I240" s="32">
        <v>45545</v>
      </c>
      <c r="J240" s="32">
        <v>45608</v>
      </c>
      <c r="K240" s="31">
        <f>ABS('Raw_Data'!K240)</f>
        <v>34</v>
      </c>
      <c r="L240" s="31">
        <f>K240 + SUMIF(Stock_In!A:A, A240, Stock_In!D:D) - SUMIF(Stock_Out!A:A, A240, Stock_Out!D:D)</f>
        <v>34</v>
      </c>
      <c r="M240" s="31">
        <v>46</v>
      </c>
      <c r="N240" s="31">
        <f t="shared" si="10"/>
        <v>12</v>
      </c>
      <c r="O240" s="31" t="str">
        <f t="shared" si="9"/>
        <v>Yes</v>
      </c>
      <c r="P240" s="39">
        <v>1.5</v>
      </c>
      <c r="Q240" s="31">
        <v>49</v>
      </c>
      <c r="R240" s="39">
        <f t="shared" si="11"/>
        <v>73.5</v>
      </c>
      <c r="S240" s="33">
        <v>25</v>
      </c>
    </row>
    <row r="241" spans="1:19" x14ac:dyDescent="0.25">
      <c r="A241" s="28" t="str">
        <f>IFERROR(VLOOKUP(B241, CHOOSE({1,2}, Products!B:B, Products!A:A), 2, FALSE), "Not Found")</f>
        <v>P011</v>
      </c>
      <c r="B241" s="28" t="str">
        <f>PROPER(TRIM('Raw_Data'!A241))</f>
        <v>Cheddar Cheese</v>
      </c>
      <c r="C241" s="28" t="s">
        <v>74</v>
      </c>
      <c r="D241" s="28" t="s">
        <v>1260</v>
      </c>
      <c r="E241" s="28" t="s">
        <v>1261</v>
      </c>
      <c r="F241" s="28" t="s">
        <v>68</v>
      </c>
      <c r="G241" s="28" t="s">
        <v>1262</v>
      </c>
      <c r="H241" s="28" t="s">
        <v>1263</v>
      </c>
      <c r="I241" s="29">
        <v>45545</v>
      </c>
      <c r="J241" s="29" t="s">
        <v>1264</v>
      </c>
      <c r="K241" s="28">
        <f>ABS('Raw_Data'!K241)</f>
        <v>40</v>
      </c>
      <c r="L241" s="28">
        <f>K241 + SUMIF(Stock_In!A:A, A241, Stock_In!D:D) - SUMIF(Stock_Out!A:A, A241, Stock_Out!D:D)</f>
        <v>40</v>
      </c>
      <c r="M241" s="28">
        <v>81</v>
      </c>
      <c r="N241" s="28">
        <f t="shared" si="10"/>
        <v>41</v>
      </c>
      <c r="O241" s="28" t="str">
        <f t="shared" si="9"/>
        <v>Yes</v>
      </c>
      <c r="P241" s="40">
        <v>9</v>
      </c>
      <c r="Q241" s="28">
        <v>40</v>
      </c>
      <c r="R241" s="40">
        <f t="shared" si="11"/>
        <v>360</v>
      </c>
      <c r="S241" s="30">
        <v>48</v>
      </c>
    </row>
    <row r="242" spans="1:19" x14ac:dyDescent="0.25">
      <c r="A242" s="31" t="str">
        <f>IFERROR(VLOOKUP(B242, CHOOSE({1,2}, Products!B:B, Products!A:A), 2, FALSE), "Not Found")</f>
        <v>P077</v>
      </c>
      <c r="B242" s="31" t="str">
        <f>PROPER(TRIM('Raw_Data'!A242))</f>
        <v>Brown Rice</v>
      </c>
      <c r="C242" s="31" t="s">
        <v>103</v>
      </c>
      <c r="D242" s="31" t="s">
        <v>1265</v>
      </c>
      <c r="E242" s="31" t="s">
        <v>1266</v>
      </c>
      <c r="F242" s="31" t="s">
        <v>106</v>
      </c>
      <c r="G242" s="31" t="s">
        <v>1267</v>
      </c>
      <c r="H242" s="31" t="s">
        <v>1268</v>
      </c>
      <c r="I242" s="32">
        <v>45545</v>
      </c>
      <c r="J242" s="32">
        <v>45299</v>
      </c>
      <c r="K242" s="31">
        <f>ABS('Raw_Data'!K242)</f>
        <v>89</v>
      </c>
      <c r="L242" s="31">
        <f>K242 + SUMIF(Stock_In!A:A, A242, Stock_In!D:D) - SUMIF(Stock_Out!A:A, A242, Stock_Out!D:D)</f>
        <v>89</v>
      </c>
      <c r="M242" s="31">
        <v>54</v>
      </c>
      <c r="N242" s="31">
        <f t="shared" si="10"/>
        <v>0</v>
      </c>
      <c r="O242" s="31" t="str">
        <f t="shared" si="9"/>
        <v>No</v>
      </c>
      <c r="P242" s="39">
        <v>2.5</v>
      </c>
      <c r="Q242" s="31">
        <v>64</v>
      </c>
      <c r="R242" s="39">
        <f t="shared" si="11"/>
        <v>160</v>
      </c>
      <c r="S242" s="33">
        <v>63</v>
      </c>
    </row>
    <row r="243" spans="1:19" x14ac:dyDescent="0.25">
      <c r="A243" s="28" t="str">
        <f>IFERROR(VLOOKUP(B243, CHOOSE({1,2}, Products!B:B, Products!A:A), 2, FALSE), "Not Found")</f>
        <v>P090</v>
      </c>
      <c r="B243" s="28" t="str">
        <f>PROPER(TRIM('Raw_Data'!A243))</f>
        <v>Gouda Cheese</v>
      </c>
      <c r="C243" s="28" t="s">
        <v>74</v>
      </c>
      <c r="D243" s="28" t="s">
        <v>1269</v>
      </c>
      <c r="E243" s="28" t="s">
        <v>1270</v>
      </c>
      <c r="F243" s="28" t="s">
        <v>59</v>
      </c>
      <c r="G243" s="28" t="s">
        <v>1271</v>
      </c>
      <c r="H243" s="28" t="s">
        <v>1272</v>
      </c>
      <c r="I243" s="29">
        <v>45545</v>
      </c>
      <c r="J243" s="29" t="s">
        <v>533</v>
      </c>
      <c r="K243" s="28">
        <f>ABS('Raw_Data'!K243)</f>
        <v>71</v>
      </c>
      <c r="L243" s="28">
        <f>K243 + SUMIF(Stock_In!A:A, A243, Stock_In!D:D) - SUMIF(Stock_Out!A:A, A243, Stock_Out!D:D)</f>
        <v>71</v>
      </c>
      <c r="M243" s="28">
        <v>93</v>
      </c>
      <c r="N243" s="28">
        <f t="shared" si="10"/>
        <v>22</v>
      </c>
      <c r="O243" s="28" t="str">
        <f t="shared" si="9"/>
        <v>Yes</v>
      </c>
      <c r="P243" s="40">
        <v>7</v>
      </c>
      <c r="Q243" s="28">
        <v>77</v>
      </c>
      <c r="R243" s="40">
        <f t="shared" si="11"/>
        <v>539</v>
      </c>
      <c r="S243" s="30">
        <v>58</v>
      </c>
    </row>
    <row r="244" spans="1:19" x14ac:dyDescent="0.25">
      <c r="A244" s="31" t="str">
        <f>IFERROR(VLOOKUP(B244, CHOOSE({1,2}, Products!B:B, Products!A:A), 2, FALSE), "Not Found")</f>
        <v>P042</v>
      </c>
      <c r="B244" s="31" t="str">
        <f>PROPER(TRIM('Raw_Data'!A244))</f>
        <v>Feta Cheese</v>
      </c>
      <c r="C244" s="31" t="s">
        <v>74</v>
      </c>
      <c r="D244" s="31" t="s">
        <v>1273</v>
      </c>
      <c r="E244" s="31" t="s">
        <v>1274</v>
      </c>
      <c r="F244" s="31" t="s">
        <v>59</v>
      </c>
      <c r="G244" s="31" t="s">
        <v>1275</v>
      </c>
      <c r="H244" s="31" t="s">
        <v>1276</v>
      </c>
      <c r="I244" s="32">
        <v>45546</v>
      </c>
      <c r="J244" s="32">
        <v>45634</v>
      </c>
      <c r="K244" s="31">
        <f>ABS('Raw_Data'!K244)</f>
        <v>91</v>
      </c>
      <c r="L244" s="31">
        <f>K244 + SUMIF(Stock_In!A:A, A244, Stock_In!D:D) - SUMIF(Stock_Out!A:A, A244, Stock_Out!D:D)</f>
        <v>91</v>
      </c>
      <c r="M244" s="31">
        <v>7</v>
      </c>
      <c r="N244" s="31">
        <f t="shared" si="10"/>
        <v>0</v>
      </c>
      <c r="O244" s="31" t="str">
        <f t="shared" si="9"/>
        <v>No</v>
      </c>
      <c r="P244" s="39">
        <v>7</v>
      </c>
      <c r="Q244" s="31">
        <v>32</v>
      </c>
      <c r="R244" s="39">
        <f t="shared" si="11"/>
        <v>224</v>
      </c>
      <c r="S244" s="33">
        <v>65</v>
      </c>
    </row>
    <row r="245" spans="1:19" x14ac:dyDescent="0.25">
      <c r="A245" s="28" t="str">
        <f>IFERROR(VLOOKUP(B245, CHOOSE({1,2}, Products!B:B, Products!A:A), 2, FALSE), "Not Found")</f>
        <v>P104</v>
      </c>
      <c r="B245" s="28" t="str">
        <f>PROPER(TRIM('Raw_Data'!A245))</f>
        <v>Corn Oil</v>
      </c>
      <c r="C245" s="28" t="s">
        <v>65</v>
      </c>
      <c r="D245" s="28" t="s">
        <v>371</v>
      </c>
      <c r="E245" s="28" t="s">
        <v>1278</v>
      </c>
      <c r="F245" s="28" t="s">
        <v>68</v>
      </c>
      <c r="G245" s="28" t="s">
        <v>1279</v>
      </c>
      <c r="H245" s="28" t="s">
        <v>1280</v>
      </c>
      <c r="I245" s="29">
        <v>45547</v>
      </c>
      <c r="J245" s="29">
        <v>45630</v>
      </c>
      <c r="K245" s="28">
        <f>ABS('Raw_Data'!K245)</f>
        <v>20</v>
      </c>
      <c r="L245" s="28">
        <f>K245 + SUMIF(Stock_In!A:A, A245, Stock_In!D:D) - SUMIF(Stock_Out!A:A, A245, Stock_Out!D:D)</f>
        <v>20</v>
      </c>
      <c r="M245" s="28">
        <v>55</v>
      </c>
      <c r="N245" s="28">
        <f t="shared" si="10"/>
        <v>35</v>
      </c>
      <c r="O245" s="28" t="str">
        <f t="shared" si="9"/>
        <v>Yes</v>
      </c>
      <c r="P245" s="40">
        <v>2.5</v>
      </c>
      <c r="Q245" s="28">
        <v>86</v>
      </c>
      <c r="R245" s="40">
        <f t="shared" si="11"/>
        <v>215</v>
      </c>
      <c r="S245" s="30">
        <v>61</v>
      </c>
    </row>
    <row r="246" spans="1:19" x14ac:dyDescent="0.25">
      <c r="A246" s="31" t="str">
        <f>IFERROR(VLOOKUP(B246, CHOOSE({1,2}, Products!B:B, Products!A:A), 2, FALSE), "Not Found")</f>
        <v>P001</v>
      </c>
      <c r="B246" s="31" t="str">
        <f>PROPER(TRIM('Raw_Data'!A246))</f>
        <v>Bell Pepper</v>
      </c>
      <c r="C246" s="31" t="s">
        <v>56</v>
      </c>
      <c r="D246" s="31" t="s">
        <v>1281</v>
      </c>
      <c r="E246" s="31" t="s">
        <v>1282</v>
      </c>
      <c r="F246" s="31" t="s">
        <v>106</v>
      </c>
      <c r="G246" s="31" t="s">
        <v>1283</v>
      </c>
      <c r="H246" s="31" t="s">
        <v>1284</v>
      </c>
      <c r="I246" s="32">
        <v>45568</v>
      </c>
      <c r="J246" s="32" t="s">
        <v>1028</v>
      </c>
      <c r="K246" s="31">
        <f>ABS('Raw_Data'!K246)</f>
        <v>96</v>
      </c>
      <c r="L246" s="31">
        <f>K246 + SUMIF(Stock_In!A:A, A246, Stock_In!D:D) - SUMIF(Stock_Out!A:A, A246, Stock_Out!D:D)</f>
        <v>100</v>
      </c>
      <c r="M246" s="31">
        <v>33</v>
      </c>
      <c r="N246" s="31">
        <f t="shared" si="10"/>
        <v>0</v>
      </c>
      <c r="O246" s="31" t="str">
        <f t="shared" si="9"/>
        <v>No</v>
      </c>
      <c r="P246" s="39">
        <v>4.45</v>
      </c>
      <c r="Q246" s="31">
        <v>74</v>
      </c>
      <c r="R246" s="39">
        <f t="shared" si="11"/>
        <v>329.3</v>
      </c>
      <c r="S246" s="33">
        <v>100</v>
      </c>
    </row>
    <row r="247" spans="1:19" x14ac:dyDescent="0.25">
      <c r="A247" s="28" t="str">
        <f>IFERROR(VLOOKUP(B247, CHOOSE({1,2}, Products!B:B, Products!A:A), 2, FALSE), "Not Found")</f>
        <v>P059</v>
      </c>
      <c r="B247" s="28" t="str">
        <f>PROPER(TRIM('Raw_Data'!A247))</f>
        <v>Whipped Cream</v>
      </c>
      <c r="C247" s="28" t="s">
        <v>74</v>
      </c>
      <c r="D247" s="28" t="s">
        <v>718</v>
      </c>
      <c r="E247" s="28" t="s">
        <v>1286</v>
      </c>
      <c r="F247" s="28" t="s">
        <v>106</v>
      </c>
      <c r="G247" s="28" t="s">
        <v>1287</v>
      </c>
      <c r="H247" s="28" t="s">
        <v>1288</v>
      </c>
      <c r="I247" s="29">
        <v>45568</v>
      </c>
      <c r="J247" s="29">
        <v>45607</v>
      </c>
      <c r="K247" s="28">
        <f>ABS('Raw_Data'!K247)</f>
        <v>14</v>
      </c>
      <c r="L247" s="28">
        <f>K247 + SUMIF(Stock_In!A:A, A247, Stock_In!D:D) - SUMIF(Stock_Out!A:A, A247, Stock_Out!D:D)</f>
        <v>14</v>
      </c>
      <c r="M247" s="28">
        <v>87</v>
      </c>
      <c r="N247" s="28">
        <f t="shared" si="10"/>
        <v>73</v>
      </c>
      <c r="O247" s="28" t="str">
        <f t="shared" si="9"/>
        <v>Yes</v>
      </c>
      <c r="P247" s="40">
        <v>4</v>
      </c>
      <c r="Q247" s="28">
        <v>90</v>
      </c>
      <c r="R247" s="40">
        <f t="shared" si="11"/>
        <v>360</v>
      </c>
      <c r="S247" s="30">
        <v>14</v>
      </c>
    </row>
    <row r="248" spans="1:19" x14ac:dyDescent="0.25">
      <c r="A248" s="31" t="str">
        <f>IFERROR(VLOOKUP(B248, CHOOSE({1,2}, Products!B:B, Products!A:A), 2, FALSE), "Not Found")</f>
        <v>P079</v>
      </c>
      <c r="B248" s="31" t="str">
        <f>PROPER(TRIM('Raw_Data'!A248))</f>
        <v>White Sugar</v>
      </c>
      <c r="C248" s="31" t="s">
        <v>103</v>
      </c>
      <c r="D248" s="31" t="s">
        <v>1290</v>
      </c>
      <c r="E248" s="31" t="s">
        <v>1291</v>
      </c>
      <c r="F248" s="31" t="s">
        <v>59</v>
      </c>
      <c r="G248" s="31" t="s">
        <v>1292</v>
      </c>
      <c r="H248" s="31" t="s">
        <v>1293</v>
      </c>
      <c r="I248" s="32">
        <v>45568</v>
      </c>
      <c r="J248" s="32">
        <v>45295</v>
      </c>
      <c r="K248" s="31">
        <f>ABS('Raw_Data'!K248)</f>
        <v>42</v>
      </c>
      <c r="L248" s="31">
        <f>K248 + SUMIF(Stock_In!A:A, A248, Stock_In!D:D) - SUMIF(Stock_Out!A:A, A248, Stock_Out!D:D)</f>
        <v>42</v>
      </c>
      <c r="M248" s="31">
        <v>12</v>
      </c>
      <c r="N248" s="31">
        <f t="shared" si="10"/>
        <v>0</v>
      </c>
      <c r="O248" s="31" t="str">
        <f t="shared" si="9"/>
        <v>No</v>
      </c>
      <c r="P248" s="39">
        <v>2</v>
      </c>
      <c r="Q248" s="31">
        <v>80</v>
      </c>
      <c r="R248" s="39">
        <f t="shared" si="11"/>
        <v>160</v>
      </c>
      <c r="S248" s="33">
        <v>8</v>
      </c>
    </row>
    <row r="249" spans="1:19" x14ac:dyDescent="0.25">
      <c r="A249" s="28" t="str">
        <f>IFERROR(VLOOKUP(B249, CHOOSE({1,2}, Products!B:B, Products!A:A), 2, FALSE), "Not Found")</f>
        <v>P095</v>
      </c>
      <c r="B249" s="28" t="str">
        <f>PROPER(TRIM('Raw_Data'!A249))</f>
        <v>Green Beans</v>
      </c>
      <c r="C249" s="28" t="s">
        <v>56</v>
      </c>
      <c r="D249" s="28" t="s">
        <v>1260</v>
      </c>
      <c r="E249" s="28" t="s">
        <v>1294</v>
      </c>
      <c r="F249" s="28" t="s">
        <v>106</v>
      </c>
      <c r="G249" s="28" t="s">
        <v>1295</v>
      </c>
      <c r="H249" s="28" t="s">
        <v>1296</v>
      </c>
      <c r="I249" s="29">
        <v>45568</v>
      </c>
      <c r="J249" s="29">
        <v>45542</v>
      </c>
      <c r="K249" s="28">
        <f>ABS('Raw_Data'!K249)</f>
        <v>31</v>
      </c>
      <c r="L249" s="28">
        <f>K249 + SUMIF(Stock_In!A:A, A249, Stock_In!D:D) - SUMIF(Stock_Out!A:A, A249, Stock_Out!D:D)</f>
        <v>31</v>
      </c>
      <c r="M249" s="28">
        <v>61</v>
      </c>
      <c r="N249" s="28">
        <f t="shared" si="10"/>
        <v>30</v>
      </c>
      <c r="O249" s="28" t="str">
        <f t="shared" si="9"/>
        <v>Yes</v>
      </c>
      <c r="P249" s="40">
        <v>2.1</v>
      </c>
      <c r="Q249" s="28">
        <v>55</v>
      </c>
      <c r="R249" s="40">
        <f t="shared" si="11"/>
        <v>115.5</v>
      </c>
      <c r="S249" s="30">
        <v>70</v>
      </c>
    </row>
    <row r="250" spans="1:19" x14ac:dyDescent="0.25">
      <c r="A250" s="31" t="str">
        <f>IFERROR(VLOOKUP(B250, CHOOSE({1,2}, Products!B:B, Products!A:A), 2, FALSE), "Not Found")</f>
        <v>P085</v>
      </c>
      <c r="B250" s="31" t="str">
        <f>PROPER(TRIM('Raw_Data'!A250))</f>
        <v>Powdered Sugar</v>
      </c>
      <c r="C250" s="31" t="s">
        <v>103</v>
      </c>
      <c r="D250" s="31" t="s">
        <v>988</v>
      </c>
      <c r="E250" s="31" t="s">
        <v>1298</v>
      </c>
      <c r="F250" s="31" t="s">
        <v>106</v>
      </c>
      <c r="G250" s="31" t="s">
        <v>1299</v>
      </c>
      <c r="H250" s="31" t="s">
        <v>1300</v>
      </c>
      <c r="I250" s="32">
        <v>45568</v>
      </c>
      <c r="J250" s="32">
        <v>45603</v>
      </c>
      <c r="K250" s="31">
        <f>ABS('Raw_Data'!K250)</f>
        <v>47</v>
      </c>
      <c r="L250" s="31">
        <f>K250 + SUMIF(Stock_In!A:A, A250, Stock_In!D:D) - SUMIF(Stock_Out!A:A, A250, Stock_Out!D:D)</f>
        <v>47</v>
      </c>
      <c r="M250" s="31">
        <v>30</v>
      </c>
      <c r="N250" s="31">
        <f t="shared" si="10"/>
        <v>0</v>
      </c>
      <c r="O250" s="31" t="str">
        <f t="shared" si="9"/>
        <v>No</v>
      </c>
      <c r="P250" s="39">
        <v>2.5</v>
      </c>
      <c r="Q250" s="31">
        <v>22</v>
      </c>
      <c r="R250" s="39">
        <f t="shared" si="11"/>
        <v>55</v>
      </c>
      <c r="S250" s="33">
        <v>81</v>
      </c>
    </row>
    <row r="251" spans="1:19" x14ac:dyDescent="0.25">
      <c r="A251" s="28" t="str">
        <f>IFERROR(VLOOKUP(B251, CHOOSE({1,2}, Products!B:B, Products!A:A), 2, FALSE), "Not Found")</f>
        <v>P092</v>
      </c>
      <c r="B251" s="28" t="str">
        <f>PROPER(TRIM('Raw_Data'!A251))</f>
        <v>Canola Oil</v>
      </c>
      <c r="C251" s="28" t="s">
        <v>65</v>
      </c>
      <c r="D251" s="28" t="s">
        <v>328</v>
      </c>
      <c r="E251" s="28" t="s">
        <v>1301</v>
      </c>
      <c r="F251" s="28" t="s">
        <v>59</v>
      </c>
      <c r="G251" s="28" t="s">
        <v>1302</v>
      </c>
      <c r="H251" s="28" t="s">
        <v>1303</v>
      </c>
      <c r="I251" s="29">
        <v>45569</v>
      </c>
      <c r="J251" s="29" t="s">
        <v>850</v>
      </c>
      <c r="K251" s="28">
        <f>ABS('Raw_Data'!K251)</f>
        <v>79</v>
      </c>
      <c r="L251" s="28">
        <f>K251 + SUMIF(Stock_In!A:A, A251, Stock_In!D:D) - SUMIF(Stock_Out!A:A, A251, Stock_Out!D:D)</f>
        <v>79</v>
      </c>
      <c r="M251" s="28">
        <v>31</v>
      </c>
      <c r="N251" s="28">
        <f t="shared" si="10"/>
        <v>0</v>
      </c>
      <c r="O251" s="28" t="str">
        <f t="shared" si="9"/>
        <v>No</v>
      </c>
      <c r="P251" s="40">
        <v>2.2999999999999998</v>
      </c>
      <c r="Q251" s="28">
        <v>92</v>
      </c>
      <c r="R251" s="40">
        <f t="shared" si="11"/>
        <v>211.6</v>
      </c>
      <c r="S251" s="30">
        <v>13</v>
      </c>
    </row>
    <row r="252" spans="1:19" x14ac:dyDescent="0.25">
      <c r="A252" s="31" t="str">
        <f>IFERROR(VLOOKUP(B252, CHOOSE({1,2}, Products!B:B, Products!A:A), 2, FALSE), "Not Found")</f>
        <v>P101</v>
      </c>
      <c r="B252" s="31" t="str">
        <f>PROPER(TRIM('Raw_Data'!A252))</f>
        <v>Halibut</v>
      </c>
      <c r="C252" s="31" t="s">
        <v>113</v>
      </c>
      <c r="D252" s="31" t="s">
        <v>1304</v>
      </c>
      <c r="E252" s="31" t="s">
        <v>1305</v>
      </c>
      <c r="F252" s="31" t="s">
        <v>68</v>
      </c>
      <c r="G252" s="31" t="s">
        <v>1306</v>
      </c>
      <c r="H252" s="31" t="s">
        <v>1307</v>
      </c>
      <c r="I252" s="32">
        <v>45569</v>
      </c>
      <c r="J252" s="32">
        <v>45575</v>
      </c>
      <c r="K252" s="31">
        <f>ABS('Raw_Data'!K252)</f>
        <v>18</v>
      </c>
      <c r="L252" s="31">
        <f>K252 + SUMIF(Stock_In!A:A, A252, Stock_In!D:D) - SUMIF(Stock_Out!A:A, A252, Stock_Out!D:D)</f>
        <v>18</v>
      </c>
      <c r="M252" s="31">
        <v>46</v>
      </c>
      <c r="N252" s="31">
        <f t="shared" si="10"/>
        <v>28</v>
      </c>
      <c r="O252" s="31" t="str">
        <f t="shared" si="9"/>
        <v>Yes</v>
      </c>
      <c r="P252" s="39">
        <v>20</v>
      </c>
      <c r="Q252" s="31">
        <v>57</v>
      </c>
      <c r="R252" s="39">
        <f t="shared" si="11"/>
        <v>1140</v>
      </c>
      <c r="S252" s="33">
        <v>95</v>
      </c>
    </row>
    <row r="253" spans="1:19" x14ac:dyDescent="0.25">
      <c r="A253" s="28" t="str">
        <f>IFERROR(VLOOKUP(B253, CHOOSE({1,2}, Products!B:B, Products!A:A), 2, FALSE), "Not Found")</f>
        <v>P101</v>
      </c>
      <c r="B253" s="28" t="str">
        <f>PROPER(TRIM('Raw_Data'!A253))</f>
        <v>Halibut</v>
      </c>
      <c r="C253" s="28" t="s">
        <v>113</v>
      </c>
      <c r="D253" s="28" t="s">
        <v>499</v>
      </c>
      <c r="E253" s="28" t="s">
        <v>1308</v>
      </c>
      <c r="F253" s="28" t="s">
        <v>106</v>
      </c>
      <c r="G253" s="28" t="s">
        <v>1309</v>
      </c>
      <c r="H253" s="28" t="s">
        <v>1310</v>
      </c>
      <c r="I253" s="29">
        <v>45569</v>
      </c>
      <c r="J253" s="29" t="s">
        <v>879</v>
      </c>
      <c r="K253" s="28">
        <f>ABS('Raw_Data'!K253)</f>
        <v>82</v>
      </c>
      <c r="L253" s="28">
        <f>K253 + SUMIF(Stock_In!A:A, A253, Stock_In!D:D) - SUMIF(Stock_Out!A:A, A253, Stock_Out!D:D)</f>
        <v>82</v>
      </c>
      <c r="M253" s="28">
        <v>31</v>
      </c>
      <c r="N253" s="28">
        <f t="shared" si="10"/>
        <v>0</v>
      </c>
      <c r="O253" s="28" t="str">
        <f t="shared" si="9"/>
        <v>No</v>
      </c>
      <c r="P253" s="40">
        <v>20</v>
      </c>
      <c r="Q253" s="28">
        <v>66</v>
      </c>
      <c r="R253" s="40">
        <f t="shared" si="11"/>
        <v>1320</v>
      </c>
      <c r="S253" s="30">
        <v>74</v>
      </c>
    </row>
    <row r="254" spans="1:19" x14ac:dyDescent="0.25">
      <c r="A254" s="31" t="str">
        <f>IFERROR(VLOOKUP(B254, CHOOSE({1,2}, Products!B:B, Products!A:A), 2, FALSE), "Not Found")</f>
        <v>P011</v>
      </c>
      <c r="B254" s="31" t="str">
        <f>PROPER(TRIM('Raw_Data'!A254))</f>
        <v>Cheddar Cheese</v>
      </c>
      <c r="C254" s="31" t="s">
        <v>74</v>
      </c>
      <c r="D254" s="31" t="s">
        <v>1273</v>
      </c>
      <c r="E254" s="31" t="s">
        <v>1311</v>
      </c>
      <c r="F254" s="31" t="s">
        <v>106</v>
      </c>
      <c r="G254" s="31" t="s">
        <v>1312</v>
      </c>
      <c r="H254" s="31" t="s">
        <v>1313</v>
      </c>
      <c r="I254" s="32">
        <v>45569</v>
      </c>
      <c r="J254" s="32" t="s">
        <v>494</v>
      </c>
      <c r="K254" s="31">
        <f>ABS('Raw_Data'!K254)</f>
        <v>36</v>
      </c>
      <c r="L254" s="31">
        <f>K254 + SUMIF(Stock_In!A:A, A254, Stock_In!D:D) - SUMIF(Stock_Out!A:A, A254, Stock_Out!D:D)</f>
        <v>36</v>
      </c>
      <c r="M254" s="31">
        <v>77</v>
      </c>
      <c r="N254" s="31">
        <f t="shared" si="10"/>
        <v>41</v>
      </c>
      <c r="O254" s="31" t="str">
        <f t="shared" si="9"/>
        <v>Yes</v>
      </c>
      <c r="P254" s="39">
        <v>9</v>
      </c>
      <c r="Q254" s="31">
        <v>30</v>
      </c>
      <c r="R254" s="39">
        <f t="shared" si="11"/>
        <v>270</v>
      </c>
      <c r="S254" s="33">
        <v>84</v>
      </c>
    </row>
    <row r="255" spans="1:19" x14ac:dyDescent="0.25">
      <c r="A255" s="28" t="str">
        <f>IFERROR(VLOOKUP(B255, CHOOSE({1,2}, Products!B:B, Products!A:A), 2, FALSE), "Not Found")</f>
        <v>P012</v>
      </c>
      <c r="B255" s="28" t="str">
        <f>PROPER(TRIM('Raw_Data'!A255))</f>
        <v>Avocado Oil</v>
      </c>
      <c r="C255" s="28" t="s">
        <v>65</v>
      </c>
      <c r="D255" s="28" t="s">
        <v>1314</v>
      </c>
      <c r="E255" s="28" t="s">
        <v>1315</v>
      </c>
      <c r="F255" s="28" t="s">
        <v>59</v>
      </c>
      <c r="G255" s="28" t="s">
        <v>1316</v>
      </c>
      <c r="H255" s="28" t="s">
        <v>1317</v>
      </c>
      <c r="I255" s="29">
        <v>45569</v>
      </c>
      <c r="J255" s="29" t="s">
        <v>587</v>
      </c>
      <c r="K255" s="28">
        <f>ABS('Raw_Data'!K255)</f>
        <v>24</v>
      </c>
      <c r="L255" s="28">
        <f>K255 + SUMIF(Stock_In!A:A, A255, Stock_In!D:D) - SUMIF(Stock_Out!A:A, A255, Stock_Out!D:D)</f>
        <v>24</v>
      </c>
      <c r="M255" s="28">
        <v>89</v>
      </c>
      <c r="N255" s="28">
        <f t="shared" si="10"/>
        <v>65</v>
      </c>
      <c r="O255" s="28" t="str">
        <f t="shared" si="9"/>
        <v>Yes</v>
      </c>
      <c r="P255" s="40">
        <v>10</v>
      </c>
      <c r="Q255" s="28">
        <v>99</v>
      </c>
      <c r="R255" s="40">
        <f t="shared" si="11"/>
        <v>990</v>
      </c>
      <c r="S255" s="30">
        <v>1</v>
      </c>
    </row>
    <row r="256" spans="1:19" x14ac:dyDescent="0.25">
      <c r="A256" s="31" t="str">
        <f>IFERROR(VLOOKUP(B256, CHOOSE({1,2}, Products!B:B, Products!A:A), 2, FALSE), "Not Found")</f>
        <v>P008</v>
      </c>
      <c r="B256" s="31" t="str">
        <f>PROPER(TRIM('Raw_Data'!A256))</f>
        <v>Anchovies</v>
      </c>
      <c r="C256" s="31" t="s">
        <v>113</v>
      </c>
      <c r="D256" s="31" t="s">
        <v>1318</v>
      </c>
      <c r="E256" s="31" t="s">
        <v>1319</v>
      </c>
      <c r="F256" s="31" t="s">
        <v>59</v>
      </c>
      <c r="G256" s="31" t="s">
        <v>1320</v>
      </c>
      <c r="H256" s="31" t="s">
        <v>1321</v>
      </c>
      <c r="I256" s="32">
        <v>45570</v>
      </c>
      <c r="J256" s="32">
        <v>45568</v>
      </c>
      <c r="K256" s="31">
        <f>ABS('Raw_Data'!K256)</f>
        <v>88</v>
      </c>
      <c r="L256" s="31">
        <f>K256 + SUMIF(Stock_In!A:A, A256, Stock_In!D:D) - SUMIF(Stock_Out!A:A, A256, Stock_Out!D:D)</f>
        <v>88</v>
      </c>
      <c r="M256" s="31">
        <v>56</v>
      </c>
      <c r="N256" s="31">
        <f t="shared" si="10"/>
        <v>0</v>
      </c>
      <c r="O256" s="31" t="str">
        <f t="shared" si="9"/>
        <v>No</v>
      </c>
      <c r="P256" s="39">
        <v>10</v>
      </c>
      <c r="Q256" s="31">
        <v>98</v>
      </c>
      <c r="R256" s="39">
        <f t="shared" si="11"/>
        <v>980</v>
      </c>
      <c r="S256" s="33">
        <v>86</v>
      </c>
    </row>
    <row r="257" spans="1:19" x14ac:dyDescent="0.25">
      <c r="A257" s="28" t="str">
        <f>IFERROR(VLOOKUP(B257, CHOOSE({1,2}, Products!B:B, Products!A:A), 2, FALSE), "Not Found")</f>
        <v>P084</v>
      </c>
      <c r="B257" s="28" t="str">
        <f>PROPER(TRIM('Raw_Data'!A257))</f>
        <v>Evaporated Milk</v>
      </c>
      <c r="C257" s="28" t="s">
        <v>74</v>
      </c>
      <c r="D257" s="28" t="s">
        <v>1322</v>
      </c>
      <c r="E257" s="28" t="s">
        <v>1323</v>
      </c>
      <c r="F257" s="28" t="s">
        <v>59</v>
      </c>
      <c r="G257" s="28" t="s">
        <v>1324</v>
      </c>
      <c r="H257" s="28" t="s">
        <v>1325</v>
      </c>
      <c r="I257" s="29">
        <v>45570</v>
      </c>
      <c r="J257" s="29">
        <v>45573</v>
      </c>
      <c r="K257" s="28">
        <f>ABS('Raw_Data'!K257)</f>
        <v>23</v>
      </c>
      <c r="L257" s="28">
        <f>K257 + SUMIF(Stock_In!A:A, A257, Stock_In!D:D) - SUMIF(Stock_Out!A:A, A257, Stock_Out!D:D)</f>
        <v>23</v>
      </c>
      <c r="M257" s="28">
        <v>100</v>
      </c>
      <c r="N257" s="28">
        <f t="shared" si="10"/>
        <v>77</v>
      </c>
      <c r="O257" s="28" t="str">
        <f t="shared" si="9"/>
        <v>Yes</v>
      </c>
      <c r="P257" s="40">
        <v>2</v>
      </c>
      <c r="Q257" s="28">
        <v>63</v>
      </c>
      <c r="R257" s="40">
        <f t="shared" si="11"/>
        <v>126</v>
      </c>
      <c r="S257" s="30">
        <v>26</v>
      </c>
    </row>
    <row r="258" spans="1:19" x14ac:dyDescent="0.25">
      <c r="A258" s="31" t="str">
        <f>IFERROR(VLOOKUP(B258, CHOOSE({1,2}, Products!B:B, Products!A:A), 2, FALSE), "Not Found")</f>
        <v>P023</v>
      </c>
      <c r="B258" s="31" t="str">
        <f>PROPER(TRIM('Raw_Data'!A258))</f>
        <v>Mango</v>
      </c>
      <c r="C258" s="31" t="s">
        <v>56</v>
      </c>
      <c r="D258" s="31" t="s">
        <v>128</v>
      </c>
      <c r="E258" s="31" t="s">
        <v>1326</v>
      </c>
      <c r="F258" s="31" t="s">
        <v>59</v>
      </c>
      <c r="G258" s="31" t="s">
        <v>1327</v>
      </c>
      <c r="H258" s="31" t="s">
        <v>1328</v>
      </c>
      <c r="I258" s="32">
        <v>45571</v>
      </c>
      <c r="J258" s="32">
        <v>45638</v>
      </c>
      <c r="K258" s="31">
        <f>ABS('Raw_Data'!K258)</f>
        <v>61</v>
      </c>
      <c r="L258" s="31">
        <f>K258 + SUMIF(Stock_In!A:A, A258, Stock_In!D:D) - SUMIF(Stock_Out!A:A, A258, Stock_Out!D:D)</f>
        <v>61</v>
      </c>
      <c r="M258" s="31">
        <v>14</v>
      </c>
      <c r="N258" s="31">
        <f t="shared" si="10"/>
        <v>0</v>
      </c>
      <c r="O258" s="31" t="str">
        <f t="shared" si="9"/>
        <v>No</v>
      </c>
      <c r="P258" s="39">
        <v>5.2</v>
      </c>
      <c r="Q258" s="31">
        <v>74</v>
      </c>
      <c r="R258" s="39">
        <f t="shared" si="11"/>
        <v>384.8</v>
      </c>
      <c r="S258" s="33">
        <v>35</v>
      </c>
    </row>
    <row r="259" spans="1:19" x14ac:dyDescent="0.25">
      <c r="A259" s="28" t="str">
        <f>IFERROR(VLOOKUP(B259, CHOOSE({1,2}, Products!B:B, Products!A:A), 2, FALSE), "Not Found")</f>
        <v>P001</v>
      </c>
      <c r="B259" s="28" t="str">
        <f>PROPER(TRIM('Raw_Data'!A259))</f>
        <v>Bell Pepper</v>
      </c>
      <c r="C259" s="28" t="s">
        <v>56</v>
      </c>
      <c r="D259" s="28" t="s">
        <v>1330</v>
      </c>
      <c r="E259" s="28" t="s">
        <v>1331</v>
      </c>
      <c r="F259" s="28" t="s">
        <v>59</v>
      </c>
      <c r="G259" s="28" t="s">
        <v>1332</v>
      </c>
      <c r="H259" s="28" t="s">
        <v>1333</v>
      </c>
      <c r="I259" s="29">
        <v>45571</v>
      </c>
      <c r="J259" s="29">
        <v>45809</v>
      </c>
      <c r="K259" s="28">
        <f>ABS('Raw_Data'!K259)</f>
        <v>89</v>
      </c>
      <c r="L259" s="28">
        <f>K259 + SUMIF(Stock_In!A:A, A259, Stock_In!D:D) - SUMIF(Stock_Out!A:A, A259, Stock_Out!D:D)</f>
        <v>93</v>
      </c>
      <c r="M259" s="28">
        <v>96</v>
      </c>
      <c r="N259" s="28">
        <f t="shared" si="10"/>
        <v>3</v>
      </c>
      <c r="O259" s="28" t="str">
        <f t="shared" si="9"/>
        <v>Yes</v>
      </c>
      <c r="P259" s="40">
        <v>4.5</v>
      </c>
      <c r="Q259" s="28">
        <v>38</v>
      </c>
      <c r="R259" s="40">
        <f t="shared" si="11"/>
        <v>171</v>
      </c>
      <c r="S259" s="30">
        <v>96</v>
      </c>
    </row>
    <row r="260" spans="1:19" x14ac:dyDescent="0.25">
      <c r="A260" s="31" t="str">
        <f>IFERROR(VLOOKUP(B260, CHOOSE({1,2}, Products!B:B, Products!A:A), 2, FALSE), "Not Found")</f>
        <v>P105</v>
      </c>
      <c r="B260" s="31" t="str">
        <f>PROPER(TRIM('Raw_Data'!A260))</f>
        <v>Strawberries</v>
      </c>
      <c r="C260" s="31" t="s">
        <v>56</v>
      </c>
      <c r="D260" s="31" t="s">
        <v>216</v>
      </c>
      <c r="E260" s="31" t="s">
        <v>1336</v>
      </c>
      <c r="F260" s="31" t="s">
        <v>68</v>
      </c>
      <c r="G260" s="31" t="s">
        <v>1337</v>
      </c>
      <c r="H260" s="31" t="s">
        <v>1338</v>
      </c>
      <c r="I260" s="32">
        <v>45572</v>
      </c>
      <c r="J260" s="32" t="s">
        <v>945</v>
      </c>
      <c r="K260" s="31">
        <f>ABS('Raw_Data'!K260)</f>
        <v>58</v>
      </c>
      <c r="L260" s="31">
        <f>K260 + SUMIF(Stock_In!A:A, A260, Stock_In!D:D) - SUMIF(Stock_Out!A:A, A260, Stock_Out!D:D)</f>
        <v>58</v>
      </c>
      <c r="M260" s="31">
        <v>15</v>
      </c>
      <c r="N260" s="31">
        <f t="shared" si="10"/>
        <v>0</v>
      </c>
      <c r="O260" s="31" t="str">
        <f t="shared" ref="O260:O323" si="12">IF(K260 &lt;= M260, "Yes", "No")</f>
        <v>No</v>
      </c>
      <c r="P260" s="39">
        <v>5.9</v>
      </c>
      <c r="Q260" s="31">
        <v>52</v>
      </c>
      <c r="R260" s="39">
        <f t="shared" si="11"/>
        <v>306.8</v>
      </c>
      <c r="S260" s="33">
        <v>81</v>
      </c>
    </row>
    <row r="261" spans="1:19" x14ac:dyDescent="0.25">
      <c r="A261" s="28" t="str">
        <f>IFERROR(VLOOKUP(B261, CHOOSE({1,2}, Products!B:B, Products!A:A), 2, FALSE), "Not Found")</f>
        <v>P060</v>
      </c>
      <c r="B261" s="28" t="str">
        <f>PROPER(TRIM('Raw_Data'!A261))</f>
        <v>Grapes</v>
      </c>
      <c r="C261" s="28" t="s">
        <v>56</v>
      </c>
      <c r="D261" s="28" t="s">
        <v>1341</v>
      </c>
      <c r="E261" s="28" t="s">
        <v>1342</v>
      </c>
      <c r="F261" s="28" t="s">
        <v>106</v>
      </c>
      <c r="G261" s="28" t="s">
        <v>1343</v>
      </c>
      <c r="H261" s="28" t="s">
        <v>1344</v>
      </c>
      <c r="I261" s="29">
        <v>45572</v>
      </c>
      <c r="J261" s="29" t="s">
        <v>528</v>
      </c>
      <c r="K261" s="28">
        <f>ABS('Raw_Data'!K261)</f>
        <v>38</v>
      </c>
      <c r="L261" s="28">
        <f>K261 + SUMIF(Stock_In!A:A, A261, Stock_In!D:D) - SUMIF(Stock_Out!A:A, A261, Stock_Out!D:D)</f>
        <v>38</v>
      </c>
      <c r="M261" s="28">
        <v>72</v>
      </c>
      <c r="N261" s="28">
        <f t="shared" ref="N261:N324" si="13">IF(M261&gt;L261,M261-L261,0)</f>
        <v>34</v>
      </c>
      <c r="O261" s="28" t="str">
        <f t="shared" si="12"/>
        <v>Yes</v>
      </c>
      <c r="P261" s="40">
        <v>5.5</v>
      </c>
      <c r="Q261" s="28">
        <v>59</v>
      </c>
      <c r="R261" s="40">
        <f t="shared" ref="R261:R324" si="14">Q261*P261</f>
        <v>324.5</v>
      </c>
      <c r="S261" s="30">
        <v>8</v>
      </c>
    </row>
    <row r="262" spans="1:19" x14ac:dyDescent="0.25">
      <c r="A262" s="31" t="str">
        <f>IFERROR(VLOOKUP(B262, CHOOSE({1,2}, Products!B:B, Products!A:A), 2, FALSE), "Not Found")</f>
        <v>P091</v>
      </c>
      <c r="B262" s="31" t="str">
        <f>PROPER(TRIM('Raw_Data'!A262))</f>
        <v>Spinach</v>
      </c>
      <c r="C262" s="31" t="s">
        <v>56</v>
      </c>
      <c r="D262" s="31" t="s">
        <v>1345</v>
      </c>
      <c r="E262" s="31" t="s">
        <v>1346</v>
      </c>
      <c r="F262" s="31" t="s">
        <v>68</v>
      </c>
      <c r="G262" s="31" t="s">
        <v>1347</v>
      </c>
      <c r="H262" s="31" t="s">
        <v>1348</v>
      </c>
      <c r="I262" s="32">
        <v>45573</v>
      </c>
      <c r="J262" s="32" t="s">
        <v>1349</v>
      </c>
      <c r="K262" s="31">
        <f>ABS('Raw_Data'!K262)</f>
        <v>45</v>
      </c>
      <c r="L262" s="31">
        <f>K262 + SUMIF(Stock_In!A:A, A262, Stock_In!D:D) - SUMIF(Stock_Out!A:A, A262, Stock_Out!D:D)</f>
        <v>45</v>
      </c>
      <c r="M262" s="31">
        <v>70</v>
      </c>
      <c r="N262" s="31">
        <f t="shared" si="13"/>
        <v>25</v>
      </c>
      <c r="O262" s="31" t="str">
        <f t="shared" si="12"/>
        <v>Yes</v>
      </c>
      <c r="P262" s="39">
        <v>2.4500000000000002</v>
      </c>
      <c r="Q262" s="31">
        <v>25</v>
      </c>
      <c r="R262" s="39">
        <f t="shared" si="14"/>
        <v>61.250000000000007</v>
      </c>
      <c r="S262" s="33">
        <v>39</v>
      </c>
    </row>
    <row r="263" spans="1:19" x14ac:dyDescent="0.25">
      <c r="A263" s="28" t="str">
        <f>IFERROR(VLOOKUP(B263, CHOOSE({1,2}, Products!B:B, Products!A:A), 2, FALSE), "Not Found")</f>
        <v>P106</v>
      </c>
      <c r="B263" s="28" t="str">
        <f>PROPER(TRIM('Raw_Data'!A263))</f>
        <v>Green Tea</v>
      </c>
      <c r="C263" s="28" t="s">
        <v>201</v>
      </c>
      <c r="D263" s="28" t="s">
        <v>1005</v>
      </c>
      <c r="E263" s="28" t="s">
        <v>1351</v>
      </c>
      <c r="F263" s="28" t="s">
        <v>106</v>
      </c>
      <c r="G263" s="28" t="s">
        <v>1352</v>
      </c>
      <c r="H263" s="28" t="s">
        <v>1353</v>
      </c>
      <c r="I263" s="29">
        <v>45573</v>
      </c>
      <c r="J263" s="29" t="s">
        <v>1191</v>
      </c>
      <c r="K263" s="28">
        <f>ABS('Raw_Data'!K263)</f>
        <v>26</v>
      </c>
      <c r="L263" s="28">
        <f>K263 + SUMIF(Stock_In!A:A, A263, Stock_In!D:D) - SUMIF(Stock_Out!A:A, A263, Stock_Out!D:D)</f>
        <v>26</v>
      </c>
      <c r="M263" s="28">
        <v>59</v>
      </c>
      <c r="N263" s="28">
        <f t="shared" si="13"/>
        <v>33</v>
      </c>
      <c r="O263" s="28" t="str">
        <f t="shared" si="12"/>
        <v>Yes</v>
      </c>
      <c r="P263" s="40">
        <v>8</v>
      </c>
      <c r="Q263" s="28">
        <v>92</v>
      </c>
      <c r="R263" s="40">
        <f t="shared" si="14"/>
        <v>736</v>
      </c>
      <c r="S263" s="30">
        <v>49</v>
      </c>
    </row>
    <row r="264" spans="1:19" x14ac:dyDescent="0.25">
      <c r="A264" s="31" t="str">
        <f>IFERROR(VLOOKUP(B264, CHOOSE({1,2}, Products!B:B, Products!A:A), 2, FALSE), "Not Found")</f>
        <v>P107</v>
      </c>
      <c r="B264" s="31" t="str">
        <f>PROPER(TRIM('Raw_Data'!A264))</f>
        <v>Swiss Cheese</v>
      </c>
      <c r="C264" s="31" t="s">
        <v>74</v>
      </c>
      <c r="D264" s="31" t="s">
        <v>1089</v>
      </c>
      <c r="E264" s="31" t="s">
        <v>1355</v>
      </c>
      <c r="F264" s="31" t="s">
        <v>59</v>
      </c>
      <c r="G264" s="31" t="s">
        <v>1356</v>
      </c>
      <c r="H264" s="31" t="s">
        <v>1357</v>
      </c>
      <c r="I264" s="32">
        <v>45574</v>
      </c>
      <c r="J264" s="32" t="s">
        <v>71</v>
      </c>
      <c r="K264" s="31">
        <f>ABS('Raw_Data'!K264)</f>
        <v>49</v>
      </c>
      <c r="L264" s="31">
        <f>K264 + SUMIF(Stock_In!A:A, A264, Stock_In!D:D) - SUMIF(Stock_Out!A:A, A264, Stock_Out!D:D)</f>
        <v>49</v>
      </c>
      <c r="M264" s="31">
        <v>49</v>
      </c>
      <c r="N264" s="31">
        <f t="shared" si="13"/>
        <v>0</v>
      </c>
      <c r="O264" s="31" t="str">
        <f t="shared" si="12"/>
        <v>Yes</v>
      </c>
      <c r="P264" s="39">
        <v>8</v>
      </c>
      <c r="Q264" s="31">
        <v>78</v>
      </c>
      <c r="R264" s="39">
        <f t="shared" si="14"/>
        <v>624</v>
      </c>
      <c r="S264" s="33">
        <v>61</v>
      </c>
    </row>
    <row r="265" spans="1:19" x14ac:dyDescent="0.25">
      <c r="A265" s="28" t="str">
        <f>IFERROR(VLOOKUP(B265, CHOOSE({1,2}, Products!B:B, Products!A:A), 2, FALSE), "Not Found")</f>
        <v>P095</v>
      </c>
      <c r="B265" s="28" t="str">
        <f>PROPER(TRIM('Raw_Data'!A265))</f>
        <v>Green Beans</v>
      </c>
      <c r="C265" s="28" t="s">
        <v>56</v>
      </c>
      <c r="D265" s="28" t="s">
        <v>979</v>
      </c>
      <c r="E265" s="28" t="s">
        <v>1358</v>
      </c>
      <c r="F265" s="28" t="s">
        <v>106</v>
      </c>
      <c r="G265" s="28" t="s">
        <v>1359</v>
      </c>
      <c r="H265" s="28" t="s">
        <v>1360</v>
      </c>
      <c r="I265" s="29">
        <v>45574</v>
      </c>
      <c r="J265" s="29" t="s">
        <v>1361</v>
      </c>
      <c r="K265" s="28">
        <f>ABS('Raw_Data'!K265)</f>
        <v>31</v>
      </c>
      <c r="L265" s="28">
        <f>K265 + SUMIF(Stock_In!A:A, A265, Stock_In!D:D) - SUMIF(Stock_Out!A:A, A265, Stock_Out!D:D)</f>
        <v>31</v>
      </c>
      <c r="M265" s="28">
        <v>55</v>
      </c>
      <c r="N265" s="28">
        <f t="shared" si="13"/>
        <v>24</v>
      </c>
      <c r="O265" s="28" t="str">
        <f t="shared" si="12"/>
        <v>Yes</v>
      </c>
      <c r="P265" s="40">
        <v>2</v>
      </c>
      <c r="Q265" s="28">
        <v>71</v>
      </c>
      <c r="R265" s="40">
        <f t="shared" si="14"/>
        <v>142</v>
      </c>
      <c r="S265" s="30">
        <v>46</v>
      </c>
    </row>
    <row r="266" spans="1:19" x14ac:dyDescent="0.25">
      <c r="A266" s="31" t="str">
        <f>IFERROR(VLOOKUP(B266, CHOOSE({1,2}, Products!B:B, Products!A:A), 2, FALSE), "Not Found")</f>
        <v>P108</v>
      </c>
      <c r="B266" s="31" t="str">
        <f>PROPER(TRIM('Raw_Data'!A266))</f>
        <v>Cherry</v>
      </c>
      <c r="C266" s="31" t="s">
        <v>56</v>
      </c>
      <c r="D266" s="31" t="s">
        <v>1046</v>
      </c>
      <c r="E266" s="31" t="s">
        <v>1364</v>
      </c>
      <c r="F266" s="31" t="s">
        <v>106</v>
      </c>
      <c r="G266" s="31" t="s">
        <v>1365</v>
      </c>
      <c r="H266" s="31" t="s">
        <v>1366</v>
      </c>
      <c r="I266" s="32">
        <v>45574</v>
      </c>
      <c r="J266" s="32" t="s">
        <v>1367</v>
      </c>
      <c r="K266" s="31">
        <f>ABS('Raw_Data'!K266)</f>
        <v>57</v>
      </c>
      <c r="L266" s="31">
        <f>K266 + SUMIF(Stock_In!A:A, A266, Stock_In!D:D) - SUMIF(Stock_Out!A:A, A266, Stock_Out!D:D)</f>
        <v>57</v>
      </c>
      <c r="M266" s="31">
        <v>82</v>
      </c>
      <c r="N266" s="31">
        <f t="shared" si="13"/>
        <v>25</v>
      </c>
      <c r="O266" s="31" t="str">
        <f t="shared" si="12"/>
        <v>Yes</v>
      </c>
      <c r="P266" s="39">
        <v>8</v>
      </c>
      <c r="Q266" s="31">
        <v>44</v>
      </c>
      <c r="R266" s="39">
        <f t="shared" si="14"/>
        <v>352</v>
      </c>
      <c r="S266" s="33">
        <v>57</v>
      </c>
    </row>
    <row r="267" spans="1:19" x14ac:dyDescent="0.25">
      <c r="A267" s="28" t="str">
        <f>IFERROR(VLOOKUP(B267, CHOOSE({1,2}, Products!B:B, Products!A:A), 2, FALSE), "Not Found")</f>
        <v>P026</v>
      </c>
      <c r="B267" s="28" t="str">
        <f>PROPER(TRIM('Raw_Data'!A267))</f>
        <v>Sourdough Bread</v>
      </c>
      <c r="C267" s="28" t="s">
        <v>152</v>
      </c>
      <c r="D267" s="28" t="s">
        <v>428</v>
      </c>
      <c r="E267" s="28" t="s">
        <v>1368</v>
      </c>
      <c r="F267" s="28" t="s">
        <v>59</v>
      </c>
      <c r="G267" s="28" t="s">
        <v>1369</v>
      </c>
      <c r="H267" s="28" t="s">
        <v>1370</v>
      </c>
      <c r="I267" s="29">
        <v>45575</v>
      </c>
      <c r="J267" s="29" t="s">
        <v>1371</v>
      </c>
      <c r="K267" s="28">
        <f>ABS('Raw_Data'!K267)</f>
        <v>12</v>
      </c>
      <c r="L267" s="28">
        <f>K267 + SUMIF(Stock_In!A:A, A267, Stock_In!D:D) - SUMIF(Stock_Out!A:A, A267, Stock_Out!D:D)</f>
        <v>12</v>
      </c>
      <c r="M267" s="28">
        <v>86</v>
      </c>
      <c r="N267" s="28">
        <f t="shared" si="13"/>
        <v>74</v>
      </c>
      <c r="O267" s="28" t="str">
        <f t="shared" si="12"/>
        <v>Yes</v>
      </c>
      <c r="P267" s="40">
        <v>4</v>
      </c>
      <c r="Q267" s="28">
        <v>75</v>
      </c>
      <c r="R267" s="40">
        <f t="shared" si="14"/>
        <v>300</v>
      </c>
      <c r="S267" s="30">
        <v>86</v>
      </c>
    </row>
    <row r="268" spans="1:19" x14ac:dyDescent="0.25">
      <c r="A268" s="31" t="str">
        <f>IFERROR(VLOOKUP(B268, CHOOSE({1,2}, Products!B:B, Products!A:A), 2, FALSE), "Not Found")</f>
        <v>P052</v>
      </c>
      <c r="B268" s="31" t="str">
        <f>PROPER(TRIM('Raw_Data'!A268))</f>
        <v>Plum</v>
      </c>
      <c r="C268" s="31" t="s">
        <v>56</v>
      </c>
      <c r="D268" s="31" t="s">
        <v>718</v>
      </c>
      <c r="E268" s="31" t="s">
        <v>1372</v>
      </c>
      <c r="F268" s="31" t="s">
        <v>106</v>
      </c>
      <c r="G268" s="31" t="s">
        <v>1373</v>
      </c>
      <c r="H268" s="31" t="s">
        <v>1374</v>
      </c>
      <c r="I268" s="32">
        <v>45575</v>
      </c>
      <c r="J268" s="32" t="s">
        <v>939</v>
      </c>
      <c r="K268" s="31">
        <f>ABS('Raw_Data'!K268)</f>
        <v>64</v>
      </c>
      <c r="L268" s="31">
        <f>K268 + SUMIF(Stock_In!A:A, A268, Stock_In!D:D) - SUMIF(Stock_Out!A:A, A268, Stock_Out!D:D)</f>
        <v>64</v>
      </c>
      <c r="M268" s="31">
        <v>71</v>
      </c>
      <c r="N268" s="31">
        <f t="shared" si="13"/>
        <v>7</v>
      </c>
      <c r="O268" s="31" t="str">
        <f t="shared" si="12"/>
        <v>Yes</v>
      </c>
      <c r="P268" s="39">
        <v>3.9</v>
      </c>
      <c r="Q268" s="31">
        <v>60</v>
      </c>
      <c r="R268" s="39">
        <f t="shared" si="14"/>
        <v>234</v>
      </c>
      <c r="S268" s="33">
        <v>67</v>
      </c>
    </row>
    <row r="269" spans="1:19" x14ac:dyDescent="0.25">
      <c r="A269" s="28" t="str">
        <f>IFERROR(VLOOKUP(B269, CHOOSE({1,2}, Products!B:B, Products!A:A), 2, FALSE), "Not Found")</f>
        <v>P089</v>
      </c>
      <c r="B269" s="28" t="str">
        <f>PROPER(TRIM('Raw_Data'!A269))</f>
        <v>Tomato</v>
      </c>
      <c r="C269" s="28" t="s">
        <v>56</v>
      </c>
      <c r="D269" s="28" t="s">
        <v>756</v>
      </c>
      <c r="E269" s="28" t="s">
        <v>1376</v>
      </c>
      <c r="F269" s="28" t="s">
        <v>59</v>
      </c>
      <c r="G269" s="28" t="s">
        <v>1377</v>
      </c>
      <c r="H269" s="28" t="s">
        <v>1378</v>
      </c>
      <c r="I269" s="29">
        <v>45575</v>
      </c>
      <c r="J269" s="29">
        <v>45448</v>
      </c>
      <c r="K269" s="28">
        <f>ABS('Raw_Data'!K269)</f>
        <v>11</v>
      </c>
      <c r="L269" s="28">
        <f>K269 + SUMIF(Stock_In!A:A, A269, Stock_In!D:D) - SUMIF(Stock_Out!A:A, A269, Stock_Out!D:D)</f>
        <v>11</v>
      </c>
      <c r="M269" s="28">
        <v>10</v>
      </c>
      <c r="N269" s="28">
        <f t="shared" si="13"/>
        <v>0</v>
      </c>
      <c r="O269" s="28" t="str">
        <f t="shared" si="12"/>
        <v>No</v>
      </c>
      <c r="P269" s="40">
        <v>2.5</v>
      </c>
      <c r="Q269" s="28">
        <v>93</v>
      </c>
      <c r="R269" s="40">
        <f t="shared" si="14"/>
        <v>232.5</v>
      </c>
      <c r="S269" s="30">
        <v>53</v>
      </c>
    </row>
    <row r="270" spans="1:19" x14ac:dyDescent="0.25">
      <c r="A270" s="31" t="str">
        <f>IFERROR(VLOOKUP(B270, CHOOSE({1,2}, Products!B:B, Products!A:A), 2, FALSE), "Not Found")</f>
        <v>P025</v>
      </c>
      <c r="B270" s="31" t="str">
        <f>PROPER(TRIM('Raw_Data'!A270))</f>
        <v>Jasmine Rice</v>
      </c>
      <c r="C270" s="31" t="s">
        <v>103</v>
      </c>
      <c r="D270" s="31" t="s">
        <v>1380</v>
      </c>
      <c r="E270" s="31" t="s">
        <v>1381</v>
      </c>
      <c r="F270" s="31" t="s">
        <v>106</v>
      </c>
      <c r="G270" s="31" t="s">
        <v>1382</v>
      </c>
      <c r="H270" s="31" t="s">
        <v>1383</v>
      </c>
      <c r="I270" s="32">
        <v>45575</v>
      </c>
      <c r="J270" s="32" t="s">
        <v>467</v>
      </c>
      <c r="K270" s="31">
        <f>ABS('Raw_Data'!K270)</f>
        <v>46</v>
      </c>
      <c r="L270" s="31">
        <f>K270 + SUMIF(Stock_In!A:A, A270, Stock_In!D:D) - SUMIF(Stock_Out!A:A, A270, Stock_Out!D:D)</f>
        <v>46</v>
      </c>
      <c r="M270" s="31">
        <v>39</v>
      </c>
      <c r="N270" s="31">
        <f t="shared" si="13"/>
        <v>0</v>
      </c>
      <c r="O270" s="31" t="str">
        <f t="shared" si="12"/>
        <v>No</v>
      </c>
      <c r="P270" s="39">
        <v>4.75</v>
      </c>
      <c r="Q270" s="31">
        <v>36</v>
      </c>
      <c r="R270" s="39">
        <f t="shared" si="14"/>
        <v>171</v>
      </c>
      <c r="S270" s="33">
        <v>54</v>
      </c>
    </row>
    <row r="271" spans="1:19" x14ac:dyDescent="0.25">
      <c r="A271" s="28" t="str">
        <f>IFERROR(VLOOKUP(B271, CHOOSE({1,2}, Products!B:B, Products!A:A), 2, FALSE), "Not Found")</f>
        <v>P109</v>
      </c>
      <c r="B271" s="28" t="str">
        <f>PROPER(TRIM('Raw_Data'!A271))</f>
        <v>Zucchini</v>
      </c>
      <c r="C271" s="28" t="s">
        <v>56</v>
      </c>
      <c r="D271" s="28" t="s">
        <v>1385</v>
      </c>
      <c r="E271" s="28" t="s">
        <v>1386</v>
      </c>
      <c r="F271" s="28" t="s">
        <v>68</v>
      </c>
      <c r="G271" s="28" t="s">
        <v>1387</v>
      </c>
      <c r="H271" s="28" t="s">
        <v>1388</v>
      </c>
      <c r="I271" s="29">
        <v>45576</v>
      </c>
      <c r="J271" s="29" t="s">
        <v>1389</v>
      </c>
      <c r="K271" s="28">
        <f>ABS('Raw_Data'!K271)</f>
        <v>89</v>
      </c>
      <c r="L271" s="28">
        <f>K271 + SUMIF(Stock_In!A:A, A271, Stock_In!D:D) - SUMIF(Stock_Out!A:A, A271, Stock_Out!D:D)</f>
        <v>89</v>
      </c>
      <c r="M271" s="28">
        <v>56</v>
      </c>
      <c r="N271" s="28">
        <f t="shared" si="13"/>
        <v>0</v>
      </c>
      <c r="O271" s="28" t="str">
        <f t="shared" si="12"/>
        <v>No</v>
      </c>
      <c r="P271" s="40">
        <v>2.5</v>
      </c>
      <c r="Q271" s="28">
        <v>27</v>
      </c>
      <c r="R271" s="40">
        <f t="shared" si="14"/>
        <v>67.5</v>
      </c>
      <c r="S271" s="30">
        <v>51</v>
      </c>
    </row>
    <row r="272" spans="1:19" x14ac:dyDescent="0.25">
      <c r="A272" s="31" t="str">
        <f>IFERROR(VLOOKUP(B272, CHOOSE({1,2}, Products!B:B, Products!A:A), 2, FALSE), "Not Found")</f>
        <v>P014</v>
      </c>
      <c r="B272" s="31" t="str">
        <f>PROPER(TRIM('Raw_Data'!A272))</f>
        <v>Digestive Biscuit</v>
      </c>
      <c r="C272" s="31" t="s">
        <v>152</v>
      </c>
      <c r="D272" s="31" t="s">
        <v>490</v>
      </c>
      <c r="E272" s="31" t="s">
        <v>1390</v>
      </c>
      <c r="F272" s="31" t="s">
        <v>59</v>
      </c>
      <c r="G272" s="31" t="s">
        <v>1391</v>
      </c>
      <c r="H272" s="31" t="s">
        <v>1392</v>
      </c>
      <c r="I272" s="32">
        <v>45576</v>
      </c>
      <c r="J272" s="32" t="s">
        <v>408</v>
      </c>
      <c r="K272" s="31">
        <f>ABS('Raw_Data'!K272)</f>
        <v>72</v>
      </c>
      <c r="L272" s="31">
        <f>K272 + SUMIF(Stock_In!A:A, A272, Stock_In!D:D) - SUMIF(Stock_Out!A:A, A272, Stock_Out!D:D)</f>
        <v>72</v>
      </c>
      <c r="M272" s="31">
        <v>78</v>
      </c>
      <c r="N272" s="31">
        <f t="shared" si="13"/>
        <v>6</v>
      </c>
      <c r="O272" s="31" t="str">
        <f t="shared" si="12"/>
        <v>Yes</v>
      </c>
      <c r="P272" s="39">
        <v>4</v>
      </c>
      <c r="Q272" s="31">
        <v>85</v>
      </c>
      <c r="R272" s="39">
        <f t="shared" si="14"/>
        <v>340</v>
      </c>
      <c r="S272" s="33">
        <v>30</v>
      </c>
    </row>
    <row r="273" spans="1:19" x14ac:dyDescent="0.25">
      <c r="A273" s="28" t="str">
        <f>IFERROR(VLOOKUP(B273, CHOOSE({1,2}, Products!B:B, Products!A:A), 2, FALSE), "Not Found")</f>
        <v>P110</v>
      </c>
      <c r="B273" s="28" t="str">
        <f>PROPER(TRIM('Raw_Data'!A273))</f>
        <v>Butter Biscuit</v>
      </c>
      <c r="C273" s="28" t="s">
        <v>152</v>
      </c>
      <c r="D273" s="28" t="s">
        <v>941</v>
      </c>
      <c r="E273" s="28" t="s">
        <v>1394</v>
      </c>
      <c r="F273" s="28" t="s">
        <v>106</v>
      </c>
      <c r="G273" s="28" t="s">
        <v>1395</v>
      </c>
      <c r="H273" s="28" t="s">
        <v>1396</v>
      </c>
      <c r="I273" s="29">
        <v>45577</v>
      </c>
      <c r="J273" s="29" t="s">
        <v>826</v>
      </c>
      <c r="K273" s="28">
        <f>ABS('Raw_Data'!K273)</f>
        <v>38</v>
      </c>
      <c r="L273" s="28">
        <f>K273 + SUMIF(Stock_In!A:A, A273, Stock_In!D:D) - SUMIF(Stock_Out!A:A, A273, Stock_Out!D:D)</f>
        <v>38</v>
      </c>
      <c r="M273" s="28">
        <v>93</v>
      </c>
      <c r="N273" s="28">
        <f t="shared" si="13"/>
        <v>55</v>
      </c>
      <c r="O273" s="28" t="str">
        <f t="shared" si="12"/>
        <v>Yes</v>
      </c>
      <c r="P273" s="40">
        <v>6</v>
      </c>
      <c r="Q273" s="28">
        <v>67</v>
      </c>
      <c r="R273" s="40">
        <f t="shared" si="14"/>
        <v>402</v>
      </c>
      <c r="S273" s="30">
        <v>100</v>
      </c>
    </row>
    <row r="274" spans="1:19" x14ac:dyDescent="0.25">
      <c r="A274" s="31" t="str">
        <f>IFERROR(VLOOKUP(B274, CHOOSE({1,2}, Products!B:B, Products!A:A), 2, FALSE), "Not Found")</f>
        <v>P054</v>
      </c>
      <c r="B274" s="31" t="str">
        <f>PROPER(TRIM('Raw_Data'!A274))</f>
        <v>Black Rice</v>
      </c>
      <c r="C274" s="31" t="s">
        <v>103</v>
      </c>
      <c r="D274" s="31" t="s">
        <v>1067</v>
      </c>
      <c r="E274" s="31" t="s">
        <v>1397</v>
      </c>
      <c r="F274" s="31" t="s">
        <v>68</v>
      </c>
      <c r="G274" s="31" t="s">
        <v>1398</v>
      </c>
      <c r="H274" s="31" t="s">
        <v>1399</v>
      </c>
      <c r="I274" s="32">
        <v>45577</v>
      </c>
      <c r="J274" s="32" t="s">
        <v>974</v>
      </c>
      <c r="K274" s="31">
        <f>ABS('Raw_Data'!K274)</f>
        <v>79</v>
      </c>
      <c r="L274" s="31">
        <f>K274 + SUMIF(Stock_In!A:A, A274, Stock_In!D:D) - SUMIF(Stock_Out!A:A, A274, Stock_Out!D:D)</f>
        <v>79</v>
      </c>
      <c r="M274" s="31">
        <v>98</v>
      </c>
      <c r="N274" s="31">
        <f t="shared" si="13"/>
        <v>19</v>
      </c>
      <c r="O274" s="31" t="str">
        <f t="shared" si="12"/>
        <v>Yes</v>
      </c>
      <c r="P274" s="39">
        <v>6</v>
      </c>
      <c r="Q274" s="31">
        <v>26</v>
      </c>
      <c r="R274" s="39">
        <f t="shared" si="14"/>
        <v>156</v>
      </c>
      <c r="S274" s="33">
        <v>21</v>
      </c>
    </row>
    <row r="275" spans="1:19" x14ac:dyDescent="0.25">
      <c r="A275" s="28" t="str">
        <f>IFERROR(VLOOKUP(B275, CHOOSE({1,2}, Products!B:B, Products!A:A), 2, FALSE), "Not Found")</f>
        <v>P071</v>
      </c>
      <c r="B275" s="28" t="str">
        <f>PROPER(TRIM('Raw_Data'!A275))</f>
        <v>Black Tea</v>
      </c>
      <c r="C275" s="28" t="s">
        <v>201</v>
      </c>
      <c r="D275" s="28" t="s">
        <v>448</v>
      </c>
      <c r="E275" s="28" t="s">
        <v>1400</v>
      </c>
      <c r="F275" s="28" t="s">
        <v>106</v>
      </c>
      <c r="G275" s="28" t="s">
        <v>1401</v>
      </c>
      <c r="H275" s="28" t="s">
        <v>1402</v>
      </c>
      <c r="I275" s="29">
        <v>45577</v>
      </c>
      <c r="J275" s="29" t="s">
        <v>307</v>
      </c>
      <c r="K275" s="28">
        <f>ABS('Raw_Data'!K275)</f>
        <v>56</v>
      </c>
      <c r="L275" s="28">
        <f>K275 + SUMIF(Stock_In!A:A, A275, Stock_In!D:D) - SUMIF(Stock_Out!A:A, A275, Stock_Out!D:D)</f>
        <v>56</v>
      </c>
      <c r="M275" s="28">
        <v>12</v>
      </c>
      <c r="N275" s="28">
        <f t="shared" si="13"/>
        <v>0</v>
      </c>
      <c r="O275" s="28" t="str">
        <f t="shared" si="12"/>
        <v>No</v>
      </c>
      <c r="P275" s="40">
        <v>5</v>
      </c>
      <c r="Q275" s="28">
        <v>52</v>
      </c>
      <c r="R275" s="40">
        <f t="shared" si="14"/>
        <v>260</v>
      </c>
      <c r="S275" s="30">
        <v>46</v>
      </c>
    </row>
    <row r="276" spans="1:19" x14ac:dyDescent="0.25">
      <c r="A276" s="31" t="str">
        <f>IFERROR(VLOOKUP(B276, CHOOSE({1,2}, Products!B:B, Products!A:A), 2, FALSE), "Not Found")</f>
        <v>P105</v>
      </c>
      <c r="B276" s="31" t="str">
        <f>PROPER(TRIM('Raw_Data'!A276))</f>
        <v>Strawberries</v>
      </c>
      <c r="C276" s="31" t="s">
        <v>56</v>
      </c>
      <c r="D276" s="31" t="s">
        <v>1403</v>
      </c>
      <c r="E276" s="31" t="s">
        <v>1404</v>
      </c>
      <c r="F276" s="31" t="s">
        <v>106</v>
      </c>
      <c r="G276" s="31" t="s">
        <v>1405</v>
      </c>
      <c r="H276" s="31" t="s">
        <v>1406</v>
      </c>
      <c r="I276" s="32">
        <v>45599</v>
      </c>
      <c r="J276" s="32" t="s">
        <v>945</v>
      </c>
      <c r="K276" s="31">
        <f>ABS('Raw_Data'!K276)</f>
        <v>54</v>
      </c>
      <c r="L276" s="31">
        <f>K276 + SUMIF(Stock_In!A:A, A276, Stock_In!D:D) - SUMIF(Stock_Out!A:A, A276, Stock_Out!D:D)</f>
        <v>54</v>
      </c>
      <c r="M276" s="31">
        <v>26</v>
      </c>
      <c r="N276" s="31">
        <f t="shared" si="13"/>
        <v>0</v>
      </c>
      <c r="O276" s="31" t="str">
        <f t="shared" si="12"/>
        <v>No</v>
      </c>
      <c r="P276" s="39">
        <v>6</v>
      </c>
      <c r="Q276" s="31">
        <v>63</v>
      </c>
      <c r="R276" s="39">
        <f t="shared" si="14"/>
        <v>378</v>
      </c>
      <c r="S276" s="33">
        <v>97</v>
      </c>
    </row>
    <row r="277" spans="1:19" x14ac:dyDescent="0.25">
      <c r="A277" s="28" t="str">
        <f>IFERROR(VLOOKUP(B277, CHOOSE({1,2}, Products!B:B, Products!A:A), 2, FALSE), "Not Found")</f>
        <v>P019</v>
      </c>
      <c r="B277" s="28" t="str">
        <f>PROPER(TRIM('Raw_Data'!A277))</f>
        <v>Eggplant</v>
      </c>
      <c r="C277" s="28" t="s">
        <v>56</v>
      </c>
      <c r="D277" s="28" t="s">
        <v>438</v>
      </c>
      <c r="E277" s="28" t="s">
        <v>1407</v>
      </c>
      <c r="F277" s="28" t="s">
        <v>106</v>
      </c>
      <c r="G277" s="28" t="s">
        <v>1408</v>
      </c>
      <c r="H277" s="28" t="s">
        <v>1409</v>
      </c>
      <c r="I277" s="29">
        <v>45599</v>
      </c>
      <c r="J277" s="29">
        <v>45569</v>
      </c>
      <c r="K277" s="28">
        <f>ABS('Raw_Data'!K277)</f>
        <v>91</v>
      </c>
      <c r="L277" s="28">
        <f>K277 + SUMIF(Stock_In!A:A, A277, Stock_In!D:D) - SUMIF(Stock_Out!A:A, A277, Stock_Out!D:D)</f>
        <v>91</v>
      </c>
      <c r="M277" s="28">
        <v>55</v>
      </c>
      <c r="N277" s="28">
        <f t="shared" si="13"/>
        <v>0</v>
      </c>
      <c r="O277" s="28" t="str">
        <f t="shared" si="12"/>
        <v>No</v>
      </c>
      <c r="P277" s="40">
        <v>3</v>
      </c>
      <c r="Q277" s="28">
        <v>42</v>
      </c>
      <c r="R277" s="40">
        <f t="shared" si="14"/>
        <v>126</v>
      </c>
      <c r="S277" s="30">
        <v>93</v>
      </c>
    </row>
    <row r="278" spans="1:19" x14ac:dyDescent="0.25">
      <c r="A278" s="31" t="str">
        <f>IFERROR(VLOOKUP(B278, CHOOSE({1,2}, Products!B:B, Products!A:A), 2, FALSE), "Not Found")</f>
        <v>P016</v>
      </c>
      <c r="B278" s="31" t="str">
        <f>PROPER(TRIM('Raw_Data'!A278))</f>
        <v>Pear</v>
      </c>
      <c r="C278" s="31" t="s">
        <v>56</v>
      </c>
      <c r="D278" s="31" t="s">
        <v>1410</v>
      </c>
      <c r="E278" s="31" t="s">
        <v>1411</v>
      </c>
      <c r="F278" s="31" t="s">
        <v>68</v>
      </c>
      <c r="G278" s="31" t="s">
        <v>1412</v>
      </c>
      <c r="H278" s="31" t="s">
        <v>1413</v>
      </c>
      <c r="I278" s="32">
        <v>45600</v>
      </c>
      <c r="J278" s="32">
        <v>45637</v>
      </c>
      <c r="K278" s="31">
        <f>ABS('Raw_Data'!K278)</f>
        <v>82</v>
      </c>
      <c r="L278" s="31">
        <f>K278 + SUMIF(Stock_In!A:A, A278, Stock_In!D:D) - SUMIF(Stock_Out!A:A, A278, Stock_Out!D:D)</f>
        <v>82</v>
      </c>
      <c r="M278" s="31">
        <v>65</v>
      </c>
      <c r="N278" s="31">
        <f t="shared" si="13"/>
        <v>0</v>
      </c>
      <c r="O278" s="31" t="str">
        <f t="shared" si="12"/>
        <v>No</v>
      </c>
      <c r="P278" s="39">
        <v>4.45</v>
      </c>
      <c r="Q278" s="31">
        <v>30</v>
      </c>
      <c r="R278" s="39">
        <f t="shared" si="14"/>
        <v>133.5</v>
      </c>
      <c r="S278" s="33">
        <v>78</v>
      </c>
    </row>
    <row r="279" spans="1:19" x14ac:dyDescent="0.25">
      <c r="A279" s="28" t="str">
        <f>IFERROR(VLOOKUP(B279, CHOOSE({1,2}, Products!B:B, Products!A:A), 2, FALSE), "Not Found")</f>
        <v>P111</v>
      </c>
      <c r="B279" s="28" t="str">
        <f>PROPER(TRIM('Raw_Data'!A279))</f>
        <v>Egg (Chicken)</v>
      </c>
      <c r="C279" s="28" t="s">
        <v>74</v>
      </c>
      <c r="D279" s="28" t="s">
        <v>1415</v>
      </c>
      <c r="E279" s="28" t="s">
        <v>1416</v>
      </c>
      <c r="F279" s="28" t="s">
        <v>68</v>
      </c>
      <c r="G279" s="28" t="s">
        <v>1417</v>
      </c>
      <c r="H279" s="28" t="s">
        <v>1418</v>
      </c>
      <c r="I279" s="29">
        <v>45600</v>
      </c>
      <c r="J279" s="29">
        <v>45354</v>
      </c>
      <c r="K279" s="28">
        <f>ABS('Raw_Data'!K279)</f>
        <v>36</v>
      </c>
      <c r="L279" s="28">
        <f>K279 + SUMIF(Stock_In!A:A, A279, Stock_In!D:D) - SUMIF(Stock_Out!A:A, A279, Stock_Out!D:D)</f>
        <v>36</v>
      </c>
      <c r="M279" s="28">
        <v>30</v>
      </c>
      <c r="N279" s="28">
        <f t="shared" si="13"/>
        <v>0</v>
      </c>
      <c r="O279" s="28" t="str">
        <f t="shared" si="12"/>
        <v>No</v>
      </c>
      <c r="P279" s="40">
        <v>0.2</v>
      </c>
      <c r="Q279" s="28">
        <v>68</v>
      </c>
      <c r="R279" s="40">
        <f t="shared" si="14"/>
        <v>13.600000000000001</v>
      </c>
      <c r="S279" s="30">
        <v>88</v>
      </c>
    </row>
    <row r="280" spans="1:19" x14ac:dyDescent="0.25">
      <c r="A280" s="31" t="str">
        <f>IFERROR(VLOOKUP(B280, CHOOSE({1,2}, Products!B:B, Products!A:A), 2, FALSE), "Not Found")</f>
        <v>P062</v>
      </c>
      <c r="B280" s="31" t="str">
        <f>PROPER(TRIM('Raw_Data'!A280))</f>
        <v>Short Grain Rice</v>
      </c>
      <c r="C280" s="31" t="s">
        <v>103</v>
      </c>
      <c r="D280" s="31" t="s">
        <v>1420</v>
      </c>
      <c r="E280" s="31" t="s">
        <v>1421</v>
      </c>
      <c r="F280" s="31" t="s">
        <v>106</v>
      </c>
      <c r="G280" s="31" t="s">
        <v>1422</v>
      </c>
      <c r="H280" s="31" t="s">
        <v>1423</v>
      </c>
      <c r="I280" s="32">
        <v>45600</v>
      </c>
      <c r="J280" s="32" t="s">
        <v>206</v>
      </c>
      <c r="K280" s="31">
        <f>ABS('Raw_Data'!K280)</f>
        <v>22</v>
      </c>
      <c r="L280" s="31">
        <f>K280 + SUMIF(Stock_In!A:A, A280, Stock_In!D:D) - SUMIF(Stock_Out!A:A, A280, Stock_Out!D:D)</f>
        <v>22</v>
      </c>
      <c r="M280" s="31">
        <v>77</v>
      </c>
      <c r="N280" s="31">
        <f t="shared" si="13"/>
        <v>55</v>
      </c>
      <c r="O280" s="31" t="str">
        <f t="shared" si="12"/>
        <v>Yes</v>
      </c>
      <c r="P280" s="39">
        <v>3</v>
      </c>
      <c r="Q280" s="31">
        <v>68</v>
      </c>
      <c r="R280" s="39">
        <f t="shared" si="14"/>
        <v>204</v>
      </c>
      <c r="S280" s="33">
        <v>46</v>
      </c>
    </row>
    <row r="281" spans="1:19" x14ac:dyDescent="0.25">
      <c r="A281" s="28" t="str">
        <f>IFERROR(VLOOKUP(B281, CHOOSE({1,2}, Products!B:B, Products!A:A), 2, FALSE), "Not Found")</f>
        <v>P061</v>
      </c>
      <c r="B281" s="28" t="str">
        <f>PROPER(TRIM('Raw_Data'!A281))</f>
        <v>Sunflower Oil</v>
      </c>
      <c r="C281" s="28" t="s">
        <v>65</v>
      </c>
      <c r="D281" s="28" t="s">
        <v>1314</v>
      </c>
      <c r="E281" s="28" t="s">
        <v>1424</v>
      </c>
      <c r="F281" s="28" t="s">
        <v>59</v>
      </c>
      <c r="G281" s="28" t="s">
        <v>1425</v>
      </c>
      <c r="H281" s="28" t="s">
        <v>1426</v>
      </c>
      <c r="I281" s="29">
        <v>45601</v>
      </c>
      <c r="J281" s="29" t="s">
        <v>382</v>
      </c>
      <c r="K281" s="28">
        <f>ABS('Raw_Data'!K281)</f>
        <v>87</v>
      </c>
      <c r="L281" s="28">
        <f>K281 + SUMIF(Stock_In!A:A, A281, Stock_In!D:D) - SUMIF(Stock_Out!A:A, A281, Stock_Out!D:D)</f>
        <v>87</v>
      </c>
      <c r="M281" s="28">
        <v>24</v>
      </c>
      <c r="N281" s="28">
        <f t="shared" si="13"/>
        <v>0</v>
      </c>
      <c r="O281" s="28" t="str">
        <f t="shared" si="12"/>
        <v>No</v>
      </c>
      <c r="P281" s="40">
        <v>2.5</v>
      </c>
      <c r="Q281" s="28">
        <v>83</v>
      </c>
      <c r="R281" s="40">
        <f t="shared" si="14"/>
        <v>207.5</v>
      </c>
      <c r="S281" s="30">
        <v>3</v>
      </c>
    </row>
    <row r="282" spans="1:19" x14ac:dyDescent="0.25">
      <c r="A282" s="31" t="str">
        <f>IFERROR(VLOOKUP(B282, CHOOSE({1,2}, Products!B:B, Products!A:A), 2, FALSE), "Not Found")</f>
        <v>P013</v>
      </c>
      <c r="B282" s="31" t="str">
        <f>PROPER(TRIM('Raw_Data'!A282))</f>
        <v>Orange</v>
      </c>
      <c r="C282" s="31" t="s">
        <v>56</v>
      </c>
      <c r="D282" s="31" t="s">
        <v>422</v>
      </c>
      <c r="E282" s="31" t="s">
        <v>1427</v>
      </c>
      <c r="F282" s="31" t="s">
        <v>106</v>
      </c>
      <c r="G282" s="31" t="s">
        <v>1428</v>
      </c>
      <c r="H282" s="31" t="s">
        <v>1429</v>
      </c>
      <c r="I282" s="32">
        <v>45601</v>
      </c>
      <c r="J282" s="32">
        <v>45577</v>
      </c>
      <c r="K282" s="31">
        <f>ABS('Raw_Data'!K282)</f>
        <v>44</v>
      </c>
      <c r="L282" s="31">
        <f>K282 + SUMIF(Stock_In!A:A, A282, Stock_In!D:D) - SUMIF(Stock_Out!A:A, A282, Stock_Out!D:D)</f>
        <v>44</v>
      </c>
      <c r="M282" s="31">
        <v>8</v>
      </c>
      <c r="N282" s="31">
        <f t="shared" si="13"/>
        <v>0</v>
      </c>
      <c r="O282" s="31" t="str">
        <f t="shared" si="12"/>
        <v>No</v>
      </c>
      <c r="P282" s="39">
        <v>2.95</v>
      </c>
      <c r="Q282" s="31">
        <v>42</v>
      </c>
      <c r="R282" s="39">
        <f t="shared" si="14"/>
        <v>123.9</v>
      </c>
      <c r="S282" s="33">
        <v>66</v>
      </c>
    </row>
    <row r="283" spans="1:19" x14ac:dyDescent="0.25">
      <c r="A283" s="28" t="str">
        <f>IFERROR(VLOOKUP(B283, CHOOSE({1,2}, Products!B:B, Products!A:A), 2, FALSE), "Not Found")</f>
        <v>P086</v>
      </c>
      <c r="B283" s="28" t="str">
        <f>PROPER(TRIM('Raw_Data'!A283))</f>
        <v>Cod</v>
      </c>
      <c r="C283" s="28" t="s">
        <v>113</v>
      </c>
      <c r="D283" s="28" t="s">
        <v>89</v>
      </c>
      <c r="E283" s="28" t="s">
        <v>1431</v>
      </c>
      <c r="F283" s="28" t="s">
        <v>106</v>
      </c>
      <c r="G283" s="28" t="s">
        <v>1432</v>
      </c>
      <c r="H283" s="28" t="s">
        <v>1433</v>
      </c>
      <c r="I283" s="29">
        <v>45601</v>
      </c>
      <c r="J283" s="29" t="s">
        <v>1205</v>
      </c>
      <c r="K283" s="28">
        <f>ABS('Raw_Data'!K283)</f>
        <v>96</v>
      </c>
      <c r="L283" s="28">
        <f>K283 + SUMIF(Stock_In!A:A, A283, Stock_In!D:D) - SUMIF(Stock_Out!A:A, A283, Stock_Out!D:D)</f>
        <v>96</v>
      </c>
      <c r="M283" s="28">
        <v>12</v>
      </c>
      <c r="N283" s="28">
        <f t="shared" si="13"/>
        <v>0</v>
      </c>
      <c r="O283" s="28" t="str">
        <f t="shared" si="12"/>
        <v>No</v>
      </c>
      <c r="P283" s="40">
        <v>8</v>
      </c>
      <c r="Q283" s="28">
        <v>97</v>
      </c>
      <c r="R283" s="40">
        <f t="shared" si="14"/>
        <v>776</v>
      </c>
      <c r="S283" s="30">
        <v>92</v>
      </c>
    </row>
    <row r="284" spans="1:19" x14ac:dyDescent="0.25">
      <c r="A284" s="31" t="str">
        <f>IFERROR(VLOOKUP(B284, CHOOSE({1,2}, Products!B:B, Products!A:A), 2, FALSE), "Not Found")</f>
        <v>P049</v>
      </c>
      <c r="B284" s="31" t="str">
        <f>PROPER(TRIM('Raw_Data'!A284))</f>
        <v>Onion</v>
      </c>
      <c r="C284" s="31" t="s">
        <v>56</v>
      </c>
      <c r="D284" s="31" t="s">
        <v>1434</v>
      </c>
      <c r="E284" s="31" t="s">
        <v>1435</v>
      </c>
      <c r="F284" s="31" t="s">
        <v>106</v>
      </c>
      <c r="G284" s="31" t="s">
        <v>1436</v>
      </c>
      <c r="H284" s="31" t="s">
        <v>1437</v>
      </c>
      <c r="I284" s="32">
        <v>45602</v>
      </c>
      <c r="J284" s="32" t="s">
        <v>616</v>
      </c>
      <c r="K284" s="31">
        <f>ABS('Raw_Data'!K284)</f>
        <v>39</v>
      </c>
      <c r="L284" s="31">
        <f>K284 + SUMIF(Stock_In!A:A, A284, Stock_In!D:D) - SUMIF(Stock_Out!A:A, A284, Stock_Out!D:D)</f>
        <v>39</v>
      </c>
      <c r="M284" s="31">
        <v>22</v>
      </c>
      <c r="N284" s="31">
        <f t="shared" si="13"/>
        <v>0</v>
      </c>
      <c r="O284" s="31" t="str">
        <f t="shared" si="12"/>
        <v>No</v>
      </c>
      <c r="P284" s="39">
        <v>2</v>
      </c>
      <c r="Q284" s="31">
        <v>60</v>
      </c>
      <c r="R284" s="39">
        <f t="shared" si="14"/>
        <v>120</v>
      </c>
      <c r="S284" s="33">
        <v>2</v>
      </c>
    </row>
    <row r="285" spans="1:19" x14ac:dyDescent="0.25">
      <c r="A285" s="28" t="str">
        <f>IFERROR(VLOOKUP(B285, CHOOSE({1,2}, Products!B:B, Products!A:A), 2, FALSE), "Not Found")</f>
        <v>P068</v>
      </c>
      <c r="B285" s="28" t="str">
        <f>PROPER(TRIM('Raw_Data'!A285))</f>
        <v>Peach</v>
      </c>
      <c r="C285" s="28" t="s">
        <v>56</v>
      </c>
      <c r="D285" s="28" t="s">
        <v>1438</v>
      </c>
      <c r="E285" s="28" t="s">
        <v>1439</v>
      </c>
      <c r="F285" s="28" t="s">
        <v>68</v>
      </c>
      <c r="G285" s="28" t="s">
        <v>1440</v>
      </c>
      <c r="H285" s="28" t="s">
        <v>1441</v>
      </c>
      <c r="I285" s="29">
        <v>45602</v>
      </c>
      <c r="J285" s="29" t="s">
        <v>821</v>
      </c>
      <c r="K285" s="28">
        <f>ABS('Raw_Data'!K285)</f>
        <v>15</v>
      </c>
      <c r="L285" s="28">
        <f>K285 + SUMIF(Stock_In!A:A, A285, Stock_In!D:D) - SUMIF(Stock_Out!A:A, A285, Stock_Out!D:D)</f>
        <v>15</v>
      </c>
      <c r="M285" s="28">
        <v>27</v>
      </c>
      <c r="N285" s="28">
        <f t="shared" si="13"/>
        <v>12</v>
      </c>
      <c r="O285" s="28" t="str">
        <f t="shared" si="12"/>
        <v>Yes</v>
      </c>
      <c r="P285" s="40">
        <v>4</v>
      </c>
      <c r="Q285" s="28">
        <v>37</v>
      </c>
      <c r="R285" s="40">
        <f t="shared" si="14"/>
        <v>148</v>
      </c>
      <c r="S285" s="30">
        <v>67</v>
      </c>
    </row>
    <row r="286" spans="1:19" x14ac:dyDescent="0.25">
      <c r="A286" s="31" t="str">
        <f>IFERROR(VLOOKUP(B286, CHOOSE({1,2}, Products!B:B, Products!A:A), 2, FALSE), "Not Found")</f>
        <v>P109</v>
      </c>
      <c r="B286" s="31" t="str">
        <f>PROPER(TRIM('Raw_Data'!A286))</f>
        <v>Zucchini</v>
      </c>
      <c r="C286" s="31" t="s">
        <v>56</v>
      </c>
      <c r="D286" s="31" t="s">
        <v>1442</v>
      </c>
      <c r="E286" s="31" t="s">
        <v>1443</v>
      </c>
      <c r="F286" s="31" t="s">
        <v>59</v>
      </c>
      <c r="G286" s="31" t="s">
        <v>1444</v>
      </c>
      <c r="H286" s="31" t="s">
        <v>1445</v>
      </c>
      <c r="I286" s="32">
        <v>45602</v>
      </c>
      <c r="J286" s="32">
        <v>45386</v>
      </c>
      <c r="K286" s="31">
        <f>ABS('Raw_Data'!K286)</f>
        <v>52</v>
      </c>
      <c r="L286" s="31">
        <f>K286 + SUMIF(Stock_In!A:A, A286, Stock_In!D:D) - SUMIF(Stock_Out!A:A, A286, Stock_Out!D:D)</f>
        <v>52</v>
      </c>
      <c r="M286" s="31">
        <v>79</v>
      </c>
      <c r="N286" s="31">
        <f t="shared" si="13"/>
        <v>27</v>
      </c>
      <c r="O286" s="31" t="str">
        <f t="shared" si="12"/>
        <v>Yes</v>
      </c>
      <c r="P286" s="39">
        <v>2.5</v>
      </c>
      <c r="Q286" s="31">
        <v>36</v>
      </c>
      <c r="R286" s="39">
        <f t="shared" si="14"/>
        <v>90</v>
      </c>
      <c r="S286" s="33">
        <v>100</v>
      </c>
    </row>
    <row r="287" spans="1:19" x14ac:dyDescent="0.25">
      <c r="A287" s="28" t="str">
        <f>IFERROR(VLOOKUP(B287, CHOOSE({1,2}, Products!B:B, Products!A:A), 2, FALSE), "Not Found")</f>
        <v>P065</v>
      </c>
      <c r="B287" s="28" t="str">
        <f>PROPER(TRIM('Raw_Data'!A287))</f>
        <v>Coconut</v>
      </c>
      <c r="C287" s="28" t="s">
        <v>56</v>
      </c>
      <c r="D287" s="28" t="s">
        <v>1446</v>
      </c>
      <c r="E287" s="28" t="s">
        <v>1447</v>
      </c>
      <c r="F287" s="28" t="s">
        <v>59</v>
      </c>
      <c r="G287" s="28" t="s">
        <v>1448</v>
      </c>
      <c r="H287" s="28" t="s">
        <v>1449</v>
      </c>
      <c r="I287" s="29">
        <v>45602</v>
      </c>
      <c r="J287" s="29" t="s">
        <v>1450</v>
      </c>
      <c r="K287" s="28">
        <f>ABS('Raw_Data'!K287)</f>
        <v>16</v>
      </c>
      <c r="L287" s="28">
        <f>K287 + SUMIF(Stock_In!A:A, A287, Stock_In!D:D) - SUMIF(Stock_Out!A:A, A287, Stock_Out!D:D)</f>
        <v>16</v>
      </c>
      <c r="M287" s="28">
        <v>53</v>
      </c>
      <c r="N287" s="28">
        <f t="shared" si="13"/>
        <v>37</v>
      </c>
      <c r="O287" s="28" t="str">
        <f t="shared" si="12"/>
        <v>Yes</v>
      </c>
      <c r="P287" s="40">
        <v>5</v>
      </c>
      <c r="Q287" s="28">
        <v>21</v>
      </c>
      <c r="R287" s="40">
        <f t="shared" si="14"/>
        <v>105</v>
      </c>
      <c r="S287" s="30">
        <v>29</v>
      </c>
    </row>
    <row r="288" spans="1:19" x14ac:dyDescent="0.25">
      <c r="A288" s="31" t="str">
        <f>IFERROR(VLOOKUP(B288, CHOOSE({1,2}, Products!B:B, Products!A:A), 2, FALSE), "Not Found")</f>
        <v>P012</v>
      </c>
      <c r="B288" s="31" t="str">
        <f>PROPER(TRIM('Raw_Data'!A288))</f>
        <v>Avocado Oil</v>
      </c>
      <c r="C288" s="31" t="s">
        <v>65</v>
      </c>
      <c r="D288" s="31" t="s">
        <v>261</v>
      </c>
      <c r="E288" s="31" t="s">
        <v>1451</v>
      </c>
      <c r="F288" s="31" t="s">
        <v>106</v>
      </c>
      <c r="G288" s="31" t="s">
        <v>1452</v>
      </c>
      <c r="H288" s="31" t="s">
        <v>1453</v>
      </c>
      <c r="I288" s="32">
        <v>45602</v>
      </c>
      <c r="J288" s="32">
        <v>45485</v>
      </c>
      <c r="K288" s="31">
        <f>ABS('Raw_Data'!K288)</f>
        <v>30</v>
      </c>
      <c r="L288" s="31">
        <f>K288 + SUMIF(Stock_In!A:A, A288, Stock_In!D:D) - SUMIF(Stock_Out!A:A, A288, Stock_Out!D:D)</f>
        <v>30</v>
      </c>
      <c r="M288" s="31">
        <v>48</v>
      </c>
      <c r="N288" s="31">
        <f t="shared" si="13"/>
        <v>18</v>
      </c>
      <c r="O288" s="31" t="str">
        <f t="shared" si="12"/>
        <v>Yes</v>
      </c>
      <c r="P288" s="39">
        <v>10</v>
      </c>
      <c r="Q288" s="31">
        <v>22</v>
      </c>
      <c r="R288" s="39">
        <f t="shared" si="14"/>
        <v>220</v>
      </c>
      <c r="S288" s="33">
        <v>78</v>
      </c>
    </row>
    <row r="289" spans="1:19" x14ac:dyDescent="0.25">
      <c r="A289" s="28" t="str">
        <f>IFERROR(VLOOKUP(B289, CHOOSE({1,2}, Products!B:B, Products!A:A), 2, FALSE), "Not Found")</f>
        <v>P053</v>
      </c>
      <c r="B289" s="28" t="str">
        <f>PROPER(TRIM('Raw_Data'!A289))</f>
        <v>Sushi Rice</v>
      </c>
      <c r="C289" s="28" t="s">
        <v>103</v>
      </c>
      <c r="D289" s="28" t="s">
        <v>1454</v>
      </c>
      <c r="E289" s="28" t="s">
        <v>1455</v>
      </c>
      <c r="F289" s="28" t="s">
        <v>68</v>
      </c>
      <c r="G289" s="28" t="s">
        <v>1456</v>
      </c>
      <c r="H289" s="28" t="s">
        <v>1457</v>
      </c>
      <c r="I289" s="29">
        <v>45603</v>
      </c>
      <c r="J289" s="29" t="s">
        <v>1139</v>
      </c>
      <c r="K289" s="28">
        <f>ABS('Raw_Data'!K289)</f>
        <v>75</v>
      </c>
      <c r="L289" s="28">
        <f>K289 + SUMIF(Stock_In!A:A, A289, Stock_In!D:D) - SUMIF(Stock_Out!A:A, A289, Stock_Out!D:D)</f>
        <v>75</v>
      </c>
      <c r="M289" s="28">
        <v>69</v>
      </c>
      <c r="N289" s="28">
        <f t="shared" si="13"/>
        <v>0</v>
      </c>
      <c r="O289" s="28" t="str">
        <f t="shared" si="12"/>
        <v>No</v>
      </c>
      <c r="P289" s="40">
        <v>4.5</v>
      </c>
      <c r="Q289" s="28">
        <v>43</v>
      </c>
      <c r="R289" s="40">
        <f t="shared" si="14"/>
        <v>193.5</v>
      </c>
      <c r="S289" s="30">
        <v>18</v>
      </c>
    </row>
    <row r="290" spans="1:19" x14ac:dyDescent="0.25">
      <c r="A290" s="31" t="str">
        <f>IFERROR(VLOOKUP(B290, CHOOSE({1,2}, Products!B:B, Products!A:A), 2, FALSE), "Not Found")</f>
        <v>P112</v>
      </c>
      <c r="B290" s="31" t="str">
        <f>PROPER(TRIM('Raw_Data'!A290))</f>
        <v>White Bread</v>
      </c>
      <c r="C290" s="31" t="s">
        <v>152</v>
      </c>
      <c r="D290" s="31" t="s">
        <v>1459</v>
      </c>
      <c r="E290" s="31" t="s">
        <v>1460</v>
      </c>
      <c r="F290" s="31" t="s">
        <v>106</v>
      </c>
      <c r="G290" s="31" t="s">
        <v>1461</v>
      </c>
      <c r="H290" s="31" t="s">
        <v>1462</v>
      </c>
      <c r="I290" s="32">
        <v>45603</v>
      </c>
      <c r="J290" s="32" t="s">
        <v>214</v>
      </c>
      <c r="K290" s="31">
        <f>ABS('Raw_Data'!K290)</f>
        <v>30</v>
      </c>
      <c r="L290" s="31">
        <f>K290 + SUMIF(Stock_In!A:A, A290, Stock_In!D:D) - SUMIF(Stock_Out!A:A, A290, Stock_Out!D:D)</f>
        <v>30</v>
      </c>
      <c r="M290" s="31">
        <v>91</v>
      </c>
      <c r="N290" s="31">
        <f t="shared" si="13"/>
        <v>61</v>
      </c>
      <c r="O290" s="31" t="str">
        <f t="shared" si="12"/>
        <v>Yes</v>
      </c>
      <c r="P290" s="39">
        <v>2.5</v>
      </c>
      <c r="Q290" s="31">
        <v>97</v>
      </c>
      <c r="R290" s="39">
        <f t="shared" si="14"/>
        <v>242.5</v>
      </c>
      <c r="S290" s="33">
        <v>88</v>
      </c>
    </row>
    <row r="291" spans="1:19" x14ac:dyDescent="0.25">
      <c r="A291" s="28" t="str">
        <f>IFERROR(VLOOKUP(B291, CHOOSE({1,2}, Products!B:B, Products!A:A), 2, FALSE), "Not Found")</f>
        <v>P103</v>
      </c>
      <c r="B291" s="28" t="str">
        <f>PROPER(TRIM('Raw_Data'!A291))</f>
        <v>Broccoli</v>
      </c>
      <c r="C291" s="28" t="s">
        <v>56</v>
      </c>
      <c r="D291" s="28" t="s">
        <v>1463</v>
      </c>
      <c r="E291" s="28" t="s">
        <v>1464</v>
      </c>
      <c r="F291" s="28" t="s">
        <v>106</v>
      </c>
      <c r="G291" s="28" t="s">
        <v>1465</v>
      </c>
      <c r="H291" s="28" t="s">
        <v>1466</v>
      </c>
      <c r="I291" s="29">
        <v>45603</v>
      </c>
      <c r="J291" s="29">
        <v>45448</v>
      </c>
      <c r="K291" s="28">
        <f>ABS('Raw_Data'!K291)</f>
        <v>79</v>
      </c>
      <c r="L291" s="28">
        <f>K291 + SUMIF(Stock_In!A:A, A291, Stock_In!D:D) - SUMIF(Stock_Out!A:A, A291, Stock_Out!D:D)</f>
        <v>79</v>
      </c>
      <c r="M291" s="28">
        <v>72</v>
      </c>
      <c r="N291" s="28">
        <f t="shared" si="13"/>
        <v>0</v>
      </c>
      <c r="O291" s="28" t="str">
        <f t="shared" si="12"/>
        <v>No</v>
      </c>
      <c r="P291" s="40">
        <v>4</v>
      </c>
      <c r="Q291" s="28">
        <v>67</v>
      </c>
      <c r="R291" s="40">
        <f t="shared" si="14"/>
        <v>268</v>
      </c>
      <c r="S291" s="30">
        <v>63</v>
      </c>
    </row>
    <row r="292" spans="1:19" x14ac:dyDescent="0.25">
      <c r="A292" s="31" t="str">
        <f>IFERROR(VLOOKUP(B292, CHOOSE({1,2}, Products!B:B, Products!A:A), 2, FALSE), "Not Found")</f>
        <v>P074</v>
      </c>
      <c r="B292" s="31" t="str">
        <f>PROPER(TRIM('Raw_Data'!A292))</f>
        <v>Long Grain Rice</v>
      </c>
      <c r="C292" s="31" t="s">
        <v>103</v>
      </c>
      <c r="D292" s="31" t="s">
        <v>846</v>
      </c>
      <c r="E292" s="31" t="s">
        <v>1467</v>
      </c>
      <c r="F292" s="31" t="s">
        <v>106</v>
      </c>
      <c r="G292" s="31" t="s">
        <v>1468</v>
      </c>
      <c r="H292" s="31" t="s">
        <v>1469</v>
      </c>
      <c r="I292" s="32">
        <v>45604</v>
      </c>
      <c r="J292" s="32" t="s">
        <v>1470</v>
      </c>
      <c r="K292" s="31">
        <f>ABS('Raw_Data'!K292)</f>
        <v>71</v>
      </c>
      <c r="L292" s="31">
        <f>K292 + SUMIF(Stock_In!A:A, A292, Stock_In!D:D) - SUMIF(Stock_Out!A:A, A292, Stock_Out!D:D)</f>
        <v>71</v>
      </c>
      <c r="M292" s="31">
        <v>10</v>
      </c>
      <c r="N292" s="31">
        <f t="shared" si="13"/>
        <v>0</v>
      </c>
      <c r="O292" s="31" t="str">
        <f t="shared" si="12"/>
        <v>No</v>
      </c>
      <c r="P292" s="39">
        <v>1.5</v>
      </c>
      <c r="Q292" s="31">
        <v>66</v>
      </c>
      <c r="R292" s="39">
        <f t="shared" si="14"/>
        <v>99</v>
      </c>
      <c r="S292" s="33">
        <v>43</v>
      </c>
    </row>
    <row r="293" spans="1:19" x14ac:dyDescent="0.25">
      <c r="A293" s="28" t="str">
        <f>IFERROR(VLOOKUP(B293, CHOOSE({1,2}, Products!B:B, Products!A:A), 2, FALSE), "Not Found")</f>
        <v>P047</v>
      </c>
      <c r="B293" s="28" t="str">
        <f>PROPER(TRIM('Raw_Data'!A293))</f>
        <v>Pineapple</v>
      </c>
      <c r="C293" s="28" t="s">
        <v>56</v>
      </c>
      <c r="D293" s="28" t="s">
        <v>529</v>
      </c>
      <c r="E293" s="28" t="s">
        <v>1471</v>
      </c>
      <c r="F293" s="28" t="s">
        <v>106</v>
      </c>
      <c r="G293" s="28" t="s">
        <v>1472</v>
      </c>
      <c r="H293" s="28" t="s">
        <v>1473</v>
      </c>
      <c r="I293" s="29">
        <v>45604</v>
      </c>
      <c r="J293" s="29" t="s">
        <v>1474</v>
      </c>
      <c r="K293" s="28">
        <f>ABS('Raw_Data'!K293)</f>
        <v>65</v>
      </c>
      <c r="L293" s="28">
        <f>K293 + SUMIF(Stock_In!A:A, A293, Stock_In!D:D) - SUMIF(Stock_Out!A:A, A293, Stock_Out!D:D)</f>
        <v>65</v>
      </c>
      <c r="M293" s="28">
        <v>35</v>
      </c>
      <c r="N293" s="28">
        <f t="shared" si="13"/>
        <v>0</v>
      </c>
      <c r="O293" s="28" t="str">
        <f t="shared" si="12"/>
        <v>No</v>
      </c>
      <c r="P293" s="40">
        <v>3.5</v>
      </c>
      <c r="Q293" s="28">
        <v>25</v>
      </c>
      <c r="R293" s="40">
        <f t="shared" si="14"/>
        <v>87.5</v>
      </c>
      <c r="S293" s="30">
        <v>13</v>
      </c>
    </row>
    <row r="294" spans="1:19" x14ac:dyDescent="0.25">
      <c r="A294" s="31" t="str">
        <f>IFERROR(VLOOKUP(B294, CHOOSE({1,2}, Products!B:B, Products!A:A), 2, FALSE), "Not Found")</f>
        <v>P040</v>
      </c>
      <c r="B294" s="31" t="str">
        <f>PROPER(TRIM('Raw_Data'!A294))</f>
        <v>Sesame Oil</v>
      </c>
      <c r="C294" s="31" t="s">
        <v>65</v>
      </c>
      <c r="D294" s="31" t="s">
        <v>1475</v>
      </c>
      <c r="E294" s="31" t="s">
        <v>1476</v>
      </c>
      <c r="F294" s="31" t="s">
        <v>106</v>
      </c>
      <c r="G294" s="31" t="s">
        <v>1477</v>
      </c>
      <c r="H294" s="31" t="s">
        <v>1478</v>
      </c>
      <c r="I294" s="32">
        <v>45604</v>
      </c>
      <c r="J294" s="32">
        <v>45630</v>
      </c>
      <c r="K294" s="31">
        <f>ABS('Raw_Data'!K294)</f>
        <v>100</v>
      </c>
      <c r="L294" s="31">
        <f>K294 + SUMIF(Stock_In!A:A, A294, Stock_In!D:D) - SUMIF(Stock_Out!A:A, A294, Stock_Out!D:D)</f>
        <v>100</v>
      </c>
      <c r="M294" s="31">
        <v>86</v>
      </c>
      <c r="N294" s="31">
        <f t="shared" si="13"/>
        <v>0</v>
      </c>
      <c r="O294" s="31" t="str">
        <f t="shared" si="12"/>
        <v>No</v>
      </c>
      <c r="P294" s="39">
        <v>6.5</v>
      </c>
      <c r="Q294" s="31">
        <v>77</v>
      </c>
      <c r="R294" s="39">
        <f t="shared" si="14"/>
        <v>500.5</v>
      </c>
      <c r="S294" s="33">
        <v>57</v>
      </c>
    </row>
    <row r="295" spans="1:19" x14ac:dyDescent="0.25">
      <c r="A295" s="28" t="str">
        <f>IFERROR(VLOOKUP(B295, CHOOSE({1,2}, Products!B:B, Products!A:A), 2, FALSE), "Not Found")</f>
        <v>P063</v>
      </c>
      <c r="B295" s="28" t="str">
        <f>PROPER(TRIM('Raw_Data'!A295))</f>
        <v>Tuna</v>
      </c>
      <c r="C295" s="28" t="s">
        <v>113</v>
      </c>
      <c r="D295" s="28" t="s">
        <v>1479</v>
      </c>
      <c r="E295" s="28" t="s">
        <v>1480</v>
      </c>
      <c r="F295" s="28" t="s">
        <v>59</v>
      </c>
      <c r="G295" s="28" t="s">
        <v>1481</v>
      </c>
      <c r="H295" s="28" t="s">
        <v>1482</v>
      </c>
      <c r="I295" s="29">
        <v>45605</v>
      </c>
      <c r="J295" s="29" t="s">
        <v>1167</v>
      </c>
      <c r="K295" s="28">
        <f>ABS('Raw_Data'!K295)</f>
        <v>58</v>
      </c>
      <c r="L295" s="28">
        <f>K295 + SUMIF(Stock_In!A:A, A295, Stock_In!D:D) - SUMIF(Stock_Out!A:A, A295, Stock_Out!D:D)</f>
        <v>58</v>
      </c>
      <c r="M295" s="28">
        <v>77</v>
      </c>
      <c r="N295" s="28">
        <f t="shared" si="13"/>
        <v>19</v>
      </c>
      <c r="O295" s="28" t="str">
        <f t="shared" si="12"/>
        <v>Yes</v>
      </c>
      <c r="P295" s="40">
        <v>18</v>
      </c>
      <c r="Q295" s="28">
        <v>25</v>
      </c>
      <c r="R295" s="40">
        <f t="shared" si="14"/>
        <v>450</v>
      </c>
      <c r="S295" s="30">
        <v>17</v>
      </c>
    </row>
    <row r="296" spans="1:19" x14ac:dyDescent="0.25">
      <c r="A296" s="31" t="str">
        <f>IFERROR(VLOOKUP(B296, CHOOSE({1,2}, Products!B:B, Products!A:A), 2, FALSE), "Not Found")</f>
        <v>P113</v>
      </c>
      <c r="B296" s="31" t="str">
        <f>PROPER(TRIM('Raw_Data'!A296))</f>
        <v>Watermelon</v>
      </c>
      <c r="C296" s="31" t="s">
        <v>56</v>
      </c>
      <c r="D296" s="31" t="s">
        <v>1484</v>
      </c>
      <c r="E296" s="31" t="s">
        <v>1485</v>
      </c>
      <c r="F296" s="31" t="s">
        <v>106</v>
      </c>
      <c r="G296" s="31" t="s">
        <v>1486</v>
      </c>
      <c r="H296" s="31" t="s">
        <v>1487</v>
      </c>
      <c r="I296" s="32">
        <v>45605</v>
      </c>
      <c r="J296" s="32">
        <v>45931</v>
      </c>
      <c r="K296" s="31">
        <f>ABS('Raw_Data'!K296)</f>
        <v>75</v>
      </c>
      <c r="L296" s="31">
        <f>K296 + SUMIF(Stock_In!A:A, A296, Stock_In!D:D) - SUMIF(Stock_Out!A:A, A296, Stock_Out!D:D)</f>
        <v>75</v>
      </c>
      <c r="M296" s="31">
        <v>10</v>
      </c>
      <c r="N296" s="31">
        <f t="shared" si="13"/>
        <v>0</v>
      </c>
      <c r="O296" s="31" t="str">
        <f t="shared" si="12"/>
        <v>No</v>
      </c>
      <c r="P296" s="39">
        <v>3</v>
      </c>
      <c r="Q296" s="31">
        <v>90</v>
      </c>
      <c r="R296" s="39">
        <f t="shared" si="14"/>
        <v>270</v>
      </c>
      <c r="S296" s="33">
        <v>42</v>
      </c>
    </row>
    <row r="297" spans="1:19" x14ac:dyDescent="0.25">
      <c r="A297" s="28" t="str">
        <f>IFERROR(VLOOKUP(B297, CHOOSE({1,2}, Products!B:B, Products!A:A), 2, FALSE), "Not Found")</f>
        <v>P009</v>
      </c>
      <c r="B297" s="28" t="str">
        <f>PROPER(TRIM('Raw_Data'!A297))</f>
        <v>Cheese</v>
      </c>
      <c r="C297" s="28" t="s">
        <v>74</v>
      </c>
      <c r="D297" s="28" t="s">
        <v>1488</v>
      </c>
      <c r="E297" s="28" t="s">
        <v>1489</v>
      </c>
      <c r="F297" s="28" t="s">
        <v>106</v>
      </c>
      <c r="G297" s="28" t="s">
        <v>1490</v>
      </c>
      <c r="H297" s="28" t="s">
        <v>1491</v>
      </c>
      <c r="I297" s="29">
        <v>45605</v>
      </c>
      <c r="J297" s="29" t="s">
        <v>565</v>
      </c>
      <c r="K297" s="28">
        <f>ABS('Raw_Data'!K297)</f>
        <v>69</v>
      </c>
      <c r="L297" s="28">
        <f>K297 + SUMIF(Stock_In!A:A, A297, Stock_In!D:D) - SUMIF(Stock_Out!A:A, A297, Stock_Out!D:D)</f>
        <v>69</v>
      </c>
      <c r="M297" s="28">
        <v>53</v>
      </c>
      <c r="N297" s="28">
        <f t="shared" si="13"/>
        <v>0</v>
      </c>
      <c r="O297" s="28" t="str">
        <f t="shared" si="12"/>
        <v>No</v>
      </c>
      <c r="P297" s="40">
        <v>9.1999999999999993</v>
      </c>
      <c r="Q297" s="28">
        <v>28</v>
      </c>
      <c r="R297" s="40">
        <f t="shared" si="14"/>
        <v>257.59999999999997</v>
      </c>
      <c r="S297" s="30">
        <v>56</v>
      </c>
    </row>
    <row r="298" spans="1:19" x14ac:dyDescent="0.25">
      <c r="A298" s="31" t="str">
        <f>IFERROR(VLOOKUP(B298, CHOOSE({1,2}, Products!B:B, Products!A:A), 2, FALSE), "Not Found")</f>
        <v>P037</v>
      </c>
      <c r="B298" s="31" t="str">
        <f>PROPER(TRIM('Raw_Data'!A298))</f>
        <v>Robusta Coffee</v>
      </c>
      <c r="C298" s="31" t="s">
        <v>201</v>
      </c>
      <c r="D298" s="31" t="s">
        <v>89</v>
      </c>
      <c r="E298" s="31" t="s">
        <v>1492</v>
      </c>
      <c r="F298" s="31" t="s">
        <v>68</v>
      </c>
      <c r="G298" s="31" t="s">
        <v>1493</v>
      </c>
      <c r="H298" s="31" t="s">
        <v>1494</v>
      </c>
      <c r="I298" s="32">
        <v>45605</v>
      </c>
      <c r="J298" s="32" t="s">
        <v>1495</v>
      </c>
      <c r="K298" s="31">
        <f>ABS('Raw_Data'!K298)</f>
        <v>59</v>
      </c>
      <c r="L298" s="31">
        <f>K298 + SUMIF(Stock_In!A:A, A298, Stock_In!D:D) - SUMIF(Stock_Out!A:A, A298, Stock_Out!D:D)</f>
        <v>59</v>
      </c>
      <c r="M298" s="31">
        <v>62</v>
      </c>
      <c r="N298" s="31">
        <f t="shared" si="13"/>
        <v>3</v>
      </c>
      <c r="O298" s="31" t="str">
        <f t="shared" si="12"/>
        <v>Yes</v>
      </c>
      <c r="P298" s="39">
        <v>10.3</v>
      </c>
      <c r="Q298" s="31">
        <v>90</v>
      </c>
      <c r="R298" s="39">
        <f t="shared" si="14"/>
        <v>927.00000000000011</v>
      </c>
      <c r="S298" s="33">
        <v>94</v>
      </c>
    </row>
    <row r="299" spans="1:19" x14ac:dyDescent="0.25">
      <c r="A299" s="28" t="str">
        <f>IFERROR(VLOOKUP(B299, CHOOSE({1,2}, Products!B:B, Products!A:A), 2, FALSE), "Not Found")</f>
        <v>P094</v>
      </c>
      <c r="B299" s="28" t="str">
        <f>PROPER(TRIM('Raw_Data'!A299))</f>
        <v>Oatmeal Biscuit</v>
      </c>
      <c r="C299" s="28" t="s">
        <v>152</v>
      </c>
      <c r="D299" s="28" t="s">
        <v>1497</v>
      </c>
      <c r="E299" s="28" t="s">
        <v>1498</v>
      </c>
      <c r="F299" s="28" t="s">
        <v>106</v>
      </c>
      <c r="G299" s="28" t="s">
        <v>1499</v>
      </c>
      <c r="H299" s="28" t="s">
        <v>1500</v>
      </c>
      <c r="I299" s="29">
        <v>45606</v>
      </c>
      <c r="J299" s="29" t="s">
        <v>1371</v>
      </c>
      <c r="K299" s="28">
        <f>ABS('Raw_Data'!K299)</f>
        <v>34</v>
      </c>
      <c r="L299" s="28">
        <f>K299 + SUMIF(Stock_In!A:A, A299, Stock_In!D:D) - SUMIF(Stock_Out!A:A, A299, Stock_Out!D:D)</f>
        <v>34</v>
      </c>
      <c r="M299" s="28">
        <v>55</v>
      </c>
      <c r="N299" s="28">
        <f t="shared" si="13"/>
        <v>21</v>
      </c>
      <c r="O299" s="28" t="str">
        <f t="shared" si="12"/>
        <v>Yes</v>
      </c>
      <c r="P299" s="40">
        <v>5</v>
      </c>
      <c r="Q299" s="28">
        <v>77</v>
      </c>
      <c r="R299" s="40">
        <f t="shared" si="14"/>
        <v>385</v>
      </c>
      <c r="S299" s="30">
        <v>85</v>
      </c>
    </row>
    <row r="300" spans="1:19" x14ac:dyDescent="0.25">
      <c r="A300" s="31" t="str">
        <f>IFERROR(VLOOKUP(B300, CHOOSE({1,2}, Products!B:B, Products!A:A), 2, FALSE), "Not Found")</f>
        <v>P092</v>
      </c>
      <c r="B300" s="31" t="str">
        <f>PROPER(TRIM('Raw_Data'!A300))</f>
        <v>Canola Oil</v>
      </c>
      <c r="C300" s="31" t="s">
        <v>65</v>
      </c>
      <c r="D300" s="31" t="s">
        <v>979</v>
      </c>
      <c r="E300" s="31" t="s">
        <v>1501</v>
      </c>
      <c r="F300" s="31" t="s">
        <v>68</v>
      </c>
      <c r="G300" s="31" t="s">
        <v>1502</v>
      </c>
      <c r="H300" s="31" t="s">
        <v>1503</v>
      </c>
      <c r="I300" s="32">
        <v>45606</v>
      </c>
      <c r="J300" s="32" t="s">
        <v>754</v>
      </c>
      <c r="K300" s="31">
        <f>ABS('Raw_Data'!K300)</f>
        <v>19</v>
      </c>
      <c r="L300" s="31">
        <f>K300 + SUMIF(Stock_In!A:A, A300, Stock_In!D:D) - SUMIF(Stock_Out!A:A, A300, Stock_Out!D:D)</f>
        <v>19</v>
      </c>
      <c r="M300" s="31">
        <v>80</v>
      </c>
      <c r="N300" s="31">
        <f t="shared" si="13"/>
        <v>61</v>
      </c>
      <c r="O300" s="31" t="str">
        <f t="shared" si="12"/>
        <v>Yes</v>
      </c>
      <c r="P300" s="39">
        <v>2.2999999999999998</v>
      </c>
      <c r="Q300" s="31">
        <v>33</v>
      </c>
      <c r="R300" s="39">
        <f t="shared" si="14"/>
        <v>75.899999999999991</v>
      </c>
      <c r="S300" s="33">
        <v>38</v>
      </c>
    </row>
    <row r="301" spans="1:19" x14ac:dyDescent="0.25">
      <c r="A301" s="28" t="str">
        <f>IFERROR(VLOOKUP(B301, CHOOSE({1,2}, Products!B:B, Products!A:A), 2, FALSE), "Not Found")</f>
        <v>P090</v>
      </c>
      <c r="B301" s="28" t="str">
        <f>PROPER(TRIM('Raw_Data'!A301))</f>
        <v>Gouda Cheese</v>
      </c>
      <c r="C301" s="28" t="s">
        <v>74</v>
      </c>
      <c r="D301" s="28" t="s">
        <v>181</v>
      </c>
      <c r="E301" s="28" t="s">
        <v>1505</v>
      </c>
      <c r="F301" s="28" t="s">
        <v>68</v>
      </c>
      <c r="G301" s="28" t="s">
        <v>1506</v>
      </c>
      <c r="H301" s="28" t="s">
        <v>1507</v>
      </c>
      <c r="I301" s="29">
        <v>45607</v>
      </c>
      <c r="J301" s="29" t="s">
        <v>198</v>
      </c>
      <c r="K301" s="28">
        <f>ABS('Raw_Data'!K301)</f>
        <v>97</v>
      </c>
      <c r="L301" s="28">
        <f>K301 + SUMIF(Stock_In!A:A, A301, Stock_In!D:D) - SUMIF(Stock_Out!A:A, A301, Stock_Out!D:D)</f>
        <v>97</v>
      </c>
      <c r="M301" s="28">
        <v>77</v>
      </c>
      <c r="N301" s="28">
        <f t="shared" si="13"/>
        <v>0</v>
      </c>
      <c r="O301" s="28" t="str">
        <f t="shared" si="12"/>
        <v>No</v>
      </c>
      <c r="P301" s="40">
        <v>7</v>
      </c>
      <c r="Q301" s="28">
        <v>43</v>
      </c>
      <c r="R301" s="40">
        <f t="shared" si="14"/>
        <v>301</v>
      </c>
      <c r="S301" s="30">
        <v>40</v>
      </c>
    </row>
    <row r="302" spans="1:19" x14ac:dyDescent="0.25">
      <c r="A302" s="31" t="str">
        <f>IFERROR(VLOOKUP(B302, CHOOSE({1,2}, Products!B:B, Products!A:A), 2, FALSE), "Not Found")</f>
        <v>P083</v>
      </c>
      <c r="B302" s="31" t="str">
        <f>PROPER(TRIM('Raw_Data'!A302))</f>
        <v>Buttermilk</v>
      </c>
      <c r="C302" s="31" t="s">
        <v>74</v>
      </c>
      <c r="D302" s="31" t="s">
        <v>463</v>
      </c>
      <c r="E302" s="31" t="s">
        <v>1508</v>
      </c>
      <c r="F302" s="31" t="s">
        <v>106</v>
      </c>
      <c r="G302" s="31" t="s">
        <v>1509</v>
      </c>
      <c r="H302" s="31" t="s">
        <v>1510</v>
      </c>
      <c r="I302" s="32">
        <v>45607</v>
      </c>
      <c r="J302" s="32">
        <v>45603</v>
      </c>
      <c r="K302" s="31">
        <f>ABS('Raw_Data'!K302)</f>
        <v>70</v>
      </c>
      <c r="L302" s="31">
        <f>K302 + SUMIF(Stock_In!A:A, A302, Stock_In!D:D) - SUMIF(Stock_Out!A:A, A302, Stock_Out!D:D)</f>
        <v>70</v>
      </c>
      <c r="M302" s="31">
        <v>66</v>
      </c>
      <c r="N302" s="31">
        <f t="shared" si="13"/>
        <v>0</v>
      </c>
      <c r="O302" s="31" t="str">
        <f t="shared" si="12"/>
        <v>No</v>
      </c>
      <c r="P302" s="39">
        <v>2.5</v>
      </c>
      <c r="Q302" s="31">
        <v>47</v>
      </c>
      <c r="R302" s="39">
        <f t="shared" si="14"/>
        <v>117.5</v>
      </c>
      <c r="S302" s="33">
        <v>77</v>
      </c>
    </row>
    <row r="303" spans="1:19" x14ac:dyDescent="0.25">
      <c r="A303" s="28" t="str">
        <f>IFERROR(VLOOKUP(B303, CHOOSE({1,2}, Products!B:B, Products!A:A), 2, FALSE), "Not Found")</f>
        <v>P072</v>
      </c>
      <c r="B303" s="28" t="str">
        <f>PROPER(TRIM('Raw_Data'!A303))</f>
        <v>White Tea</v>
      </c>
      <c r="C303" s="28" t="s">
        <v>201</v>
      </c>
      <c r="D303" s="28" t="s">
        <v>1314</v>
      </c>
      <c r="E303" s="28" t="s">
        <v>1511</v>
      </c>
      <c r="F303" s="28" t="s">
        <v>68</v>
      </c>
      <c r="G303" s="28" t="s">
        <v>1512</v>
      </c>
      <c r="H303" s="28" t="s">
        <v>1513</v>
      </c>
      <c r="I303" s="29">
        <v>45608</v>
      </c>
      <c r="J303" s="29">
        <v>45481</v>
      </c>
      <c r="K303" s="28">
        <f>ABS('Raw_Data'!K303)</f>
        <v>36</v>
      </c>
      <c r="L303" s="28">
        <f>K303 + SUMIF(Stock_In!A:A, A303, Stock_In!D:D) - SUMIF(Stock_Out!A:A, A303, Stock_Out!D:D)</f>
        <v>36</v>
      </c>
      <c r="M303" s="28">
        <v>90</v>
      </c>
      <c r="N303" s="28">
        <f t="shared" si="13"/>
        <v>54</v>
      </c>
      <c r="O303" s="28" t="str">
        <f t="shared" si="12"/>
        <v>Yes</v>
      </c>
      <c r="P303" s="40">
        <v>25</v>
      </c>
      <c r="Q303" s="28">
        <v>35</v>
      </c>
      <c r="R303" s="40">
        <f t="shared" si="14"/>
        <v>875</v>
      </c>
      <c r="S303" s="30">
        <v>68</v>
      </c>
    </row>
    <row r="304" spans="1:19" x14ac:dyDescent="0.25">
      <c r="A304" s="31" t="str">
        <f>IFERROR(VLOOKUP(B304, CHOOSE({1,2}, Products!B:B, Products!A:A), 2, FALSE), "Not Found")</f>
        <v>P061</v>
      </c>
      <c r="B304" s="31" t="str">
        <f>PROPER(TRIM('Raw_Data'!A304))</f>
        <v>Sunflower Oil</v>
      </c>
      <c r="C304" s="31" t="s">
        <v>65</v>
      </c>
      <c r="D304" s="31" t="s">
        <v>1175</v>
      </c>
      <c r="E304" s="31" t="s">
        <v>1515</v>
      </c>
      <c r="F304" s="31" t="s">
        <v>59</v>
      </c>
      <c r="G304" s="31" t="s">
        <v>1516</v>
      </c>
      <c r="H304" s="31" t="s">
        <v>1517</v>
      </c>
      <c r="I304" s="32">
        <v>45608</v>
      </c>
      <c r="J304" s="32" t="s">
        <v>669</v>
      </c>
      <c r="K304" s="31">
        <f>ABS('Raw_Data'!K304)</f>
        <v>88</v>
      </c>
      <c r="L304" s="31">
        <f>K304 + SUMIF(Stock_In!A:A, A304, Stock_In!D:D) - SUMIF(Stock_Out!A:A, A304, Stock_Out!D:D)</f>
        <v>88</v>
      </c>
      <c r="M304" s="31">
        <v>100</v>
      </c>
      <c r="N304" s="31">
        <f t="shared" si="13"/>
        <v>12</v>
      </c>
      <c r="O304" s="31" t="str">
        <f t="shared" si="12"/>
        <v>Yes</v>
      </c>
      <c r="P304" s="39">
        <v>2.5</v>
      </c>
      <c r="Q304" s="31">
        <v>25</v>
      </c>
      <c r="R304" s="39">
        <f t="shared" si="14"/>
        <v>62.5</v>
      </c>
      <c r="S304" s="33">
        <v>28</v>
      </c>
    </row>
    <row r="305" spans="1:19" x14ac:dyDescent="0.25">
      <c r="A305" s="28" t="str">
        <f>IFERROR(VLOOKUP(B305, CHOOSE({1,2}, Products!B:B, Products!A:A), 2, FALSE), "Not Found")</f>
        <v>P013</v>
      </c>
      <c r="B305" s="28" t="str">
        <f>PROPER(TRIM('Raw_Data'!A305))</f>
        <v>Orange</v>
      </c>
      <c r="C305" s="28" t="s">
        <v>56</v>
      </c>
      <c r="D305" s="28" t="s">
        <v>416</v>
      </c>
      <c r="E305" s="28" t="s">
        <v>1518</v>
      </c>
      <c r="F305" s="28" t="s">
        <v>68</v>
      </c>
      <c r="G305" s="28" t="s">
        <v>1519</v>
      </c>
      <c r="H305" s="28" t="s">
        <v>1520</v>
      </c>
      <c r="I305" s="29">
        <v>45608</v>
      </c>
      <c r="J305" s="29" t="s">
        <v>178</v>
      </c>
      <c r="K305" s="28">
        <f>ABS('Raw_Data'!K305)</f>
        <v>75</v>
      </c>
      <c r="L305" s="28">
        <f>K305 + SUMIF(Stock_In!A:A, A305, Stock_In!D:D) - SUMIF(Stock_Out!A:A, A305, Stock_Out!D:D)</f>
        <v>75</v>
      </c>
      <c r="M305" s="28">
        <v>48</v>
      </c>
      <c r="N305" s="28">
        <f t="shared" si="13"/>
        <v>0</v>
      </c>
      <c r="O305" s="28" t="str">
        <f t="shared" si="12"/>
        <v>No</v>
      </c>
      <c r="P305" s="40">
        <v>3</v>
      </c>
      <c r="Q305" s="28">
        <v>96</v>
      </c>
      <c r="R305" s="40">
        <f t="shared" si="14"/>
        <v>288</v>
      </c>
      <c r="S305" s="30">
        <v>65</v>
      </c>
    </row>
    <row r="306" spans="1:19" x14ac:dyDescent="0.25">
      <c r="A306" s="31" t="str">
        <f>IFERROR(VLOOKUP(B306, CHOOSE({1,2}, Products!B:B, Products!A:A), 2, FALSE), "Not Found")</f>
        <v>P027</v>
      </c>
      <c r="B306" s="31" t="str">
        <f>PROPER(TRIM('Raw_Data'!A306))</f>
        <v>Green Coffee</v>
      </c>
      <c r="C306" s="31" t="s">
        <v>201</v>
      </c>
      <c r="D306" s="31" t="s">
        <v>1521</v>
      </c>
      <c r="E306" s="31" t="s">
        <v>1522</v>
      </c>
      <c r="F306" s="31" t="s">
        <v>106</v>
      </c>
      <c r="G306" s="31" t="s">
        <v>1523</v>
      </c>
      <c r="H306" s="31" t="s">
        <v>1524</v>
      </c>
      <c r="I306" s="32">
        <v>45629</v>
      </c>
      <c r="J306" s="32">
        <v>45993</v>
      </c>
      <c r="K306" s="31">
        <f>ABS('Raw_Data'!K306)</f>
        <v>62</v>
      </c>
      <c r="L306" s="31">
        <f>K306 + SUMIF(Stock_In!A:A, A306, Stock_In!D:D) - SUMIF(Stock_Out!A:A, A306, Stock_Out!D:D)</f>
        <v>62</v>
      </c>
      <c r="M306" s="31">
        <v>89</v>
      </c>
      <c r="N306" s="31">
        <f t="shared" si="13"/>
        <v>27</v>
      </c>
      <c r="O306" s="31" t="str">
        <f t="shared" si="12"/>
        <v>Yes</v>
      </c>
      <c r="P306" s="39">
        <v>12</v>
      </c>
      <c r="Q306" s="31">
        <v>35</v>
      </c>
      <c r="R306" s="39">
        <f t="shared" si="14"/>
        <v>420</v>
      </c>
      <c r="S306" s="33">
        <v>36</v>
      </c>
    </row>
    <row r="307" spans="1:19" x14ac:dyDescent="0.25">
      <c r="A307" s="28" t="str">
        <f>IFERROR(VLOOKUP(B307, CHOOSE({1,2}, Products!B:B, Products!A:A), 2, FALSE), "Not Found")</f>
        <v>P015</v>
      </c>
      <c r="B307" s="28" t="str">
        <f>PROPER(TRIM('Raw_Data'!A307))</f>
        <v>Cauliflower</v>
      </c>
      <c r="C307" s="28" t="s">
        <v>56</v>
      </c>
      <c r="D307" s="28" t="s">
        <v>216</v>
      </c>
      <c r="E307" s="28" t="s">
        <v>1526</v>
      </c>
      <c r="F307" s="28" t="s">
        <v>68</v>
      </c>
      <c r="G307" s="28" t="s">
        <v>1527</v>
      </c>
      <c r="H307" s="28" t="s">
        <v>1528</v>
      </c>
      <c r="I307" s="29">
        <v>45629</v>
      </c>
      <c r="J307" s="29">
        <v>45604</v>
      </c>
      <c r="K307" s="28">
        <f>ABS('Raw_Data'!K307)</f>
        <v>19</v>
      </c>
      <c r="L307" s="28">
        <f>K307 + SUMIF(Stock_In!A:A, A307, Stock_In!D:D) - SUMIF(Stock_Out!A:A, A307, Stock_Out!D:D)</f>
        <v>19</v>
      </c>
      <c r="M307" s="28">
        <v>73</v>
      </c>
      <c r="N307" s="28">
        <f t="shared" si="13"/>
        <v>54</v>
      </c>
      <c r="O307" s="28" t="str">
        <f t="shared" si="12"/>
        <v>Yes</v>
      </c>
      <c r="P307" s="40">
        <v>2.4500000000000002</v>
      </c>
      <c r="Q307" s="28">
        <v>70</v>
      </c>
      <c r="R307" s="40">
        <f t="shared" si="14"/>
        <v>171.5</v>
      </c>
      <c r="S307" s="30">
        <v>48</v>
      </c>
    </row>
    <row r="308" spans="1:19" x14ac:dyDescent="0.25">
      <c r="A308" s="31" t="str">
        <f>IFERROR(VLOOKUP(B308, CHOOSE({1,2}, Products!B:B, Products!A:A), 2, FALSE), "Not Found")</f>
        <v>P076</v>
      </c>
      <c r="B308" s="31" t="str">
        <f>PROPER(TRIM('Raw_Data'!A308))</f>
        <v>Egg (Goose)</v>
      </c>
      <c r="C308" s="31" t="s">
        <v>74</v>
      </c>
      <c r="D308" s="31" t="s">
        <v>1245</v>
      </c>
      <c r="E308" s="31" t="s">
        <v>1529</v>
      </c>
      <c r="F308" s="31" t="s">
        <v>59</v>
      </c>
      <c r="G308" s="31" t="s">
        <v>1530</v>
      </c>
      <c r="H308" s="31" t="s">
        <v>1531</v>
      </c>
      <c r="I308" s="32">
        <v>45630</v>
      </c>
      <c r="J308" s="32" t="s">
        <v>1139</v>
      </c>
      <c r="K308" s="31">
        <f>ABS('Raw_Data'!K308)</f>
        <v>35</v>
      </c>
      <c r="L308" s="31">
        <f>K308 + SUMIF(Stock_In!A:A, A308, Stock_In!D:D) - SUMIF(Stock_Out!A:A, A308, Stock_Out!D:D)</f>
        <v>35</v>
      </c>
      <c r="M308" s="31">
        <v>78</v>
      </c>
      <c r="N308" s="31">
        <f t="shared" si="13"/>
        <v>43</v>
      </c>
      <c r="O308" s="31" t="str">
        <f t="shared" si="12"/>
        <v>Yes</v>
      </c>
      <c r="P308" s="39">
        <v>2.5</v>
      </c>
      <c r="Q308" s="31">
        <v>95</v>
      </c>
      <c r="R308" s="39">
        <f t="shared" si="14"/>
        <v>237.5</v>
      </c>
      <c r="S308" s="33">
        <v>91</v>
      </c>
    </row>
    <row r="309" spans="1:19" x14ac:dyDescent="0.25">
      <c r="A309" s="28" t="str">
        <f>IFERROR(VLOOKUP(B309, CHOOSE({1,2}, Products!B:B, Products!A:A), 2, FALSE), "Not Found")</f>
        <v>P107</v>
      </c>
      <c r="B309" s="28" t="str">
        <f>PROPER(TRIM('Raw_Data'!A309))</f>
        <v>Swiss Cheese</v>
      </c>
      <c r="C309" s="28" t="s">
        <v>74</v>
      </c>
      <c r="D309" s="28" t="s">
        <v>499</v>
      </c>
      <c r="E309" s="28" t="s">
        <v>1532</v>
      </c>
      <c r="F309" s="28" t="s">
        <v>68</v>
      </c>
      <c r="G309" s="28" t="s">
        <v>1533</v>
      </c>
      <c r="H309" s="28" t="s">
        <v>1534</v>
      </c>
      <c r="I309" s="29">
        <v>45631</v>
      </c>
      <c r="J309" s="29" t="s">
        <v>1535</v>
      </c>
      <c r="K309" s="28">
        <f>ABS('Raw_Data'!K309)</f>
        <v>50</v>
      </c>
      <c r="L309" s="28">
        <f>K309 + SUMIF(Stock_In!A:A, A309, Stock_In!D:D) - SUMIF(Stock_Out!A:A, A309, Stock_Out!D:D)</f>
        <v>50</v>
      </c>
      <c r="M309" s="28">
        <v>99</v>
      </c>
      <c r="N309" s="28">
        <f t="shared" si="13"/>
        <v>49</v>
      </c>
      <c r="O309" s="28" t="str">
        <f t="shared" si="12"/>
        <v>Yes</v>
      </c>
      <c r="P309" s="40">
        <v>8</v>
      </c>
      <c r="Q309" s="28">
        <v>42</v>
      </c>
      <c r="R309" s="40">
        <f t="shared" si="14"/>
        <v>336</v>
      </c>
      <c r="S309" s="30">
        <v>1</v>
      </c>
    </row>
    <row r="310" spans="1:19" x14ac:dyDescent="0.25">
      <c r="A310" s="31" t="str">
        <f>IFERROR(VLOOKUP(B310, CHOOSE({1,2}, Products!B:B, Products!A:A), 2, FALSE), "Not Found")</f>
        <v>P086</v>
      </c>
      <c r="B310" s="31" t="str">
        <f>PROPER(TRIM('Raw_Data'!A310))</f>
        <v>Cod</v>
      </c>
      <c r="C310" s="31" t="s">
        <v>113</v>
      </c>
      <c r="D310" s="31" t="s">
        <v>1536</v>
      </c>
      <c r="E310" s="31" t="s">
        <v>1537</v>
      </c>
      <c r="F310" s="31" t="s">
        <v>59</v>
      </c>
      <c r="G310" s="31" t="s">
        <v>1538</v>
      </c>
      <c r="H310" s="31" t="s">
        <v>1539</v>
      </c>
      <c r="I310" s="32">
        <v>45631</v>
      </c>
      <c r="J310" s="32">
        <v>45361</v>
      </c>
      <c r="K310" s="31">
        <f>ABS('Raw_Data'!K310)</f>
        <v>65</v>
      </c>
      <c r="L310" s="31">
        <f>K310 + SUMIF(Stock_In!A:A, A310, Stock_In!D:D) - SUMIF(Stock_Out!A:A, A310, Stock_Out!D:D)</f>
        <v>65</v>
      </c>
      <c r="M310" s="31">
        <v>79</v>
      </c>
      <c r="N310" s="31">
        <f t="shared" si="13"/>
        <v>14</v>
      </c>
      <c r="O310" s="31" t="str">
        <f t="shared" si="12"/>
        <v>Yes</v>
      </c>
      <c r="P310" s="39">
        <v>8</v>
      </c>
      <c r="Q310" s="31">
        <v>56</v>
      </c>
      <c r="R310" s="39">
        <f t="shared" si="14"/>
        <v>448</v>
      </c>
      <c r="S310" s="33">
        <v>94</v>
      </c>
    </row>
    <row r="311" spans="1:19" x14ac:dyDescent="0.25">
      <c r="A311" s="28" t="str">
        <f>IFERROR(VLOOKUP(B311, CHOOSE({1,2}, Products!B:B, Products!A:A), 2, FALSE), "Not Found")</f>
        <v>P071</v>
      </c>
      <c r="B311" s="28" t="str">
        <f>PROPER(TRIM('Raw_Data'!A311))</f>
        <v>Black Tea</v>
      </c>
      <c r="C311" s="28" t="s">
        <v>201</v>
      </c>
      <c r="D311" s="28" t="s">
        <v>1540</v>
      </c>
      <c r="E311" s="28" t="s">
        <v>1541</v>
      </c>
      <c r="F311" s="28" t="s">
        <v>106</v>
      </c>
      <c r="G311" s="28" t="s">
        <v>1542</v>
      </c>
      <c r="H311" s="28" t="s">
        <v>1543</v>
      </c>
      <c r="I311" s="29">
        <v>45631</v>
      </c>
      <c r="J311" s="29">
        <v>45296</v>
      </c>
      <c r="K311" s="28">
        <f>ABS('Raw_Data'!K311)</f>
        <v>18</v>
      </c>
      <c r="L311" s="28">
        <f>K311 + SUMIF(Stock_In!A:A, A311, Stock_In!D:D) - SUMIF(Stock_Out!A:A, A311, Stock_Out!D:D)</f>
        <v>18</v>
      </c>
      <c r="M311" s="28">
        <v>36</v>
      </c>
      <c r="N311" s="28">
        <f t="shared" si="13"/>
        <v>18</v>
      </c>
      <c r="O311" s="28" t="str">
        <f t="shared" si="12"/>
        <v>Yes</v>
      </c>
      <c r="P311" s="40">
        <v>5.3</v>
      </c>
      <c r="Q311" s="28">
        <v>65</v>
      </c>
      <c r="R311" s="40">
        <f t="shared" si="14"/>
        <v>344.5</v>
      </c>
      <c r="S311" s="30">
        <v>100</v>
      </c>
    </row>
    <row r="312" spans="1:19" x14ac:dyDescent="0.25">
      <c r="A312" s="31" t="str">
        <f>IFERROR(VLOOKUP(B312, CHOOSE({1,2}, Products!B:B, Products!A:A), 2, FALSE), "Not Found")</f>
        <v>P114</v>
      </c>
      <c r="B312" s="31" t="str">
        <f>PROPER(TRIM('Raw_Data'!A312))</f>
        <v>Vanilla Biscuit</v>
      </c>
      <c r="C312" s="31" t="s">
        <v>152</v>
      </c>
      <c r="D312" s="31" t="s">
        <v>941</v>
      </c>
      <c r="E312" s="31" t="s">
        <v>1546</v>
      </c>
      <c r="F312" s="31" t="s">
        <v>59</v>
      </c>
      <c r="G312" s="31" t="s">
        <v>1547</v>
      </c>
      <c r="H312" s="31" t="s">
        <v>1548</v>
      </c>
      <c r="I312" s="32">
        <v>45631</v>
      </c>
      <c r="J312" s="32" t="s">
        <v>582</v>
      </c>
      <c r="K312" s="31">
        <f>ABS('Raw_Data'!K312)</f>
        <v>89</v>
      </c>
      <c r="L312" s="31">
        <f>K312 + SUMIF(Stock_In!A:A, A312, Stock_In!D:D) - SUMIF(Stock_Out!A:A, A312, Stock_Out!D:D)</f>
        <v>89</v>
      </c>
      <c r="M312" s="31">
        <v>22</v>
      </c>
      <c r="N312" s="31">
        <f t="shared" si="13"/>
        <v>0</v>
      </c>
      <c r="O312" s="31" t="str">
        <f t="shared" si="12"/>
        <v>No</v>
      </c>
      <c r="P312" s="39">
        <v>5.5</v>
      </c>
      <c r="Q312" s="31">
        <v>83</v>
      </c>
      <c r="R312" s="39">
        <f t="shared" si="14"/>
        <v>456.5</v>
      </c>
      <c r="S312" s="33">
        <v>25</v>
      </c>
    </row>
    <row r="313" spans="1:19" x14ac:dyDescent="0.25">
      <c r="A313" s="28" t="str">
        <f>IFERROR(VLOOKUP(B313, CHOOSE({1,2}, Products!B:B, Products!A:A), 2, FALSE), "Not Found")</f>
        <v>P070</v>
      </c>
      <c r="B313" s="28" t="str">
        <f>PROPER(TRIM('Raw_Data'!A313))</f>
        <v>Mushrooms</v>
      </c>
      <c r="C313" s="28" t="s">
        <v>56</v>
      </c>
      <c r="D313" s="28" t="s">
        <v>1550</v>
      </c>
      <c r="E313" s="28" t="s">
        <v>1551</v>
      </c>
      <c r="F313" s="28" t="s">
        <v>59</v>
      </c>
      <c r="G313" s="28" t="s">
        <v>1552</v>
      </c>
      <c r="H313" s="28" t="s">
        <v>1553</v>
      </c>
      <c r="I313" s="29">
        <v>45632</v>
      </c>
      <c r="J313" s="29" t="s">
        <v>930</v>
      </c>
      <c r="K313" s="28">
        <f>ABS('Raw_Data'!K313)</f>
        <v>34</v>
      </c>
      <c r="L313" s="28">
        <f>K313 + SUMIF(Stock_In!A:A, A313, Stock_In!D:D) - SUMIF(Stock_Out!A:A, A313, Stock_Out!D:D)</f>
        <v>34</v>
      </c>
      <c r="M313" s="28">
        <v>1</v>
      </c>
      <c r="N313" s="28">
        <f t="shared" si="13"/>
        <v>0</v>
      </c>
      <c r="O313" s="28" t="str">
        <f t="shared" si="12"/>
        <v>No</v>
      </c>
      <c r="P313" s="40">
        <v>6.2</v>
      </c>
      <c r="Q313" s="28">
        <v>58</v>
      </c>
      <c r="R313" s="40">
        <f t="shared" si="14"/>
        <v>359.6</v>
      </c>
      <c r="S313" s="30">
        <v>36</v>
      </c>
    </row>
    <row r="314" spans="1:19" x14ac:dyDescent="0.25">
      <c r="A314" s="31" t="str">
        <f>IFERROR(VLOOKUP(B314, CHOOSE({1,2}, Products!B:B, Products!A:A), 2, FALSE), "Not Found")</f>
        <v>P030</v>
      </c>
      <c r="B314" s="31" t="str">
        <f>PROPER(TRIM('Raw_Data'!A314))</f>
        <v>Bread Flour</v>
      </c>
      <c r="C314" s="31" t="s">
        <v>103</v>
      </c>
      <c r="D314" s="31" t="s">
        <v>888</v>
      </c>
      <c r="E314" s="31" t="s">
        <v>1554</v>
      </c>
      <c r="F314" s="31" t="s">
        <v>106</v>
      </c>
      <c r="G314" s="31" t="s">
        <v>1555</v>
      </c>
      <c r="H314" s="31" t="s">
        <v>1556</v>
      </c>
      <c r="I314" s="32">
        <v>45632</v>
      </c>
      <c r="J314" s="32" t="s">
        <v>1557</v>
      </c>
      <c r="K314" s="31">
        <f>ABS('Raw_Data'!K314)</f>
        <v>87</v>
      </c>
      <c r="L314" s="31">
        <f>K314 + SUMIF(Stock_In!A:A, A314, Stock_In!D:D) - SUMIF(Stock_Out!A:A, A314, Stock_Out!D:D)</f>
        <v>87</v>
      </c>
      <c r="M314" s="31">
        <v>97</v>
      </c>
      <c r="N314" s="31">
        <f t="shared" si="13"/>
        <v>10</v>
      </c>
      <c r="O314" s="31" t="str">
        <f t="shared" si="12"/>
        <v>Yes</v>
      </c>
      <c r="P314" s="39">
        <v>1.5</v>
      </c>
      <c r="Q314" s="31">
        <v>58</v>
      </c>
      <c r="R314" s="39">
        <f t="shared" si="14"/>
        <v>87</v>
      </c>
      <c r="S314" s="33">
        <v>21</v>
      </c>
    </row>
    <row r="315" spans="1:19" x14ac:dyDescent="0.25">
      <c r="A315" s="28" t="str">
        <f>IFERROR(VLOOKUP(B315, CHOOSE({1,2}, Products!B:B, Products!A:A), 2, FALSE), "Not Found")</f>
        <v>P092</v>
      </c>
      <c r="B315" s="28" t="str">
        <f>PROPER(TRIM('Raw_Data'!A315))</f>
        <v>Canola Oil</v>
      </c>
      <c r="C315" s="28" t="s">
        <v>65</v>
      </c>
      <c r="D315" s="28" t="s">
        <v>371</v>
      </c>
      <c r="E315" s="28" t="s">
        <v>1559</v>
      </c>
      <c r="F315" s="28" t="s">
        <v>68</v>
      </c>
      <c r="G315" s="28" t="s">
        <v>1560</v>
      </c>
      <c r="H315" s="28" t="s">
        <v>1561</v>
      </c>
      <c r="I315" s="29">
        <v>45632</v>
      </c>
      <c r="J315" s="29">
        <v>45301</v>
      </c>
      <c r="K315" s="28">
        <f>ABS('Raw_Data'!K315)</f>
        <v>53</v>
      </c>
      <c r="L315" s="28">
        <f>K315 + SUMIF(Stock_In!A:A, A315, Stock_In!D:D) - SUMIF(Stock_Out!A:A, A315, Stock_Out!D:D)</f>
        <v>53</v>
      </c>
      <c r="M315" s="28">
        <v>20</v>
      </c>
      <c r="N315" s="28">
        <f t="shared" si="13"/>
        <v>0</v>
      </c>
      <c r="O315" s="28" t="str">
        <f t="shared" si="12"/>
        <v>No</v>
      </c>
      <c r="P315" s="40">
        <v>2.2999999999999998</v>
      </c>
      <c r="Q315" s="28">
        <v>83</v>
      </c>
      <c r="R315" s="40">
        <f t="shared" si="14"/>
        <v>190.89999999999998</v>
      </c>
      <c r="S315" s="30">
        <v>77</v>
      </c>
    </row>
    <row r="316" spans="1:19" x14ac:dyDescent="0.25">
      <c r="A316" s="31" t="str">
        <f>IFERROR(VLOOKUP(B316, CHOOSE({1,2}, Products!B:B, Products!A:A), 2, FALSE), "Not Found")</f>
        <v>P093</v>
      </c>
      <c r="B316" s="31" t="str">
        <f>PROPER(TRIM('Raw_Data'!A316))</f>
        <v>Basmati Rice</v>
      </c>
      <c r="C316" s="31" t="s">
        <v>103</v>
      </c>
      <c r="D316" s="31" t="s">
        <v>1562</v>
      </c>
      <c r="E316" s="31" t="s">
        <v>1563</v>
      </c>
      <c r="F316" s="31" t="s">
        <v>106</v>
      </c>
      <c r="G316" s="31" t="s">
        <v>1564</v>
      </c>
      <c r="H316" s="31" t="s">
        <v>1565</v>
      </c>
      <c r="I316" s="32">
        <v>45633</v>
      </c>
      <c r="J316" s="32" t="s">
        <v>934</v>
      </c>
      <c r="K316" s="31">
        <f>ABS('Raw_Data'!K316)</f>
        <v>56</v>
      </c>
      <c r="L316" s="31">
        <f>K316 + SUMIF(Stock_In!A:A, A316, Stock_In!D:D) - SUMIF(Stock_Out!A:A, A316, Stock_Out!D:D)</f>
        <v>56</v>
      </c>
      <c r="M316" s="31">
        <v>53</v>
      </c>
      <c r="N316" s="31">
        <f t="shared" si="13"/>
        <v>0</v>
      </c>
      <c r="O316" s="31" t="str">
        <f t="shared" si="12"/>
        <v>No</v>
      </c>
      <c r="P316" s="39">
        <v>4.5</v>
      </c>
      <c r="Q316" s="31">
        <v>69</v>
      </c>
      <c r="R316" s="39">
        <f t="shared" si="14"/>
        <v>310.5</v>
      </c>
      <c r="S316" s="33">
        <v>69</v>
      </c>
    </row>
    <row r="317" spans="1:19" x14ac:dyDescent="0.25">
      <c r="A317" s="28" t="str">
        <f>IFERROR(VLOOKUP(B317, CHOOSE({1,2}, Products!B:B, Products!A:A), 2, FALSE), "Not Found")</f>
        <v>P087</v>
      </c>
      <c r="B317" s="28" t="str">
        <f>PROPER(TRIM('Raw_Data'!A317))</f>
        <v>Kiwi</v>
      </c>
      <c r="C317" s="28" t="s">
        <v>56</v>
      </c>
      <c r="D317" s="28" t="s">
        <v>612</v>
      </c>
      <c r="E317" s="28" t="s">
        <v>1566</v>
      </c>
      <c r="F317" s="28" t="s">
        <v>59</v>
      </c>
      <c r="G317" s="28" t="s">
        <v>1567</v>
      </c>
      <c r="H317" s="28" t="s">
        <v>1568</v>
      </c>
      <c r="I317" s="29">
        <v>45633</v>
      </c>
      <c r="J317" s="29" t="s">
        <v>1071</v>
      </c>
      <c r="K317" s="28">
        <f>ABS('Raw_Data'!K317)</f>
        <v>38</v>
      </c>
      <c r="L317" s="28">
        <f>K317 + SUMIF(Stock_In!A:A, A317, Stock_In!D:D) - SUMIF(Stock_Out!A:A, A317, Stock_Out!D:D)</f>
        <v>38</v>
      </c>
      <c r="M317" s="28">
        <v>91</v>
      </c>
      <c r="N317" s="28">
        <f t="shared" si="13"/>
        <v>53</v>
      </c>
      <c r="O317" s="28" t="str">
        <f t="shared" si="12"/>
        <v>Yes</v>
      </c>
      <c r="P317" s="40">
        <v>5.7</v>
      </c>
      <c r="Q317" s="28">
        <v>53</v>
      </c>
      <c r="R317" s="40">
        <f t="shared" si="14"/>
        <v>302.10000000000002</v>
      </c>
      <c r="S317" s="30">
        <v>87</v>
      </c>
    </row>
    <row r="318" spans="1:19" x14ac:dyDescent="0.25">
      <c r="A318" s="31" t="str">
        <f>IFERROR(VLOOKUP(B318, CHOOSE({1,2}, Products!B:B, Products!A:A), 2, FALSE), "Not Found")</f>
        <v>P115</v>
      </c>
      <c r="B318" s="31" t="str">
        <f>PROPER(TRIM('Raw_Data'!A318))</f>
        <v>Papaya</v>
      </c>
      <c r="C318" s="31" t="s">
        <v>56</v>
      </c>
      <c r="D318" s="31" t="s">
        <v>443</v>
      </c>
      <c r="E318" s="31" t="s">
        <v>1571</v>
      </c>
      <c r="F318" s="31" t="s">
        <v>106</v>
      </c>
      <c r="G318" s="31" t="s">
        <v>1572</v>
      </c>
      <c r="H318" s="31" t="s">
        <v>1573</v>
      </c>
      <c r="I318" s="32">
        <v>45633</v>
      </c>
      <c r="J318" s="32" t="s">
        <v>313</v>
      </c>
      <c r="K318" s="31">
        <f>ABS('Raw_Data'!K318)</f>
        <v>97</v>
      </c>
      <c r="L318" s="31">
        <f>K318 + SUMIF(Stock_In!A:A, A318, Stock_In!D:D) - SUMIF(Stock_Out!A:A, A318, Stock_Out!D:D)</f>
        <v>97</v>
      </c>
      <c r="M318" s="31">
        <v>97</v>
      </c>
      <c r="N318" s="31">
        <f t="shared" si="13"/>
        <v>0</v>
      </c>
      <c r="O318" s="31" t="str">
        <f t="shared" si="12"/>
        <v>Yes</v>
      </c>
      <c r="P318" s="39">
        <v>4.5</v>
      </c>
      <c r="Q318" s="31">
        <v>53</v>
      </c>
      <c r="R318" s="39">
        <f t="shared" si="14"/>
        <v>238.5</v>
      </c>
      <c r="S318" s="33">
        <v>31</v>
      </c>
    </row>
    <row r="319" spans="1:19" x14ac:dyDescent="0.25">
      <c r="A319" s="28" t="str">
        <f>IFERROR(VLOOKUP(B319, CHOOSE({1,2}, Products!B:B, Products!A:A), 2, FALSE), "Not Found")</f>
        <v>P048</v>
      </c>
      <c r="B319" s="28" t="str">
        <f>PROPER(TRIM('Raw_Data'!A319))</f>
        <v>Trout</v>
      </c>
      <c r="C319" s="28" t="s">
        <v>113</v>
      </c>
      <c r="D319" s="28" t="s">
        <v>1574</v>
      </c>
      <c r="E319" s="28" t="s">
        <v>1575</v>
      </c>
      <c r="F319" s="28" t="s">
        <v>68</v>
      </c>
      <c r="G319" s="28" t="s">
        <v>1576</v>
      </c>
      <c r="H319" s="28" t="s">
        <v>1577</v>
      </c>
      <c r="I319" s="29">
        <v>45634</v>
      </c>
      <c r="J319" s="29" t="s">
        <v>358</v>
      </c>
      <c r="K319" s="28">
        <f>ABS('Raw_Data'!K319)</f>
        <v>91</v>
      </c>
      <c r="L319" s="28">
        <f>K319 + SUMIF(Stock_In!A:A, A319, Stock_In!D:D) - SUMIF(Stock_Out!A:A, A319, Stock_Out!D:D)</f>
        <v>91</v>
      </c>
      <c r="M319" s="28">
        <v>68</v>
      </c>
      <c r="N319" s="28">
        <f t="shared" si="13"/>
        <v>0</v>
      </c>
      <c r="O319" s="28" t="str">
        <f t="shared" si="12"/>
        <v>No</v>
      </c>
      <c r="P319" s="40">
        <v>11.5</v>
      </c>
      <c r="Q319" s="28">
        <v>81</v>
      </c>
      <c r="R319" s="40">
        <f t="shared" si="14"/>
        <v>931.5</v>
      </c>
      <c r="S319" s="30">
        <v>85</v>
      </c>
    </row>
    <row r="320" spans="1:19" x14ac:dyDescent="0.25">
      <c r="A320" s="31" t="str">
        <f>IFERROR(VLOOKUP(B320, CHOOSE({1,2}, Products!B:B, Products!A:A), 2, FALSE), "Not Found")</f>
        <v>P069</v>
      </c>
      <c r="B320" s="31" t="str">
        <f>PROPER(TRIM('Raw_Data'!A320))</f>
        <v>Asparagus</v>
      </c>
      <c r="C320" s="31" t="s">
        <v>56</v>
      </c>
      <c r="D320" s="31" t="s">
        <v>1579</v>
      </c>
      <c r="E320" s="31" t="s">
        <v>1580</v>
      </c>
      <c r="F320" s="31" t="s">
        <v>106</v>
      </c>
      <c r="G320" s="31" t="s">
        <v>1581</v>
      </c>
      <c r="H320" s="31" t="s">
        <v>1582</v>
      </c>
      <c r="I320" s="32">
        <v>45635</v>
      </c>
      <c r="J320" s="32" t="s">
        <v>1583</v>
      </c>
      <c r="K320" s="31">
        <f>ABS('Raw_Data'!K320)</f>
        <v>22</v>
      </c>
      <c r="L320" s="31">
        <f>K320 + SUMIF(Stock_In!A:A, A320, Stock_In!D:D) - SUMIF(Stock_Out!A:A, A320, Stock_Out!D:D)</f>
        <v>22</v>
      </c>
      <c r="M320" s="31">
        <v>40</v>
      </c>
      <c r="N320" s="31">
        <f t="shared" si="13"/>
        <v>18</v>
      </c>
      <c r="O320" s="31" t="str">
        <f t="shared" si="12"/>
        <v>Yes</v>
      </c>
      <c r="P320" s="39">
        <v>5</v>
      </c>
      <c r="Q320" s="31">
        <v>98</v>
      </c>
      <c r="R320" s="39">
        <f t="shared" si="14"/>
        <v>490</v>
      </c>
      <c r="S320" s="33">
        <v>60</v>
      </c>
    </row>
    <row r="321" spans="1:19" x14ac:dyDescent="0.25">
      <c r="A321" s="28" t="str">
        <f>IFERROR(VLOOKUP(B321, CHOOSE({1,2}, Products!B:B, Products!A:A), 2, FALSE), "Not Found")</f>
        <v>P112</v>
      </c>
      <c r="B321" s="28" t="str">
        <f>PROPER(TRIM('Raw_Data'!A321))</f>
        <v>White Bread</v>
      </c>
      <c r="C321" s="28" t="s">
        <v>152</v>
      </c>
      <c r="D321" s="28" t="s">
        <v>1579</v>
      </c>
      <c r="E321" s="28" t="s">
        <v>1584</v>
      </c>
      <c r="F321" s="28" t="s">
        <v>68</v>
      </c>
      <c r="G321" s="28" t="s">
        <v>1585</v>
      </c>
      <c r="H321" s="28" t="s">
        <v>1586</v>
      </c>
      <c r="I321" s="29">
        <v>45635</v>
      </c>
      <c r="J321" s="29">
        <v>45415</v>
      </c>
      <c r="K321" s="28">
        <f>ABS('Raw_Data'!K321)</f>
        <v>78</v>
      </c>
      <c r="L321" s="28">
        <f>K321 + SUMIF(Stock_In!A:A, A321, Stock_In!D:D) - SUMIF(Stock_Out!A:A, A321, Stock_Out!D:D)</f>
        <v>78</v>
      </c>
      <c r="M321" s="28">
        <v>68</v>
      </c>
      <c r="N321" s="28">
        <f t="shared" si="13"/>
        <v>0</v>
      </c>
      <c r="O321" s="28" t="str">
        <f t="shared" si="12"/>
        <v>No</v>
      </c>
      <c r="P321" s="40">
        <v>2.5</v>
      </c>
      <c r="Q321" s="28">
        <v>89</v>
      </c>
      <c r="R321" s="40">
        <f t="shared" si="14"/>
        <v>222.5</v>
      </c>
      <c r="S321" s="30">
        <v>24</v>
      </c>
    </row>
    <row r="322" spans="1:19" x14ac:dyDescent="0.25">
      <c r="A322" s="31" t="str">
        <f>IFERROR(VLOOKUP(B322, CHOOSE({1,2}, Products!B:B, Products!A:A), 2, FALSE), "Not Found")</f>
        <v>P113</v>
      </c>
      <c r="B322" s="31" t="str">
        <f>PROPER(TRIM('Raw_Data'!A322))</f>
        <v>Watermelon</v>
      </c>
      <c r="C322" s="31" t="s">
        <v>56</v>
      </c>
      <c r="D322" s="31" t="s">
        <v>66</v>
      </c>
      <c r="E322" s="31" t="s">
        <v>1587</v>
      </c>
      <c r="F322" s="31" t="s">
        <v>68</v>
      </c>
      <c r="G322" s="31" t="s">
        <v>1588</v>
      </c>
      <c r="H322" s="31" t="s">
        <v>1589</v>
      </c>
      <c r="I322" s="32">
        <v>45636</v>
      </c>
      <c r="J322" s="32" t="s">
        <v>616</v>
      </c>
      <c r="K322" s="31">
        <f>ABS('Raw_Data'!K322)</f>
        <v>23</v>
      </c>
      <c r="L322" s="31">
        <f>K322 + SUMIF(Stock_In!A:A, A322, Stock_In!D:D) - SUMIF(Stock_Out!A:A, A322, Stock_Out!D:D)</f>
        <v>23</v>
      </c>
      <c r="M322" s="31">
        <v>85</v>
      </c>
      <c r="N322" s="31">
        <f t="shared" si="13"/>
        <v>62</v>
      </c>
      <c r="O322" s="31" t="str">
        <f t="shared" si="12"/>
        <v>Yes</v>
      </c>
      <c r="P322" s="39">
        <v>3</v>
      </c>
      <c r="Q322" s="31">
        <v>92</v>
      </c>
      <c r="R322" s="39">
        <f t="shared" si="14"/>
        <v>276</v>
      </c>
      <c r="S322" s="33">
        <v>72</v>
      </c>
    </row>
    <row r="323" spans="1:19" x14ac:dyDescent="0.25">
      <c r="A323" s="28" t="str">
        <f>IFERROR(VLOOKUP(B323, CHOOSE({1,2}, Products!B:B, Products!A:A), 2, FALSE), "Not Found")</f>
        <v>P069</v>
      </c>
      <c r="B323" s="28" t="str">
        <f>PROPER(TRIM('Raw_Data'!A323))</f>
        <v>Asparagus</v>
      </c>
      <c r="C323" s="28" t="s">
        <v>56</v>
      </c>
      <c r="D323" s="28" t="s">
        <v>1590</v>
      </c>
      <c r="E323" s="28" t="s">
        <v>1591</v>
      </c>
      <c r="F323" s="28" t="s">
        <v>68</v>
      </c>
      <c r="G323" s="28" t="s">
        <v>1592</v>
      </c>
      <c r="H323" s="28" t="s">
        <v>1593</v>
      </c>
      <c r="I323" s="29">
        <v>45636</v>
      </c>
      <c r="J323" s="29">
        <v>45394</v>
      </c>
      <c r="K323" s="28">
        <f>ABS('Raw_Data'!K323)</f>
        <v>78</v>
      </c>
      <c r="L323" s="28">
        <f>K323 + SUMIF(Stock_In!A:A, A323, Stock_In!D:D) - SUMIF(Stock_Out!A:A, A323, Stock_Out!D:D)</f>
        <v>78</v>
      </c>
      <c r="M323" s="28">
        <v>16</v>
      </c>
      <c r="N323" s="28">
        <f t="shared" si="13"/>
        <v>0</v>
      </c>
      <c r="O323" s="28" t="str">
        <f t="shared" si="12"/>
        <v>No</v>
      </c>
      <c r="P323" s="40">
        <v>4.7</v>
      </c>
      <c r="Q323" s="28">
        <v>25</v>
      </c>
      <c r="R323" s="40">
        <f t="shared" si="14"/>
        <v>117.5</v>
      </c>
      <c r="S323" s="30">
        <v>96</v>
      </c>
    </row>
    <row r="324" spans="1:19" x14ac:dyDescent="0.25">
      <c r="A324" s="31" t="str">
        <f>IFERROR(VLOOKUP(B324, CHOOSE({1,2}, Products!B:B, Products!A:A), 2, FALSE), "Not Found")</f>
        <v>P022</v>
      </c>
      <c r="B324" s="31" t="str">
        <f>PROPER(TRIM('Raw_Data'!A324))</f>
        <v>Sweet Potato</v>
      </c>
      <c r="C324" s="31" t="s">
        <v>56</v>
      </c>
      <c r="D324" s="31" t="s">
        <v>1415</v>
      </c>
      <c r="E324" s="31" t="s">
        <v>1594</v>
      </c>
      <c r="F324" s="31" t="s">
        <v>68</v>
      </c>
      <c r="G324" s="31" t="s">
        <v>1595</v>
      </c>
      <c r="H324" s="31" t="s">
        <v>1596</v>
      </c>
      <c r="I324" s="32">
        <v>45636</v>
      </c>
      <c r="J324" s="32">
        <v>45325</v>
      </c>
      <c r="K324" s="31">
        <f>ABS('Raw_Data'!K324)</f>
        <v>95</v>
      </c>
      <c r="L324" s="31">
        <f>K324 + SUMIF(Stock_In!A:A, A324, Stock_In!D:D) - SUMIF(Stock_Out!A:A, A324, Stock_Out!D:D)</f>
        <v>95</v>
      </c>
      <c r="M324" s="31">
        <v>87</v>
      </c>
      <c r="N324" s="31">
        <f t="shared" si="13"/>
        <v>0</v>
      </c>
      <c r="O324" s="31" t="str">
        <f t="shared" ref="O324:O387" si="15">IF(K324 &lt;= M324, "Yes", "No")</f>
        <v>No</v>
      </c>
      <c r="P324" s="39">
        <v>2</v>
      </c>
      <c r="Q324" s="31">
        <v>61</v>
      </c>
      <c r="R324" s="39">
        <f t="shared" si="14"/>
        <v>122</v>
      </c>
      <c r="S324" s="33">
        <v>4</v>
      </c>
    </row>
    <row r="325" spans="1:19" x14ac:dyDescent="0.25">
      <c r="A325" s="28" t="str">
        <f>IFERROR(VLOOKUP(B325, CHOOSE({1,2}, Products!B:B, Products!A:A), 2, FALSE), "Not Found")</f>
        <v>P018</v>
      </c>
      <c r="B325" s="28" t="str">
        <f>PROPER(TRIM('Raw_Data'!A325))</f>
        <v>Ricotta Cheese</v>
      </c>
      <c r="C325" s="28" t="s">
        <v>74</v>
      </c>
      <c r="D325" s="28" t="s">
        <v>1598</v>
      </c>
      <c r="E325" s="28" t="s">
        <v>1599</v>
      </c>
      <c r="F325" s="28" t="s">
        <v>106</v>
      </c>
      <c r="G325" s="28" t="s">
        <v>1600</v>
      </c>
      <c r="H325" s="28" t="s">
        <v>1601</v>
      </c>
      <c r="I325" s="29">
        <v>45638</v>
      </c>
      <c r="J325" s="29">
        <v>45573</v>
      </c>
      <c r="K325" s="28">
        <f>ABS('Raw_Data'!K325)</f>
        <v>49</v>
      </c>
      <c r="L325" s="28">
        <f>K325 + SUMIF(Stock_In!A:A, A325, Stock_In!D:D) - SUMIF(Stock_Out!A:A, A325, Stock_Out!D:D)</f>
        <v>49</v>
      </c>
      <c r="M325" s="28">
        <v>94</v>
      </c>
      <c r="N325" s="28">
        <f t="shared" ref="N325:N388" si="16">IF(M325&gt;L325,M325-L325,0)</f>
        <v>45</v>
      </c>
      <c r="O325" s="28" t="str">
        <f t="shared" si="15"/>
        <v>Yes</v>
      </c>
      <c r="P325" s="40">
        <v>6</v>
      </c>
      <c r="Q325" s="28">
        <v>38</v>
      </c>
      <c r="R325" s="40">
        <f t="shared" ref="R325:R388" si="17">Q325*P325</f>
        <v>228</v>
      </c>
      <c r="S325" s="30">
        <v>11</v>
      </c>
    </row>
    <row r="326" spans="1:19" x14ac:dyDescent="0.25">
      <c r="A326" s="31" t="str">
        <f>IFERROR(VLOOKUP(B326, CHOOSE({1,2}, Products!B:B, Products!A:A), 2, FALSE), "Not Found")</f>
        <v>P052</v>
      </c>
      <c r="B326" s="31" t="str">
        <f>PROPER(TRIM('Raw_Data'!A326))</f>
        <v>Plum</v>
      </c>
      <c r="C326" s="31" t="s">
        <v>56</v>
      </c>
      <c r="D326" s="31" t="s">
        <v>1603</v>
      </c>
      <c r="E326" s="31" t="s">
        <v>1604</v>
      </c>
      <c r="F326" s="31" t="s">
        <v>106</v>
      </c>
      <c r="G326" s="31" t="s">
        <v>1605</v>
      </c>
      <c r="H326" s="31" t="s">
        <v>1606</v>
      </c>
      <c r="I326" s="32">
        <v>45638</v>
      </c>
      <c r="J326" s="32">
        <v>45510</v>
      </c>
      <c r="K326" s="31">
        <f>ABS('Raw_Data'!K326)</f>
        <v>26</v>
      </c>
      <c r="L326" s="31">
        <f>K326 + SUMIF(Stock_In!A:A, A326, Stock_In!D:D) - SUMIF(Stock_Out!A:A, A326, Stock_Out!D:D)</f>
        <v>26</v>
      </c>
      <c r="M326" s="31">
        <v>69</v>
      </c>
      <c r="N326" s="31">
        <f t="shared" si="16"/>
        <v>43</v>
      </c>
      <c r="O326" s="31" t="str">
        <f t="shared" si="15"/>
        <v>Yes</v>
      </c>
      <c r="P326" s="39">
        <v>4</v>
      </c>
      <c r="Q326" s="31">
        <v>47</v>
      </c>
      <c r="R326" s="39">
        <f t="shared" si="17"/>
        <v>188</v>
      </c>
      <c r="S326" s="33">
        <v>35</v>
      </c>
    </row>
    <row r="327" spans="1:19" x14ac:dyDescent="0.25">
      <c r="A327" s="28" t="str">
        <f>IFERROR(VLOOKUP(B327, CHOOSE({1,2}, Products!B:B, Products!A:A), 2, FALSE), "Not Found")</f>
        <v>P049</v>
      </c>
      <c r="B327" s="28" t="str">
        <f>PROPER(TRIM('Raw_Data'!A327))</f>
        <v>Onion</v>
      </c>
      <c r="C327" s="28" t="s">
        <v>56</v>
      </c>
      <c r="D327" s="28" t="s">
        <v>1607</v>
      </c>
      <c r="E327" s="28" t="s">
        <v>1608</v>
      </c>
      <c r="F327" s="28" t="s">
        <v>59</v>
      </c>
      <c r="G327" s="28" t="s">
        <v>1609</v>
      </c>
      <c r="H327" s="28" t="s">
        <v>1610</v>
      </c>
      <c r="I327" s="29">
        <v>45638</v>
      </c>
      <c r="J327" s="29">
        <v>45540</v>
      </c>
      <c r="K327" s="28">
        <f>ABS('Raw_Data'!K327)</f>
        <v>50</v>
      </c>
      <c r="L327" s="28">
        <f>K327 + SUMIF(Stock_In!A:A, A327, Stock_In!D:D) - SUMIF(Stock_Out!A:A, A327, Stock_Out!D:D)</f>
        <v>50</v>
      </c>
      <c r="M327" s="28">
        <v>68</v>
      </c>
      <c r="N327" s="28">
        <f t="shared" si="16"/>
        <v>18</v>
      </c>
      <c r="O327" s="28" t="str">
        <f t="shared" si="15"/>
        <v>Yes</v>
      </c>
      <c r="P327" s="40">
        <v>2</v>
      </c>
      <c r="Q327" s="28">
        <v>40</v>
      </c>
      <c r="R327" s="40">
        <f t="shared" si="17"/>
        <v>80</v>
      </c>
      <c r="S327" s="30">
        <v>13</v>
      </c>
    </row>
    <row r="328" spans="1:19" x14ac:dyDescent="0.25">
      <c r="A328" s="31" t="str">
        <f>IFERROR(VLOOKUP(B328, CHOOSE({1,2}, Products!B:B, Products!A:A), 2, FALSE), "Not Found")</f>
        <v>P040</v>
      </c>
      <c r="B328" s="31" t="str">
        <f>PROPER(TRIM('Raw_Data'!A328))</f>
        <v>Sesame Oil</v>
      </c>
      <c r="C328" s="31" t="s">
        <v>65</v>
      </c>
      <c r="D328" s="31" t="s">
        <v>1147</v>
      </c>
      <c r="E328" s="31" t="s">
        <v>1611</v>
      </c>
      <c r="F328" s="31" t="s">
        <v>68</v>
      </c>
      <c r="G328" s="31" t="s">
        <v>1612</v>
      </c>
      <c r="H328" s="31" t="s">
        <v>1613</v>
      </c>
      <c r="I328" s="32">
        <v>45638</v>
      </c>
      <c r="J328" s="32">
        <v>45634</v>
      </c>
      <c r="K328" s="31">
        <f>ABS('Raw_Data'!K328)</f>
        <v>50</v>
      </c>
      <c r="L328" s="31">
        <f>K328 + SUMIF(Stock_In!A:A, A328, Stock_In!D:D) - SUMIF(Stock_Out!A:A, A328, Stock_Out!D:D)</f>
        <v>50</v>
      </c>
      <c r="M328" s="31">
        <v>36</v>
      </c>
      <c r="N328" s="31">
        <f t="shared" si="16"/>
        <v>0</v>
      </c>
      <c r="O328" s="31" t="str">
        <f t="shared" si="15"/>
        <v>No</v>
      </c>
      <c r="P328" s="39">
        <v>6.5</v>
      </c>
      <c r="Q328" s="31">
        <v>53</v>
      </c>
      <c r="R328" s="39">
        <f t="shared" si="17"/>
        <v>344.5</v>
      </c>
      <c r="S328" s="33">
        <v>73</v>
      </c>
    </row>
    <row r="329" spans="1:19" x14ac:dyDescent="0.25">
      <c r="A329" s="28" t="str">
        <f>IFERROR(VLOOKUP(B329, CHOOSE({1,2}, Products!B:B, Products!A:A), 2, FALSE), "Not Found")</f>
        <v>P025</v>
      </c>
      <c r="B329" s="28" t="str">
        <f>PROPER(TRIM('Raw_Data'!A329))</f>
        <v>Jasmine Rice</v>
      </c>
      <c r="C329" s="28" t="s">
        <v>103</v>
      </c>
      <c r="D329" s="28" t="s">
        <v>1614</v>
      </c>
      <c r="E329" s="28" t="s">
        <v>1615</v>
      </c>
      <c r="F329" s="28" t="s">
        <v>59</v>
      </c>
      <c r="G329" s="28" t="s">
        <v>1616</v>
      </c>
      <c r="H329" s="28" t="s">
        <v>1617</v>
      </c>
      <c r="I329" s="29">
        <v>45659</v>
      </c>
      <c r="J329" s="29" t="s">
        <v>319</v>
      </c>
      <c r="K329" s="28">
        <f>ABS('Raw_Data'!K329)</f>
        <v>91</v>
      </c>
      <c r="L329" s="28">
        <f>K329 + SUMIF(Stock_In!A:A, A329, Stock_In!D:D) - SUMIF(Stock_Out!A:A, A329, Stock_Out!D:D)</f>
        <v>91</v>
      </c>
      <c r="M329" s="28">
        <v>73</v>
      </c>
      <c r="N329" s="28">
        <f t="shared" si="16"/>
        <v>0</v>
      </c>
      <c r="O329" s="28" t="str">
        <f t="shared" si="15"/>
        <v>No</v>
      </c>
      <c r="P329" s="40">
        <v>4.75</v>
      </c>
      <c r="Q329" s="28">
        <v>51</v>
      </c>
      <c r="R329" s="40">
        <f t="shared" si="17"/>
        <v>242.25</v>
      </c>
      <c r="S329" s="30">
        <v>49</v>
      </c>
    </row>
    <row r="330" spans="1:19" x14ac:dyDescent="0.25">
      <c r="A330" s="31" t="str">
        <f>IFERROR(VLOOKUP(B330, CHOOSE({1,2}, Products!B:B, Products!A:A), 2, FALSE), "Not Found")</f>
        <v>P086</v>
      </c>
      <c r="B330" s="31" t="str">
        <f>PROPER(TRIM('Raw_Data'!A330))</f>
        <v>Cod</v>
      </c>
      <c r="C330" s="31" t="s">
        <v>113</v>
      </c>
      <c r="D330" s="31" t="s">
        <v>829</v>
      </c>
      <c r="E330" s="31" t="s">
        <v>1618</v>
      </c>
      <c r="F330" s="31" t="s">
        <v>68</v>
      </c>
      <c r="G330" s="31" t="s">
        <v>1619</v>
      </c>
      <c r="H330" s="31" t="s">
        <v>1620</v>
      </c>
      <c r="I330" s="32">
        <v>45659</v>
      </c>
      <c r="J330" s="32" t="s">
        <v>826</v>
      </c>
      <c r="K330" s="31">
        <f>ABS('Raw_Data'!K330)</f>
        <v>23</v>
      </c>
      <c r="L330" s="31">
        <f>K330 + SUMIF(Stock_In!A:A, A330, Stock_In!D:D) - SUMIF(Stock_Out!A:A, A330, Stock_Out!D:D)</f>
        <v>23</v>
      </c>
      <c r="M330" s="31">
        <v>42</v>
      </c>
      <c r="N330" s="31">
        <f t="shared" si="16"/>
        <v>19</v>
      </c>
      <c r="O330" s="31" t="str">
        <f t="shared" si="15"/>
        <v>Yes</v>
      </c>
      <c r="P330" s="39">
        <v>8</v>
      </c>
      <c r="Q330" s="31">
        <v>63</v>
      </c>
      <c r="R330" s="39">
        <f t="shared" si="17"/>
        <v>504</v>
      </c>
      <c r="S330" s="33">
        <v>5</v>
      </c>
    </row>
    <row r="331" spans="1:19" x14ac:dyDescent="0.25">
      <c r="A331" s="28" t="str">
        <f>IFERROR(VLOOKUP(B331, CHOOSE({1,2}, Products!B:B, Products!A:A), 2, FALSE), "Not Found")</f>
        <v>P009</v>
      </c>
      <c r="B331" s="28" t="str">
        <f>PROPER(TRIM('Raw_Data'!A331))</f>
        <v>Cheese</v>
      </c>
      <c r="C331" s="28" t="s">
        <v>74</v>
      </c>
      <c r="D331" s="28" t="s">
        <v>1318</v>
      </c>
      <c r="E331" s="28" t="s">
        <v>1621</v>
      </c>
      <c r="F331" s="28" t="s">
        <v>59</v>
      </c>
      <c r="G331" s="28" t="s">
        <v>1622</v>
      </c>
      <c r="H331" s="28" t="s">
        <v>1623</v>
      </c>
      <c r="I331" s="29">
        <v>45659</v>
      </c>
      <c r="J331" s="29" t="s">
        <v>197</v>
      </c>
      <c r="K331" s="28">
        <f>ABS('Raw_Data'!K331)</f>
        <v>76</v>
      </c>
      <c r="L331" s="28">
        <f>K331 + SUMIF(Stock_In!A:A, A331, Stock_In!D:D) - SUMIF(Stock_Out!A:A, A331, Stock_Out!D:D)</f>
        <v>76</v>
      </c>
      <c r="M331" s="28">
        <v>15</v>
      </c>
      <c r="N331" s="28">
        <f t="shared" si="16"/>
        <v>0</v>
      </c>
      <c r="O331" s="28" t="str">
        <f t="shared" si="15"/>
        <v>No</v>
      </c>
      <c r="P331" s="40">
        <v>9.5</v>
      </c>
      <c r="Q331" s="28">
        <v>60</v>
      </c>
      <c r="R331" s="40">
        <f t="shared" si="17"/>
        <v>570</v>
      </c>
      <c r="S331" s="30">
        <v>49</v>
      </c>
    </row>
    <row r="332" spans="1:19" x14ac:dyDescent="0.25">
      <c r="A332" s="31" t="str">
        <f>IFERROR(VLOOKUP(B332, CHOOSE({1,2}, Products!B:B, Products!A:A), 2, FALSE), "Not Found")</f>
        <v>P084</v>
      </c>
      <c r="B332" s="31" t="str">
        <f>PROPER(TRIM('Raw_Data'!A332))</f>
        <v>Evaporated Milk</v>
      </c>
      <c r="C332" s="31" t="s">
        <v>74</v>
      </c>
      <c r="D332" s="31" t="s">
        <v>1624</v>
      </c>
      <c r="E332" s="31" t="s">
        <v>1625</v>
      </c>
      <c r="F332" s="31" t="s">
        <v>59</v>
      </c>
      <c r="G332" s="31" t="s">
        <v>1626</v>
      </c>
      <c r="H332" s="31" t="s">
        <v>1627</v>
      </c>
      <c r="I332" s="32">
        <v>45659</v>
      </c>
      <c r="J332" s="32">
        <v>45993</v>
      </c>
      <c r="K332" s="31">
        <f>ABS('Raw_Data'!K332)</f>
        <v>15</v>
      </c>
      <c r="L332" s="31">
        <f>K332 + SUMIF(Stock_In!A:A, A332, Stock_In!D:D) - SUMIF(Stock_Out!A:A, A332, Stock_Out!D:D)</f>
        <v>15</v>
      </c>
      <c r="M332" s="31">
        <v>75</v>
      </c>
      <c r="N332" s="31">
        <f t="shared" si="16"/>
        <v>60</v>
      </c>
      <c r="O332" s="31" t="str">
        <f t="shared" si="15"/>
        <v>Yes</v>
      </c>
      <c r="P332" s="39">
        <v>1.9</v>
      </c>
      <c r="Q332" s="31">
        <v>71</v>
      </c>
      <c r="R332" s="39">
        <f t="shared" si="17"/>
        <v>134.9</v>
      </c>
      <c r="S332" s="33">
        <v>21</v>
      </c>
    </row>
    <row r="333" spans="1:19" x14ac:dyDescent="0.25">
      <c r="A333" s="28" t="str">
        <f>IFERROR(VLOOKUP(B333, CHOOSE({1,2}, Products!B:B, Products!A:A), 2, FALSE), "Not Found")</f>
        <v>P102</v>
      </c>
      <c r="B333" s="28" t="str">
        <f>PROPER(TRIM('Raw_Data'!A333))</f>
        <v>Salmon</v>
      </c>
      <c r="C333" s="28" t="s">
        <v>113</v>
      </c>
      <c r="D333" s="28" t="s">
        <v>1629</v>
      </c>
      <c r="E333" s="28" t="s">
        <v>1630</v>
      </c>
      <c r="F333" s="28" t="s">
        <v>106</v>
      </c>
      <c r="G333" s="28" t="s">
        <v>1631</v>
      </c>
      <c r="H333" s="28" t="s">
        <v>1632</v>
      </c>
      <c r="I333" s="29">
        <v>45659</v>
      </c>
      <c r="J333" s="29" t="s">
        <v>1183</v>
      </c>
      <c r="K333" s="28">
        <f>ABS('Raw_Data'!K333)</f>
        <v>79</v>
      </c>
      <c r="L333" s="28">
        <f>K333 + SUMIF(Stock_In!A:A, A333, Stock_In!D:D) - SUMIF(Stock_Out!A:A, A333, Stock_Out!D:D)</f>
        <v>79</v>
      </c>
      <c r="M333" s="28">
        <v>28</v>
      </c>
      <c r="N333" s="28">
        <f t="shared" si="16"/>
        <v>0</v>
      </c>
      <c r="O333" s="28" t="str">
        <f t="shared" si="15"/>
        <v>No</v>
      </c>
      <c r="P333" s="40">
        <v>15</v>
      </c>
      <c r="Q333" s="28">
        <v>42</v>
      </c>
      <c r="R333" s="40">
        <f t="shared" si="17"/>
        <v>630</v>
      </c>
      <c r="S333" s="30">
        <v>46</v>
      </c>
    </row>
    <row r="334" spans="1:19" x14ac:dyDescent="0.25">
      <c r="A334" s="31" t="str">
        <f>IFERROR(VLOOKUP(B334, CHOOSE({1,2}, Products!B:B, Products!A:A), 2, FALSE), "Not Found")</f>
        <v>P035</v>
      </c>
      <c r="B334" s="31" t="str">
        <f>PROPER(TRIM('Raw_Data'!A334))</f>
        <v>Sour Cream</v>
      </c>
      <c r="C334" s="31" t="s">
        <v>74</v>
      </c>
      <c r="D334" s="31" t="s">
        <v>1633</v>
      </c>
      <c r="E334" s="31" t="s">
        <v>1634</v>
      </c>
      <c r="F334" s="31" t="s">
        <v>68</v>
      </c>
      <c r="G334" s="31" t="s">
        <v>1635</v>
      </c>
      <c r="H334" s="31" t="s">
        <v>1636</v>
      </c>
      <c r="I334" s="32">
        <v>45659</v>
      </c>
      <c r="J334" s="32" t="s">
        <v>197</v>
      </c>
      <c r="K334" s="31">
        <f>ABS('Raw_Data'!K334)</f>
        <v>22</v>
      </c>
      <c r="L334" s="31">
        <f>K334 + SUMIF(Stock_In!A:A, A334, Stock_In!D:D) - SUMIF(Stock_Out!A:A, A334, Stock_Out!D:D)</f>
        <v>22</v>
      </c>
      <c r="M334" s="31">
        <v>43</v>
      </c>
      <c r="N334" s="31">
        <f t="shared" si="16"/>
        <v>21</v>
      </c>
      <c r="O334" s="31" t="str">
        <f t="shared" si="15"/>
        <v>Yes</v>
      </c>
      <c r="P334" s="39">
        <v>4.0999999999999996</v>
      </c>
      <c r="Q334" s="31">
        <v>45</v>
      </c>
      <c r="R334" s="39">
        <f t="shared" si="17"/>
        <v>184.49999999999997</v>
      </c>
      <c r="S334" s="33">
        <v>87</v>
      </c>
    </row>
    <row r="335" spans="1:19" x14ac:dyDescent="0.25">
      <c r="A335" s="28" t="str">
        <f>IFERROR(VLOOKUP(B335, CHOOSE({1,2}, Products!B:B, Products!A:A), 2, FALSE), "Not Found")</f>
        <v>P098</v>
      </c>
      <c r="B335" s="28" t="str">
        <f>PROPER(TRIM('Raw_Data'!A335))</f>
        <v>Cottage Cheese</v>
      </c>
      <c r="C335" s="28" t="s">
        <v>74</v>
      </c>
      <c r="D335" s="28" t="s">
        <v>687</v>
      </c>
      <c r="E335" s="28" t="s">
        <v>1637</v>
      </c>
      <c r="F335" s="28" t="s">
        <v>106</v>
      </c>
      <c r="G335" s="28" t="s">
        <v>1638</v>
      </c>
      <c r="H335" s="28" t="s">
        <v>1639</v>
      </c>
      <c r="I335" s="29">
        <v>45689</v>
      </c>
      <c r="J335" s="29" t="s">
        <v>1138</v>
      </c>
      <c r="K335" s="28">
        <f>ABS('Raw_Data'!K335)</f>
        <v>37</v>
      </c>
      <c r="L335" s="28">
        <f>K335 + SUMIF(Stock_In!A:A, A335, Stock_In!D:D) - SUMIF(Stock_Out!A:A, A335, Stock_Out!D:D)</f>
        <v>37</v>
      </c>
      <c r="M335" s="28">
        <v>5</v>
      </c>
      <c r="N335" s="28">
        <f t="shared" si="16"/>
        <v>0</v>
      </c>
      <c r="O335" s="28" t="str">
        <f t="shared" si="15"/>
        <v>No</v>
      </c>
      <c r="P335" s="40">
        <v>5</v>
      </c>
      <c r="Q335" s="28">
        <v>68</v>
      </c>
      <c r="R335" s="40">
        <f t="shared" si="17"/>
        <v>340</v>
      </c>
      <c r="S335" s="30">
        <v>99</v>
      </c>
    </row>
    <row r="336" spans="1:19" x14ac:dyDescent="0.25">
      <c r="A336" s="31" t="str">
        <f>IFERROR(VLOOKUP(B336, CHOOSE({1,2}, Products!B:B, Products!A:A), 2, FALSE), "Not Found")</f>
        <v>P063</v>
      </c>
      <c r="B336" s="31" t="str">
        <f>PROPER(TRIM('Raw_Data'!A336))</f>
        <v>Tuna</v>
      </c>
      <c r="C336" s="31" t="s">
        <v>113</v>
      </c>
      <c r="D336" s="31" t="s">
        <v>631</v>
      </c>
      <c r="E336" s="31" t="s">
        <v>1640</v>
      </c>
      <c r="F336" s="31" t="s">
        <v>106</v>
      </c>
      <c r="G336" s="31" t="s">
        <v>1641</v>
      </c>
      <c r="H336" s="31" t="s">
        <v>1642</v>
      </c>
      <c r="I336" s="32">
        <v>45689</v>
      </c>
      <c r="J336" s="32">
        <v>45422</v>
      </c>
      <c r="K336" s="31">
        <f>ABS('Raw_Data'!K336)</f>
        <v>25</v>
      </c>
      <c r="L336" s="31">
        <f>K336 + SUMIF(Stock_In!A:A, A336, Stock_In!D:D) - SUMIF(Stock_Out!A:A, A336, Stock_Out!D:D)</f>
        <v>25</v>
      </c>
      <c r="M336" s="31">
        <v>75</v>
      </c>
      <c r="N336" s="31">
        <f t="shared" si="16"/>
        <v>50</v>
      </c>
      <c r="O336" s="31" t="str">
        <f t="shared" si="15"/>
        <v>Yes</v>
      </c>
      <c r="P336" s="39">
        <v>18</v>
      </c>
      <c r="Q336" s="31">
        <v>31</v>
      </c>
      <c r="R336" s="39">
        <f t="shared" si="17"/>
        <v>558</v>
      </c>
      <c r="S336" s="33">
        <v>36</v>
      </c>
    </row>
    <row r="337" spans="1:19" x14ac:dyDescent="0.25">
      <c r="A337" s="28" t="str">
        <f>IFERROR(VLOOKUP(B337, CHOOSE({1,2}, Products!B:B, Products!A:A), 2, FALSE), "Not Found")</f>
        <v>P088</v>
      </c>
      <c r="B337" s="28" t="str">
        <f>PROPER(TRIM('Raw_Data'!A337))</f>
        <v>Haddock</v>
      </c>
      <c r="C337" s="28" t="s">
        <v>113</v>
      </c>
      <c r="D337" s="28" t="s">
        <v>1643</v>
      </c>
      <c r="E337" s="28" t="s">
        <v>1644</v>
      </c>
      <c r="F337" s="28" t="s">
        <v>106</v>
      </c>
      <c r="G337" s="28" t="s">
        <v>1645</v>
      </c>
      <c r="H337" s="28" t="s">
        <v>1646</v>
      </c>
      <c r="I337" s="29">
        <v>45689</v>
      </c>
      <c r="J337" s="29">
        <v>45449</v>
      </c>
      <c r="K337" s="28">
        <f>ABS('Raw_Data'!K337)</f>
        <v>11</v>
      </c>
      <c r="L337" s="28">
        <f>K337 + SUMIF(Stock_In!A:A, A337, Stock_In!D:D) - SUMIF(Stock_Out!A:A, A337, Stock_Out!D:D)</f>
        <v>11</v>
      </c>
      <c r="M337" s="28">
        <v>87</v>
      </c>
      <c r="N337" s="28">
        <f t="shared" si="16"/>
        <v>76</v>
      </c>
      <c r="O337" s="28" t="str">
        <f t="shared" si="15"/>
        <v>Yes</v>
      </c>
      <c r="P337" s="40">
        <v>9</v>
      </c>
      <c r="Q337" s="28">
        <v>86</v>
      </c>
      <c r="R337" s="40">
        <f t="shared" si="17"/>
        <v>774</v>
      </c>
      <c r="S337" s="30">
        <v>91</v>
      </c>
    </row>
    <row r="338" spans="1:19" x14ac:dyDescent="0.25">
      <c r="A338" s="31" t="str">
        <f>IFERROR(VLOOKUP(B338, CHOOSE({1,2}, Products!B:B, Products!A:A), 2, FALSE), "Not Found")</f>
        <v>P116</v>
      </c>
      <c r="B338" s="31" t="str">
        <f>PROPER(TRIM('Raw_Data'!A338))</f>
        <v>Butter</v>
      </c>
      <c r="C338" s="31" t="s">
        <v>74</v>
      </c>
      <c r="D338" s="31" t="s">
        <v>1648</v>
      </c>
      <c r="E338" s="31" t="s">
        <v>1649</v>
      </c>
      <c r="F338" s="31" t="s">
        <v>59</v>
      </c>
      <c r="G338" s="31" t="s">
        <v>1650</v>
      </c>
      <c r="H338" s="31" t="s">
        <v>1651</v>
      </c>
      <c r="I338" s="32">
        <v>45717</v>
      </c>
      <c r="J338" s="32" t="s">
        <v>691</v>
      </c>
      <c r="K338" s="31">
        <f>ABS('Raw_Data'!K338)</f>
        <v>21</v>
      </c>
      <c r="L338" s="31">
        <f>K338 + SUMIF(Stock_In!A:A, A338, Stock_In!D:D) - SUMIF(Stock_Out!A:A, A338, Stock_Out!D:D)</f>
        <v>21</v>
      </c>
      <c r="M338" s="31">
        <v>87</v>
      </c>
      <c r="N338" s="31">
        <f t="shared" si="16"/>
        <v>66</v>
      </c>
      <c r="O338" s="31" t="str">
        <f t="shared" si="15"/>
        <v>Yes</v>
      </c>
      <c r="P338" s="39">
        <v>3.1</v>
      </c>
      <c r="Q338" s="31">
        <v>64</v>
      </c>
      <c r="R338" s="39">
        <f t="shared" si="17"/>
        <v>198.4</v>
      </c>
      <c r="S338" s="33">
        <v>69</v>
      </c>
    </row>
    <row r="339" spans="1:19" x14ac:dyDescent="0.25">
      <c r="A339" s="28" t="str">
        <f>IFERROR(VLOOKUP(B339, CHOOSE({1,2}, Products!B:B, Products!A:A), 2, FALSE), "Not Found")</f>
        <v>P080</v>
      </c>
      <c r="B339" s="28" t="str">
        <f>PROPER(TRIM('Raw_Data'!A339))</f>
        <v>Egg (Quail)</v>
      </c>
      <c r="C339" s="28" t="s">
        <v>74</v>
      </c>
      <c r="D339" s="28" t="s">
        <v>181</v>
      </c>
      <c r="E339" s="28" t="s">
        <v>1653</v>
      </c>
      <c r="F339" s="28" t="s">
        <v>68</v>
      </c>
      <c r="G339" s="28" t="s">
        <v>1654</v>
      </c>
      <c r="H339" s="28" t="s">
        <v>1655</v>
      </c>
      <c r="I339" s="29">
        <v>45717</v>
      </c>
      <c r="J339" s="29">
        <v>45629</v>
      </c>
      <c r="K339" s="28">
        <f>ABS('Raw_Data'!K339)</f>
        <v>34</v>
      </c>
      <c r="L339" s="28">
        <f>K339 + SUMIF(Stock_In!A:A, A339, Stock_In!D:D) - SUMIF(Stock_Out!A:A, A339, Stock_Out!D:D)</f>
        <v>34</v>
      </c>
      <c r="M339" s="28">
        <v>94</v>
      </c>
      <c r="N339" s="28">
        <f t="shared" si="16"/>
        <v>60</v>
      </c>
      <c r="O339" s="28" t="str">
        <f t="shared" si="15"/>
        <v>Yes</v>
      </c>
      <c r="P339" s="40">
        <v>0.8</v>
      </c>
      <c r="Q339" s="28">
        <v>96</v>
      </c>
      <c r="R339" s="40">
        <f t="shared" si="17"/>
        <v>76.800000000000011</v>
      </c>
      <c r="S339" s="30">
        <v>30</v>
      </c>
    </row>
    <row r="340" spans="1:19" x14ac:dyDescent="0.25">
      <c r="A340" s="31" t="str">
        <f>IFERROR(VLOOKUP(B340, CHOOSE({1,2}, Products!B:B, Products!A:A), 2, FALSE), "Not Found")</f>
        <v>P076</v>
      </c>
      <c r="B340" s="31" t="str">
        <f>PROPER(TRIM('Raw_Data'!A340))</f>
        <v>Egg (Goose)</v>
      </c>
      <c r="C340" s="31" t="s">
        <v>74</v>
      </c>
      <c r="D340" s="31" t="s">
        <v>1656</v>
      </c>
      <c r="E340" s="31" t="s">
        <v>1657</v>
      </c>
      <c r="F340" s="31" t="s">
        <v>59</v>
      </c>
      <c r="G340" s="31" t="s">
        <v>1658</v>
      </c>
      <c r="H340" s="31" t="s">
        <v>1659</v>
      </c>
      <c r="I340" s="32">
        <v>45718</v>
      </c>
      <c r="J340" s="32">
        <v>45539</v>
      </c>
      <c r="K340" s="31">
        <f>ABS('Raw_Data'!K340)</f>
        <v>44</v>
      </c>
      <c r="L340" s="31">
        <f>K340 + SUMIF(Stock_In!A:A, A340, Stock_In!D:D) - SUMIF(Stock_Out!A:A, A340, Stock_Out!D:D)</f>
        <v>44</v>
      </c>
      <c r="M340" s="31">
        <v>90</v>
      </c>
      <c r="N340" s="31">
        <f t="shared" si="16"/>
        <v>46</v>
      </c>
      <c r="O340" s="31" t="str">
        <f t="shared" si="15"/>
        <v>Yes</v>
      </c>
      <c r="P340" s="39">
        <v>2.5</v>
      </c>
      <c r="Q340" s="31">
        <v>21</v>
      </c>
      <c r="R340" s="39">
        <f t="shared" si="17"/>
        <v>52.5</v>
      </c>
      <c r="S340" s="33">
        <v>91</v>
      </c>
    </row>
    <row r="341" spans="1:19" x14ac:dyDescent="0.25">
      <c r="A341" s="28" t="str">
        <f>IFERROR(VLOOKUP(B341, CHOOSE({1,2}, Products!B:B, Products!A:A), 2, FALSE), "Not Found")</f>
        <v>P013</v>
      </c>
      <c r="B341" s="28" t="str">
        <f>PROPER(TRIM('Raw_Data'!A341))</f>
        <v>Orange</v>
      </c>
      <c r="C341" s="28" t="s">
        <v>56</v>
      </c>
      <c r="D341" s="28" t="s">
        <v>443</v>
      </c>
      <c r="E341" s="28" t="s">
        <v>1660</v>
      </c>
      <c r="F341" s="28" t="s">
        <v>59</v>
      </c>
      <c r="G341" s="28" t="s">
        <v>1661</v>
      </c>
      <c r="H341" s="28" t="s">
        <v>1662</v>
      </c>
      <c r="I341" s="29">
        <v>45718</v>
      </c>
      <c r="J341" s="29" t="s">
        <v>375</v>
      </c>
      <c r="K341" s="28">
        <f>ABS('Raw_Data'!K341)</f>
        <v>88</v>
      </c>
      <c r="L341" s="28">
        <f>K341 + SUMIF(Stock_In!A:A, A341, Stock_In!D:D) - SUMIF(Stock_Out!A:A, A341, Stock_Out!D:D)</f>
        <v>88</v>
      </c>
      <c r="M341" s="28">
        <v>37</v>
      </c>
      <c r="N341" s="28">
        <f t="shared" si="16"/>
        <v>0</v>
      </c>
      <c r="O341" s="28" t="str">
        <f t="shared" si="15"/>
        <v>No</v>
      </c>
      <c r="P341" s="40">
        <v>2.9</v>
      </c>
      <c r="Q341" s="28">
        <v>63</v>
      </c>
      <c r="R341" s="40">
        <f t="shared" si="17"/>
        <v>182.7</v>
      </c>
      <c r="S341" s="30">
        <v>35</v>
      </c>
    </row>
    <row r="342" spans="1:19" x14ac:dyDescent="0.25">
      <c r="A342" s="31" t="str">
        <f>IFERROR(VLOOKUP(B342, CHOOSE({1,2}, Products!B:B, Products!A:A), 2, FALSE), "Not Found")</f>
        <v>P078</v>
      </c>
      <c r="B342" s="31" t="str">
        <f>PROPER(TRIM('Raw_Data'!A342))</f>
        <v>Black Coffee</v>
      </c>
      <c r="C342" s="31" t="s">
        <v>201</v>
      </c>
      <c r="D342" s="31" t="s">
        <v>1663</v>
      </c>
      <c r="E342" s="31" t="s">
        <v>1664</v>
      </c>
      <c r="F342" s="31" t="s">
        <v>59</v>
      </c>
      <c r="G342" s="31" t="s">
        <v>1665</v>
      </c>
      <c r="H342" s="31" t="s">
        <v>1666</v>
      </c>
      <c r="I342" s="32">
        <v>45718</v>
      </c>
      <c r="J342" s="32" t="s">
        <v>132</v>
      </c>
      <c r="K342" s="31">
        <f>ABS('Raw_Data'!K342)</f>
        <v>61</v>
      </c>
      <c r="L342" s="31">
        <f>K342 + SUMIF(Stock_In!A:A, A342, Stock_In!D:D) - SUMIF(Stock_Out!A:A, A342, Stock_Out!D:D)</f>
        <v>61</v>
      </c>
      <c r="M342" s="31">
        <v>43</v>
      </c>
      <c r="N342" s="31">
        <f t="shared" si="16"/>
        <v>0</v>
      </c>
      <c r="O342" s="31" t="str">
        <f t="shared" si="15"/>
        <v>No</v>
      </c>
      <c r="P342" s="39">
        <v>15</v>
      </c>
      <c r="Q342" s="31">
        <v>67</v>
      </c>
      <c r="R342" s="39">
        <f t="shared" si="17"/>
        <v>1005</v>
      </c>
      <c r="S342" s="33">
        <v>6</v>
      </c>
    </row>
    <row r="343" spans="1:19" x14ac:dyDescent="0.25">
      <c r="A343" s="28" t="str">
        <f>IFERROR(VLOOKUP(B343, CHOOSE({1,2}, Products!B:B, Products!A:A), 2, FALSE), "Not Found")</f>
        <v>P117</v>
      </c>
      <c r="B343" s="28" t="str">
        <f>PROPER(TRIM('Raw_Data'!A343))</f>
        <v>Heavy Cream</v>
      </c>
      <c r="C343" s="28" t="s">
        <v>74</v>
      </c>
      <c r="D343" s="28" t="s">
        <v>1668</v>
      </c>
      <c r="E343" s="28" t="s">
        <v>1669</v>
      </c>
      <c r="F343" s="28" t="s">
        <v>59</v>
      </c>
      <c r="G343" s="28" t="s">
        <v>1670</v>
      </c>
      <c r="H343" s="28" t="s">
        <v>1671</v>
      </c>
      <c r="I343" s="29">
        <v>45718</v>
      </c>
      <c r="J343" s="29" t="s">
        <v>1470</v>
      </c>
      <c r="K343" s="28">
        <f>ABS('Raw_Data'!K343)</f>
        <v>12</v>
      </c>
      <c r="L343" s="28">
        <f>K343 + SUMIF(Stock_In!A:A, A343, Stock_In!D:D) - SUMIF(Stock_Out!A:A, A343, Stock_Out!D:D)</f>
        <v>12</v>
      </c>
      <c r="M343" s="28">
        <v>60</v>
      </c>
      <c r="N343" s="28">
        <f t="shared" si="16"/>
        <v>48</v>
      </c>
      <c r="O343" s="28" t="str">
        <f t="shared" si="15"/>
        <v>Yes</v>
      </c>
      <c r="P343" s="40">
        <v>4</v>
      </c>
      <c r="Q343" s="28">
        <v>20</v>
      </c>
      <c r="R343" s="40">
        <f t="shared" si="17"/>
        <v>80</v>
      </c>
      <c r="S343" s="30">
        <v>35</v>
      </c>
    </row>
    <row r="344" spans="1:19" x14ac:dyDescent="0.25">
      <c r="A344" s="31" t="str">
        <f>IFERROR(VLOOKUP(B344, CHOOSE({1,2}, Products!B:B, Products!A:A), 2, FALSE), "Not Found")</f>
        <v>P049</v>
      </c>
      <c r="B344" s="31" t="str">
        <f>PROPER(TRIM('Raw_Data'!A344))</f>
        <v>Onion</v>
      </c>
      <c r="C344" s="31" t="s">
        <v>56</v>
      </c>
      <c r="D344" s="31" t="s">
        <v>1672</v>
      </c>
      <c r="E344" s="31" t="s">
        <v>1673</v>
      </c>
      <c r="F344" s="31" t="s">
        <v>106</v>
      </c>
      <c r="G344" s="31" t="s">
        <v>1674</v>
      </c>
      <c r="H344" s="31" t="s">
        <v>1675</v>
      </c>
      <c r="I344" s="32">
        <v>45718</v>
      </c>
      <c r="J344" s="32" t="s">
        <v>244</v>
      </c>
      <c r="K344" s="31">
        <f>ABS('Raw_Data'!K344)</f>
        <v>98</v>
      </c>
      <c r="L344" s="31">
        <f>K344 + SUMIF(Stock_In!A:A, A344, Stock_In!D:D) - SUMIF(Stock_Out!A:A, A344, Stock_Out!D:D)</f>
        <v>98</v>
      </c>
      <c r="M344" s="31">
        <v>40</v>
      </c>
      <c r="N344" s="31">
        <f t="shared" si="16"/>
        <v>0</v>
      </c>
      <c r="O344" s="31" t="str">
        <f t="shared" si="15"/>
        <v>No</v>
      </c>
      <c r="P344" s="39">
        <v>2</v>
      </c>
      <c r="Q344" s="31">
        <v>46</v>
      </c>
      <c r="R344" s="39">
        <f t="shared" si="17"/>
        <v>92</v>
      </c>
      <c r="S344" s="33">
        <v>9</v>
      </c>
    </row>
    <row r="345" spans="1:19" x14ac:dyDescent="0.25">
      <c r="A345" s="28" t="str">
        <f>IFERROR(VLOOKUP(B345, CHOOSE({1,2}, Products!B:B, Products!A:A), 2, FALSE), "Not Found")</f>
        <v>P021</v>
      </c>
      <c r="B345" s="28" t="str">
        <f>PROPER(TRIM('Raw_Data'!A345))</f>
        <v>Arabica Coffee</v>
      </c>
      <c r="C345" s="28" t="s">
        <v>201</v>
      </c>
      <c r="D345" s="28" t="s">
        <v>1676</v>
      </c>
      <c r="E345" s="28" t="s">
        <v>1677</v>
      </c>
      <c r="F345" s="28" t="s">
        <v>68</v>
      </c>
      <c r="G345" s="28" t="s">
        <v>1678</v>
      </c>
      <c r="H345" s="28" t="s">
        <v>1679</v>
      </c>
      <c r="I345" s="29">
        <v>45748</v>
      </c>
      <c r="J345" s="29" t="s">
        <v>332</v>
      </c>
      <c r="K345" s="28">
        <f>ABS('Raw_Data'!K345)</f>
        <v>46</v>
      </c>
      <c r="L345" s="28">
        <f>K345 + SUMIF(Stock_In!A:A, A345, Stock_In!D:D) - SUMIF(Stock_Out!A:A, A345, Stock_Out!D:D)</f>
        <v>46</v>
      </c>
      <c r="M345" s="28">
        <v>31</v>
      </c>
      <c r="N345" s="28">
        <f t="shared" si="16"/>
        <v>0</v>
      </c>
      <c r="O345" s="28" t="str">
        <f t="shared" si="15"/>
        <v>No</v>
      </c>
      <c r="P345" s="40">
        <v>20</v>
      </c>
      <c r="Q345" s="28">
        <v>59</v>
      </c>
      <c r="R345" s="40">
        <f t="shared" si="17"/>
        <v>1180</v>
      </c>
      <c r="S345" s="30">
        <v>65</v>
      </c>
    </row>
    <row r="346" spans="1:19" x14ac:dyDescent="0.25">
      <c r="A346" s="31" t="str">
        <f>IFERROR(VLOOKUP(B346, CHOOSE({1,2}, Products!B:B, Products!A:A), 2, FALSE), "Not Found")</f>
        <v>P009</v>
      </c>
      <c r="B346" s="31" t="str">
        <f>PROPER(TRIM('Raw_Data'!A346))</f>
        <v>Cheese</v>
      </c>
      <c r="C346" s="31" t="s">
        <v>74</v>
      </c>
      <c r="D346" s="31" t="s">
        <v>979</v>
      </c>
      <c r="E346" s="31" t="s">
        <v>1680</v>
      </c>
      <c r="F346" s="31" t="s">
        <v>59</v>
      </c>
      <c r="G346" s="31" t="s">
        <v>1681</v>
      </c>
      <c r="H346" s="31" t="s">
        <v>1682</v>
      </c>
      <c r="I346" s="32">
        <v>45748</v>
      </c>
      <c r="J346" s="32" t="s">
        <v>983</v>
      </c>
      <c r="K346" s="31">
        <f>ABS('Raw_Data'!K346)</f>
        <v>88</v>
      </c>
      <c r="L346" s="31">
        <f>K346 + SUMIF(Stock_In!A:A, A346, Stock_In!D:D) - SUMIF(Stock_Out!A:A, A346, Stock_Out!D:D)</f>
        <v>88</v>
      </c>
      <c r="M346" s="31">
        <v>53</v>
      </c>
      <c r="N346" s="31">
        <f t="shared" si="16"/>
        <v>0</v>
      </c>
      <c r="O346" s="31" t="str">
        <f t="shared" si="15"/>
        <v>No</v>
      </c>
      <c r="P346" s="39">
        <v>9</v>
      </c>
      <c r="Q346" s="31">
        <v>56</v>
      </c>
      <c r="R346" s="39">
        <f t="shared" si="17"/>
        <v>504</v>
      </c>
      <c r="S346" s="33">
        <v>14</v>
      </c>
    </row>
    <row r="347" spans="1:19" x14ac:dyDescent="0.25">
      <c r="A347" s="28" t="str">
        <f>IFERROR(VLOOKUP(B347, CHOOSE({1,2}, Products!B:B, Products!A:A), 2, FALSE), "Not Found")</f>
        <v>P076</v>
      </c>
      <c r="B347" s="28" t="str">
        <f>PROPER(TRIM('Raw_Data'!A347))</f>
        <v>Egg (Goose)</v>
      </c>
      <c r="C347" s="28" t="s">
        <v>74</v>
      </c>
      <c r="D347" s="28" t="s">
        <v>1415</v>
      </c>
      <c r="E347" s="28" t="s">
        <v>1683</v>
      </c>
      <c r="F347" s="28" t="s">
        <v>59</v>
      </c>
      <c r="G347" s="28" t="s">
        <v>1684</v>
      </c>
      <c r="H347" s="28" t="s">
        <v>1685</v>
      </c>
      <c r="I347" s="29">
        <v>45748</v>
      </c>
      <c r="J347" s="29" t="s">
        <v>313</v>
      </c>
      <c r="K347" s="28">
        <f>ABS('Raw_Data'!K347)</f>
        <v>88</v>
      </c>
      <c r="L347" s="28">
        <f>K347 + SUMIF(Stock_In!A:A, A347, Stock_In!D:D) - SUMIF(Stock_Out!A:A, A347, Stock_Out!D:D)</f>
        <v>88</v>
      </c>
      <c r="M347" s="28">
        <v>22</v>
      </c>
      <c r="N347" s="28">
        <f t="shared" si="16"/>
        <v>0</v>
      </c>
      <c r="O347" s="28" t="str">
        <f t="shared" si="15"/>
        <v>No</v>
      </c>
      <c r="P347" s="40">
        <v>2.5</v>
      </c>
      <c r="Q347" s="28">
        <v>54</v>
      </c>
      <c r="R347" s="40">
        <f t="shared" si="17"/>
        <v>135</v>
      </c>
      <c r="S347" s="30">
        <v>100</v>
      </c>
    </row>
    <row r="348" spans="1:19" x14ac:dyDescent="0.25">
      <c r="A348" s="31" t="str">
        <f>IFERROR(VLOOKUP(B348, CHOOSE({1,2}, Products!B:B, Products!A:A), 2, FALSE), "Not Found")</f>
        <v>P026</v>
      </c>
      <c r="B348" s="31" t="str">
        <f>PROPER(TRIM('Raw_Data'!A348))</f>
        <v>Sourdough Bread</v>
      </c>
      <c r="C348" s="31" t="s">
        <v>152</v>
      </c>
      <c r="D348" s="31" t="s">
        <v>846</v>
      </c>
      <c r="E348" s="31" t="s">
        <v>1686</v>
      </c>
      <c r="F348" s="31" t="s">
        <v>68</v>
      </c>
      <c r="G348" s="31" t="s">
        <v>1687</v>
      </c>
      <c r="H348" s="31" t="s">
        <v>1688</v>
      </c>
      <c r="I348" s="32">
        <v>45748</v>
      </c>
      <c r="J348" s="32">
        <v>45334</v>
      </c>
      <c r="K348" s="31">
        <f>ABS('Raw_Data'!K348)</f>
        <v>94</v>
      </c>
      <c r="L348" s="31">
        <f>K348 + SUMIF(Stock_In!A:A, A348, Stock_In!D:D) - SUMIF(Stock_Out!A:A, A348, Stock_Out!D:D)</f>
        <v>94</v>
      </c>
      <c r="M348" s="31">
        <v>56</v>
      </c>
      <c r="N348" s="31">
        <f t="shared" si="16"/>
        <v>0</v>
      </c>
      <c r="O348" s="31" t="str">
        <f t="shared" si="15"/>
        <v>No</v>
      </c>
      <c r="P348" s="39">
        <v>4</v>
      </c>
      <c r="Q348" s="31">
        <v>47</v>
      </c>
      <c r="R348" s="39">
        <f t="shared" si="17"/>
        <v>188</v>
      </c>
      <c r="S348" s="33">
        <v>96</v>
      </c>
    </row>
    <row r="349" spans="1:19" x14ac:dyDescent="0.25">
      <c r="A349" s="28" t="str">
        <f>IFERROR(VLOOKUP(B349, CHOOSE({1,2}, Products!B:B, Products!A:A), 2, FALSE), "Not Found")</f>
        <v>P054</v>
      </c>
      <c r="B349" s="28" t="str">
        <f>PROPER(TRIM('Raw_Data'!A349))</f>
        <v>Black Rice</v>
      </c>
      <c r="C349" s="28" t="s">
        <v>103</v>
      </c>
      <c r="D349" s="28" t="s">
        <v>1590</v>
      </c>
      <c r="E349" s="28" t="s">
        <v>1689</v>
      </c>
      <c r="F349" s="28" t="s">
        <v>106</v>
      </c>
      <c r="G349" s="28" t="s">
        <v>1690</v>
      </c>
      <c r="H349" s="28" t="s">
        <v>1691</v>
      </c>
      <c r="I349" s="29">
        <v>45748</v>
      </c>
      <c r="J349" s="29">
        <v>45419</v>
      </c>
      <c r="K349" s="28">
        <f>ABS('Raw_Data'!K349)</f>
        <v>18</v>
      </c>
      <c r="L349" s="28">
        <f>K349 + SUMIF(Stock_In!A:A, A349, Stock_In!D:D) - SUMIF(Stock_Out!A:A, A349, Stock_Out!D:D)</f>
        <v>18</v>
      </c>
      <c r="M349" s="28">
        <v>78</v>
      </c>
      <c r="N349" s="28">
        <f t="shared" si="16"/>
        <v>60</v>
      </c>
      <c r="O349" s="28" t="str">
        <f t="shared" si="15"/>
        <v>Yes</v>
      </c>
      <c r="P349" s="40">
        <v>6</v>
      </c>
      <c r="Q349" s="28">
        <v>85</v>
      </c>
      <c r="R349" s="40">
        <f t="shared" si="17"/>
        <v>510</v>
      </c>
      <c r="S349" s="30">
        <v>97</v>
      </c>
    </row>
    <row r="350" spans="1:19" x14ac:dyDescent="0.25">
      <c r="A350" s="31" t="str">
        <f>IFERROR(VLOOKUP(B350, CHOOSE({1,2}, Products!B:B, Products!A:A), 2, FALSE), "Not Found")</f>
        <v>P001</v>
      </c>
      <c r="B350" s="31" t="str">
        <f>PROPER(TRIM('Raw_Data'!A350))</f>
        <v>Bell Pepper</v>
      </c>
      <c r="C350" s="31" t="s">
        <v>56</v>
      </c>
      <c r="D350" s="31" t="s">
        <v>1693</v>
      </c>
      <c r="E350" s="31" t="s">
        <v>1694</v>
      </c>
      <c r="F350" s="31" t="s">
        <v>59</v>
      </c>
      <c r="G350" s="31" t="s">
        <v>1695</v>
      </c>
      <c r="H350" s="31" t="s">
        <v>1696</v>
      </c>
      <c r="I350" s="32">
        <v>45748</v>
      </c>
      <c r="J350" s="32" t="s">
        <v>587</v>
      </c>
      <c r="K350" s="31">
        <f>ABS('Raw_Data'!K350)</f>
        <v>94</v>
      </c>
      <c r="L350" s="31">
        <f>K350 + SUMIF(Stock_In!A:A, A350, Stock_In!D:D) - SUMIF(Stock_Out!A:A, A350, Stock_Out!D:D)</f>
        <v>98</v>
      </c>
      <c r="M350" s="31">
        <v>18</v>
      </c>
      <c r="N350" s="31">
        <f t="shared" si="16"/>
        <v>0</v>
      </c>
      <c r="O350" s="31" t="str">
        <f t="shared" si="15"/>
        <v>No</v>
      </c>
      <c r="P350" s="39">
        <v>4.5</v>
      </c>
      <c r="Q350" s="31">
        <v>44</v>
      </c>
      <c r="R350" s="39">
        <f t="shared" si="17"/>
        <v>198</v>
      </c>
      <c r="S350" s="33">
        <v>49</v>
      </c>
    </row>
    <row r="351" spans="1:19" x14ac:dyDescent="0.25">
      <c r="A351" s="28" t="str">
        <f>IFERROR(VLOOKUP(B351, CHOOSE({1,2}, Products!B:B, Products!A:A), 2, FALSE), "Not Found")</f>
        <v>P013</v>
      </c>
      <c r="B351" s="28" t="str">
        <f>PROPER(TRIM('Raw_Data'!A351))</f>
        <v>Orange</v>
      </c>
      <c r="C351" s="28" t="s">
        <v>56</v>
      </c>
      <c r="D351" s="28" t="s">
        <v>1697</v>
      </c>
      <c r="E351" s="28" t="s">
        <v>1698</v>
      </c>
      <c r="F351" s="28" t="s">
        <v>59</v>
      </c>
      <c r="G351" s="28" t="s">
        <v>1699</v>
      </c>
      <c r="H351" s="28" t="s">
        <v>1700</v>
      </c>
      <c r="I351" s="29">
        <v>45749</v>
      </c>
      <c r="J351" s="29" t="s">
        <v>197</v>
      </c>
      <c r="K351" s="28">
        <f>ABS('Raw_Data'!K351)</f>
        <v>41</v>
      </c>
      <c r="L351" s="28">
        <f>K351 + SUMIF(Stock_In!A:A, A351, Stock_In!D:D) - SUMIF(Stock_Out!A:A, A351, Stock_Out!D:D)</f>
        <v>41</v>
      </c>
      <c r="M351" s="28">
        <v>94</v>
      </c>
      <c r="N351" s="28">
        <f t="shared" si="16"/>
        <v>53</v>
      </c>
      <c r="O351" s="28" t="str">
        <f t="shared" si="15"/>
        <v>Yes</v>
      </c>
      <c r="P351" s="40">
        <v>3</v>
      </c>
      <c r="Q351" s="28">
        <v>88</v>
      </c>
      <c r="R351" s="40">
        <f t="shared" si="17"/>
        <v>264</v>
      </c>
      <c r="S351" s="30">
        <v>92</v>
      </c>
    </row>
    <row r="352" spans="1:19" x14ac:dyDescent="0.25">
      <c r="A352" s="31" t="str">
        <f>IFERROR(VLOOKUP(B352, CHOOSE({1,2}, Products!B:B, Products!A:A), 2, FALSE), "Not Found")</f>
        <v>P050</v>
      </c>
      <c r="B352" s="31" t="str">
        <f>PROPER(TRIM('Raw_Data'!A352))</f>
        <v>Cream</v>
      </c>
      <c r="C352" s="31" t="s">
        <v>74</v>
      </c>
      <c r="D352" s="31" t="s">
        <v>1701</v>
      </c>
      <c r="E352" s="31" t="s">
        <v>1702</v>
      </c>
      <c r="F352" s="31" t="s">
        <v>68</v>
      </c>
      <c r="G352" s="31" t="s">
        <v>1703</v>
      </c>
      <c r="H352" s="31" t="s">
        <v>1704</v>
      </c>
      <c r="I352" s="32">
        <v>45778</v>
      </c>
      <c r="J352" s="32">
        <v>45631</v>
      </c>
      <c r="K352" s="31">
        <f>ABS('Raw_Data'!K352)</f>
        <v>18</v>
      </c>
      <c r="L352" s="31">
        <f>K352 + SUMIF(Stock_In!A:A, A352, Stock_In!D:D) - SUMIF(Stock_Out!A:A, A352, Stock_Out!D:D)</f>
        <v>18</v>
      </c>
      <c r="M352" s="31">
        <v>14</v>
      </c>
      <c r="N352" s="31">
        <f t="shared" si="16"/>
        <v>0</v>
      </c>
      <c r="O352" s="31" t="str">
        <f t="shared" si="15"/>
        <v>No</v>
      </c>
      <c r="P352" s="39">
        <v>2.5</v>
      </c>
      <c r="Q352" s="31">
        <v>78</v>
      </c>
      <c r="R352" s="39">
        <f t="shared" si="17"/>
        <v>195</v>
      </c>
      <c r="S352" s="33">
        <v>4</v>
      </c>
    </row>
    <row r="353" spans="1:19" x14ac:dyDescent="0.25">
      <c r="A353" s="28" t="str">
        <f>IFERROR(VLOOKUP(B353, CHOOSE({1,2}, Products!B:B, Products!A:A), 2, FALSE), "Not Found")</f>
        <v>P095</v>
      </c>
      <c r="B353" s="28" t="str">
        <f>PROPER(TRIM('Raw_Data'!A353))</f>
        <v>Green Beans</v>
      </c>
      <c r="C353" s="28" t="s">
        <v>56</v>
      </c>
      <c r="D353" s="28" t="s">
        <v>75</v>
      </c>
      <c r="E353" s="28" t="s">
        <v>1706</v>
      </c>
      <c r="F353" s="28" t="s">
        <v>106</v>
      </c>
      <c r="G353" s="28" t="s">
        <v>1707</v>
      </c>
      <c r="H353" s="28" t="s">
        <v>1708</v>
      </c>
      <c r="I353" s="29">
        <v>45778</v>
      </c>
      <c r="J353" s="29">
        <v>45962</v>
      </c>
      <c r="K353" s="28">
        <f>ABS('Raw_Data'!K353)</f>
        <v>19</v>
      </c>
      <c r="L353" s="28">
        <f>K353 + SUMIF(Stock_In!A:A, A353, Stock_In!D:D) - SUMIF(Stock_Out!A:A, A353, Stock_Out!D:D)</f>
        <v>19</v>
      </c>
      <c r="M353" s="28">
        <v>92</v>
      </c>
      <c r="N353" s="28">
        <f t="shared" si="16"/>
        <v>73</v>
      </c>
      <c r="O353" s="28" t="str">
        <f t="shared" si="15"/>
        <v>Yes</v>
      </c>
      <c r="P353" s="40">
        <v>2</v>
      </c>
      <c r="Q353" s="28">
        <v>51</v>
      </c>
      <c r="R353" s="40">
        <f t="shared" si="17"/>
        <v>102</v>
      </c>
      <c r="S353" s="30">
        <v>79</v>
      </c>
    </row>
    <row r="354" spans="1:19" x14ac:dyDescent="0.25">
      <c r="A354" s="31" t="str">
        <f>IFERROR(VLOOKUP(B354, CHOOSE({1,2}, Products!B:B, Products!A:A), 2, FALSE), "Not Found")</f>
        <v>P054</v>
      </c>
      <c r="B354" s="31" t="str">
        <f>PROPER(TRIM('Raw_Data'!A354))</f>
        <v>Black Rice</v>
      </c>
      <c r="C354" s="31" t="s">
        <v>103</v>
      </c>
      <c r="D354" s="31" t="s">
        <v>1322</v>
      </c>
      <c r="E354" s="31" t="s">
        <v>1709</v>
      </c>
      <c r="F354" s="31" t="s">
        <v>68</v>
      </c>
      <c r="G354" s="31" t="s">
        <v>1710</v>
      </c>
      <c r="H354" s="31" t="s">
        <v>1711</v>
      </c>
      <c r="I354" s="32">
        <v>45778</v>
      </c>
      <c r="J354" s="32" t="s">
        <v>897</v>
      </c>
      <c r="K354" s="31">
        <f>ABS('Raw_Data'!K354)</f>
        <v>98</v>
      </c>
      <c r="L354" s="31">
        <f>K354 + SUMIF(Stock_In!A:A, A354, Stock_In!D:D) - SUMIF(Stock_Out!A:A, A354, Stock_Out!D:D)</f>
        <v>98</v>
      </c>
      <c r="M354" s="31">
        <v>41</v>
      </c>
      <c r="N354" s="31">
        <f t="shared" si="16"/>
        <v>0</v>
      </c>
      <c r="O354" s="31" t="str">
        <f t="shared" si="15"/>
        <v>No</v>
      </c>
      <c r="P354" s="39">
        <v>6.35</v>
      </c>
      <c r="Q354" s="31">
        <v>70</v>
      </c>
      <c r="R354" s="39">
        <f t="shared" si="17"/>
        <v>444.5</v>
      </c>
      <c r="S354" s="33">
        <v>75</v>
      </c>
    </row>
    <row r="355" spans="1:19" x14ac:dyDescent="0.25">
      <c r="A355" s="28" t="str">
        <f>IFERROR(VLOOKUP(B355, CHOOSE({1,2}, Products!B:B, Products!A:A), 2, FALSE), "Not Found")</f>
        <v>P085</v>
      </c>
      <c r="B355" s="28" t="str">
        <f>PROPER(TRIM('Raw_Data'!A355))</f>
        <v>Powdered Sugar</v>
      </c>
      <c r="C355" s="28" t="s">
        <v>103</v>
      </c>
      <c r="D355" s="28" t="s">
        <v>1175</v>
      </c>
      <c r="E355" s="28" t="s">
        <v>1713</v>
      </c>
      <c r="F355" s="28" t="s">
        <v>106</v>
      </c>
      <c r="G355" s="28" t="s">
        <v>1714</v>
      </c>
      <c r="H355" s="28" t="s">
        <v>1715</v>
      </c>
      <c r="I355" s="29">
        <v>45779</v>
      </c>
      <c r="J355" s="29">
        <v>45606</v>
      </c>
      <c r="K355" s="28">
        <f>ABS('Raw_Data'!K355)</f>
        <v>21</v>
      </c>
      <c r="L355" s="28">
        <f>K355 + SUMIF(Stock_In!A:A, A355, Stock_In!D:D) - SUMIF(Stock_Out!A:A, A355, Stock_Out!D:D)</f>
        <v>21</v>
      </c>
      <c r="M355" s="28">
        <v>15</v>
      </c>
      <c r="N355" s="28">
        <f t="shared" si="16"/>
        <v>0</v>
      </c>
      <c r="O355" s="28" t="str">
        <f t="shared" si="15"/>
        <v>No</v>
      </c>
      <c r="P355" s="40">
        <v>2.5</v>
      </c>
      <c r="Q355" s="28">
        <v>37</v>
      </c>
      <c r="R355" s="40">
        <f t="shared" si="17"/>
        <v>92.5</v>
      </c>
      <c r="S355" s="30">
        <v>41</v>
      </c>
    </row>
    <row r="356" spans="1:19" x14ac:dyDescent="0.25">
      <c r="A356" s="31" t="str">
        <f>IFERROR(VLOOKUP(B356, CHOOSE({1,2}, Products!B:B, Products!A:A), 2, FALSE), "Not Found")</f>
        <v>P110</v>
      </c>
      <c r="B356" s="31" t="str">
        <f>PROPER(TRIM('Raw_Data'!A356))</f>
        <v>Butter Biscuit</v>
      </c>
      <c r="C356" s="31" t="s">
        <v>152</v>
      </c>
      <c r="D356" s="31" t="s">
        <v>1108</v>
      </c>
      <c r="E356" s="31" t="s">
        <v>1716</v>
      </c>
      <c r="F356" s="31" t="s">
        <v>106</v>
      </c>
      <c r="G356" s="31" t="s">
        <v>1717</v>
      </c>
      <c r="H356" s="31" t="s">
        <v>1718</v>
      </c>
      <c r="I356" s="32">
        <v>45779</v>
      </c>
      <c r="J356" s="32">
        <v>45327</v>
      </c>
      <c r="K356" s="31">
        <f>ABS('Raw_Data'!K356)</f>
        <v>74</v>
      </c>
      <c r="L356" s="31">
        <f>K356 + SUMIF(Stock_In!A:A, A356, Stock_In!D:D) - SUMIF(Stock_Out!A:A, A356, Stock_Out!D:D)</f>
        <v>74</v>
      </c>
      <c r="M356" s="31">
        <v>81</v>
      </c>
      <c r="N356" s="31">
        <f t="shared" si="16"/>
        <v>7</v>
      </c>
      <c r="O356" s="31" t="str">
        <f t="shared" si="15"/>
        <v>Yes</v>
      </c>
      <c r="P356" s="39">
        <v>6</v>
      </c>
      <c r="Q356" s="31">
        <v>51</v>
      </c>
      <c r="R356" s="39">
        <f t="shared" si="17"/>
        <v>306</v>
      </c>
      <c r="S356" s="33">
        <v>67</v>
      </c>
    </row>
    <row r="357" spans="1:19" x14ac:dyDescent="0.25">
      <c r="A357" s="28" t="str">
        <f>IFERROR(VLOOKUP(B357, CHOOSE({1,2}, Products!B:B, Products!A:A), 2, FALSE), "Not Found")</f>
        <v>P073</v>
      </c>
      <c r="B357" s="28" t="str">
        <f>PROPER(TRIM('Raw_Data'!A357))</f>
        <v>White Rice</v>
      </c>
      <c r="C357" s="28" t="s">
        <v>103</v>
      </c>
      <c r="D357" s="28" t="s">
        <v>1719</v>
      </c>
      <c r="E357" s="28" t="s">
        <v>1720</v>
      </c>
      <c r="F357" s="28" t="s">
        <v>68</v>
      </c>
      <c r="G357" s="28" t="s">
        <v>1721</v>
      </c>
      <c r="H357" s="28" t="s">
        <v>1722</v>
      </c>
      <c r="I357" s="29">
        <v>45809</v>
      </c>
      <c r="J357" s="29">
        <v>45297</v>
      </c>
      <c r="K357" s="28">
        <f>ABS('Raw_Data'!K357)</f>
        <v>20</v>
      </c>
      <c r="L357" s="28">
        <f>K357 + SUMIF(Stock_In!A:A, A357, Stock_In!D:D) - SUMIF(Stock_Out!A:A, A357, Stock_Out!D:D)</f>
        <v>20</v>
      </c>
      <c r="M357" s="28">
        <v>20</v>
      </c>
      <c r="N357" s="28">
        <f t="shared" si="16"/>
        <v>0</v>
      </c>
      <c r="O357" s="28" t="str">
        <f t="shared" si="15"/>
        <v>Yes</v>
      </c>
      <c r="P357" s="40">
        <v>1.8</v>
      </c>
      <c r="Q357" s="28">
        <v>62</v>
      </c>
      <c r="R357" s="40">
        <f t="shared" si="17"/>
        <v>111.60000000000001</v>
      </c>
      <c r="S357" s="30">
        <v>69</v>
      </c>
    </row>
    <row r="358" spans="1:19" x14ac:dyDescent="0.25">
      <c r="A358" s="31" t="str">
        <f>IFERROR(VLOOKUP(B358, CHOOSE({1,2}, Products!B:B, Products!A:A), 2, FALSE), "Not Found")</f>
        <v>P070</v>
      </c>
      <c r="B358" s="31" t="str">
        <f>PROPER(TRIM('Raw_Data'!A358))</f>
        <v>Mushrooms</v>
      </c>
      <c r="C358" s="31" t="s">
        <v>56</v>
      </c>
      <c r="D358" s="31" t="s">
        <v>1488</v>
      </c>
      <c r="E358" s="31" t="s">
        <v>1723</v>
      </c>
      <c r="F358" s="31" t="s">
        <v>68</v>
      </c>
      <c r="G358" s="31" t="s">
        <v>1724</v>
      </c>
      <c r="H358" s="31" t="s">
        <v>1725</v>
      </c>
      <c r="I358" s="32">
        <v>45809</v>
      </c>
      <c r="J358" s="32" t="s">
        <v>1726</v>
      </c>
      <c r="K358" s="31">
        <f>ABS('Raw_Data'!K358)</f>
        <v>35</v>
      </c>
      <c r="L358" s="31">
        <f>K358 + SUMIF(Stock_In!A:A, A358, Stock_In!D:D) - SUMIF(Stock_Out!A:A, A358, Stock_Out!D:D)</f>
        <v>35</v>
      </c>
      <c r="M358" s="31">
        <v>19</v>
      </c>
      <c r="N358" s="31">
        <f t="shared" si="16"/>
        <v>0</v>
      </c>
      <c r="O358" s="31" t="str">
        <f t="shared" si="15"/>
        <v>No</v>
      </c>
      <c r="P358" s="39">
        <v>6.5</v>
      </c>
      <c r="Q358" s="31">
        <v>88</v>
      </c>
      <c r="R358" s="39">
        <f t="shared" si="17"/>
        <v>572</v>
      </c>
      <c r="S358" s="33">
        <v>6</v>
      </c>
    </row>
    <row r="359" spans="1:19" x14ac:dyDescent="0.25">
      <c r="A359" s="28" t="str">
        <f>IFERROR(VLOOKUP(B359, CHOOSE({1,2}, Products!B:B, Products!A:A), 2, FALSE), "Not Found")</f>
        <v>P115</v>
      </c>
      <c r="B359" s="28" t="str">
        <f>PROPER(TRIM('Raw_Data'!A359))</f>
        <v>Papaya</v>
      </c>
      <c r="C359" s="28" t="s">
        <v>56</v>
      </c>
      <c r="D359" s="28" t="s">
        <v>694</v>
      </c>
      <c r="E359" s="28" t="s">
        <v>1727</v>
      </c>
      <c r="F359" s="28" t="s">
        <v>68</v>
      </c>
      <c r="G359" s="28" t="s">
        <v>1728</v>
      </c>
      <c r="H359" s="28" t="s">
        <v>1729</v>
      </c>
      <c r="I359" s="29">
        <v>45809</v>
      </c>
      <c r="J359" s="29">
        <v>45390</v>
      </c>
      <c r="K359" s="28">
        <f>ABS('Raw_Data'!K359)</f>
        <v>81</v>
      </c>
      <c r="L359" s="28">
        <f>K359 + SUMIF(Stock_In!A:A, A359, Stock_In!D:D) - SUMIF(Stock_Out!A:A, A359, Stock_Out!D:D)</f>
        <v>81</v>
      </c>
      <c r="M359" s="28">
        <v>16</v>
      </c>
      <c r="N359" s="28">
        <f t="shared" si="16"/>
        <v>0</v>
      </c>
      <c r="O359" s="28" t="str">
        <f t="shared" si="15"/>
        <v>No</v>
      </c>
      <c r="P359" s="40">
        <v>4.3</v>
      </c>
      <c r="Q359" s="28">
        <v>23</v>
      </c>
      <c r="R359" s="40">
        <f t="shared" si="17"/>
        <v>98.899999999999991</v>
      </c>
      <c r="S359" s="30">
        <v>96</v>
      </c>
    </row>
    <row r="360" spans="1:19" x14ac:dyDescent="0.25">
      <c r="A360" s="31" t="str">
        <f>IFERROR(VLOOKUP(B360, CHOOSE({1,2}, Products!B:B, Products!A:A), 2, FALSE), "Not Found")</f>
        <v>P117</v>
      </c>
      <c r="B360" s="31" t="str">
        <f>PROPER(TRIM('Raw_Data'!A360))</f>
        <v>Heavy Cream</v>
      </c>
      <c r="C360" s="31" t="s">
        <v>74</v>
      </c>
      <c r="D360" s="31" t="s">
        <v>328</v>
      </c>
      <c r="E360" s="31" t="s">
        <v>1731</v>
      </c>
      <c r="F360" s="31" t="s">
        <v>59</v>
      </c>
      <c r="G360" s="31" t="s">
        <v>1732</v>
      </c>
      <c r="H360" s="31" t="s">
        <v>1733</v>
      </c>
      <c r="I360" s="32">
        <v>45809</v>
      </c>
      <c r="J360" s="32" t="s">
        <v>1163</v>
      </c>
      <c r="K360" s="31">
        <f>ABS('Raw_Data'!K360)</f>
        <v>85</v>
      </c>
      <c r="L360" s="31">
        <f>K360 + SUMIF(Stock_In!A:A, A360, Stock_In!D:D) - SUMIF(Stock_Out!A:A, A360, Stock_Out!D:D)</f>
        <v>85</v>
      </c>
      <c r="M360" s="31">
        <v>66</v>
      </c>
      <c r="N360" s="31">
        <f t="shared" si="16"/>
        <v>0</v>
      </c>
      <c r="O360" s="31" t="str">
        <f t="shared" si="15"/>
        <v>No</v>
      </c>
      <c r="P360" s="39">
        <v>4.2</v>
      </c>
      <c r="Q360" s="31">
        <v>65</v>
      </c>
      <c r="R360" s="39">
        <f t="shared" si="17"/>
        <v>273</v>
      </c>
      <c r="S360" s="33">
        <v>58</v>
      </c>
    </row>
    <row r="361" spans="1:19" x14ac:dyDescent="0.25">
      <c r="A361" s="28" t="str">
        <f>IFERROR(VLOOKUP(B361, CHOOSE({1,2}, Products!B:B, Products!A:A), 2, FALSE), "Not Found")</f>
        <v>P071</v>
      </c>
      <c r="B361" s="28" t="str">
        <f>PROPER(TRIM('Raw_Data'!A361))</f>
        <v>Black Tea</v>
      </c>
      <c r="C361" s="28" t="s">
        <v>201</v>
      </c>
      <c r="D361" s="28" t="s">
        <v>1734</v>
      </c>
      <c r="E361" s="28" t="s">
        <v>1735</v>
      </c>
      <c r="F361" s="28" t="s">
        <v>106</v>
      </c>
      <c r="G361" s="28" t="s">
        <v>1736</v>
      </c>
      <c r="H361" s="28" t="s">
        <v>1737</v>
      </c>
      <c r="I361" s="29">
        <v>45809</v>
      </c>
      <c r="J361" s="29" t="s">
        <v>332</v>
      </c>
      <c r="K361" s="28">
        <f>ABS('Raw_Data'!K361)</f>
        <v>45</v>
      </c>
      <c r="L361" s="28">
        <f>K361 + SUMIF(Stock_In!A:A, A361, Stock_In!D:D) - SUMIF(Stock_Out!A:A, A361, Stock_Out!D:D)</f>
        <v>45</v>
      </c>
      <c r="M361" s="28">
        <v>58</v>
      </c>
      <c r="N361" s="28">
        <f t="shared" si="16"/>
        <v>13</v>
      </c>
      <c r="O361" s="28" t="str">
        <f t="shared" si="15"/>
        <v>Yes</v>
      </c>
      <c r="P361" s="40">
        <v>5</v>
      </c>
      <c r="Q361" s="28">
        <v>90</v>
      </c>
      <c r="R361" s="40">
        <f t="shared" si="17"/>
        <v>450</v>
      </c>
      <c r="S361" s="30">
        <v>67</v>
      </c>
    </row>
    <row r="362" spans="1:19" x14ac:dyDescent="0.25">
      <c r="A362" s="31" t="str">
        <f>IFERROR(VLOOKUP(B362, CHOOSE({1,2}, Products!B:B, Products!A:A), 2, FALSE), "Not Found")</f>
        <v>P087</v>
      </c>
      <c r="B362" s="31" t="str">
        <f>PROPER(TRIM('Raw_Data'!A362))</f>
        <v>Kiwi</v>
      </c>
      <c r="C362" s="31" t="s">
        <v>56</v>
      </c>
      <c r="D362" s="31" t="s">
        <v>1001</v>
      </c>
      <c r="E362" s="31" t="s">
        <v>1738</v>
      </c>
      <c r="F362" s="31" t="s">
        <v>59</v>
      </c>
      <c r="G362" s="31" t="s">
        <v>1739</v>
      </c>
      <c r="H362" s="31" t="s">
        <v>1740</v>
      </c>
      <c r="I362" s="32">
        <v>45810</v>
      </c>
      <c r="J362" s="32">
        <v>45361</v>
      </c>
      <c r="K362" s="31">
        <f>ABS('Raw_Data'!K362)</f>
        <v>47</v>
      </c>
      <c r="L362" s="31">
        <f>K362 + SUMIF(Stock_In!A:A, A362, Stock_In!D:D) - SUMIF(Stock_Out!A:A, A362, Stock_Out!D:D)</f>
        <v>47</v>
      </c>
      <c r="M362" s="31">
        <v>75</v>
      </c>
      <c r="N362" s="31">
        <f t="shared" si="16"/>
        <v>28</v>
      </c>
      <c r="O362" s="31" t="str">
        <f t="shared" si="15"/>
        <v>Yes</v>
      </c>
      <c r="P362" s="39">
        <v>6</v>
      </c>
      <c r="Q362" s="31">
        <v>70</v>
      </c>
      <c r="R362" s="39">
        <f t="shared" si="17"/>
        <v>420</v>
      </c>
      <c r="S362" s="33">
        <v>20</v>
      </c>
    </row>
    <row r="363" spans="1:19" x14ac:dyDescent="0.25">
      <c r="A363" s="28" t="str">
        <f>IFERROR(VLOOKUP(B363, CHOOSE({1,2}, Products!B:B, Products!A:A), 2, FALSE), "Not Found")</f>
        <v>P110</v>
      </c>
      <c r="B363" s="28" t="str">
        <f>PROPER(TRIM('Raw_Data'!A363))</f>
        <v>Butter Biscuit</v>
      </c>
      <c r="C363" s="28" t="s">
        <v>152</v>
      </c>
      <c r="D363" s="28" t="s">
        <v>1741</v>
      </c>
      <c r="E363" s="28" t="s">
        <v>1742</v>
      </c>
      <c r="F363" s="28" t="s">
        <v>59</v>
      </c>
      <c r="G363" s="28" t="s">
        <v>1743</v>
      </c>
      <c r="H363" s="28" t="s">
        <v>1744</v>
      </c>
      <c r="I363" s="29">
        <v>45810</v>
      </c>
      <c r="J363" s="29" t="s">
        <v>1071</v>
      </c>
      <c r="K363" s="28">
        <f>ABS('Raw_Data'!K363)</f>
        <v>12</v>
      </c>
      <c r="L363" s="28">
        <f>K363 + SUMIF(Stock_In!A:A, A363, Stock_In!D:D) - SUMIF(Stock_Out!A:A, A363, Stock_Out!D:D)</f>
        <v>12</v>
      </c>
      <c r="M363" s="28">
        <v>7</v>
      </c>
      <c r="N363" s="28">
        <f t="shared" si="16"/>
        <v>0</v>
      </c>
      <c r="O363" s="28" t="str">
        <f t="shared" si="15"/>
        <v>No</v>
      </c>
      <c r="P363" s="40">
        <v>6</v>
      </c>
      <c r="Q363" s="28">
        <v>72</v>
      </c>
      <c r="R363" s="40">
        <f t="shared" si="17"/>
        <v>432</v>
      </c>
      <c r="S363" s="30">
        <v>16</v>
      </c>
    </row>
    <row r="364" spans="1:19" x14ac:dyDescent="0.25">
      <c r="A364" s="31" t="str">
        <f>IFERROR(VLOOKUP(B364, CHOOSE({1,2}, Products!B:B, Products!A:A), 2, FALSE), "Not Found")</f>
        <v>P072</v>
      </c>
      <c r="B364" s="31" t="str">
        <f>PROPER(TRIM('Raw_Data'!A364))</f>
        <v>White Tea</v>
      </c>
      <c r="C364" s="31" t="s">
        <v>201</v>
      </c>
      <c r="D364" s="31" t="s">
        <v>651</v>
      </c>
      <c r="E364" s="31" t="s">
        <v>1745</v>
      </c>
      <c r="F364" s="31" t="s">
        <v>106</v>
      </c>
      <c r="G364" s="31" t="s">
        <v>1746</v>
      </c>
      <c r="H364" s="31" t="s">
        <v>1747</v>
      </c>
      <c r="I364" s="32">
        <v>45839</v>
      </c>
      <c r="J364" s="32" t="s">
        <v>816</v>
      </c>
      <c r="K364" s="31">
        <f>ABS('Raw_Data'!K364)</f>
        <v>20</v>
      </c>
      <c r="L364" s="31">
        <f>K364 + SUMIF(Stock_In!A:A, A364, Stock_In!D:D) - SUMIF(Stock_Out!A:A, A364, Stock_Out!D:D)</f>
        <v>20</v>
      </c>
      <c r="M364" s="31">
        <v>43</v>
      </c>
      <c r="N364" s="31">
        <f t="shared" si="16"/>
        <v>23</v>
      </c>
      <c r="O364" s="31" t="str">
        <f t="shared" si="15"/>
        <v>Yes</v>
      </c>
      <c r="P364" s="39">
        <v>25</v>
      </c>
      <c r="Q364" s="31">
        <v>73</v>
      </c>
      <c r="R364" s="39">
        <f t="shared" si="17"/>
        <v>1825</v>
      </c>
      <c r="S364" s="33">
        <v>6</v>
      </c>
    </row>
    <row r="365" spans="1:19" x14ac:dyDescent="0.25">
      <c r="A365" s="28" t="str">
        <f>IFERROR(VLOOKUP(B365, CHOOSE({1,2}, Products!B:B, Products!A:A), 2, FALSE), "Not Found")</f>
        <v>P118</v>
      </c>
      <c r="B365" s="28" t="str">
        <f>PROPER(TRIM('Raw_Data'!A365))</f>
        <v>Blueberries</v>
      </c>
      <c r="C365" s="28" t="s">
        <v>56</v>
      </c>
      <c r="D365" s="28" t="s">
        <v>1663</v>
      </c>
      <c r="E365" s="28" t="s">
        <v>1749</v>
      </c>
      <c r="F365" s="28" t="s">
        <v>68</v>
      </c>
      <c r="G365" s="28" t="s">
        <v>1750</v>
      </c>
      <c r="H365" s="28" t="s">
        <v>1751</v>
      </c>
      <c r="I365" s="29">
        <v>45839</v>
      </c>
      <c r="J365" s="29">
        <v>45418</v>
      </c>
      <c r="K365" s="28">
        <f>ABS('Raw_Data'!K365)</f>
        <v>87</v>
      </c>
      <c r="L365" s="28">
        <f>K365 + SUMIF(Stock_In!A:A, A365, Stock_In!D:D) - SUMIF(Stock_Out!A:A, A365, Stock_Out!D:D)</f>
        <v>87</v>
      </c>
      <c r="M365" s="28">
        <v>51</v>
      </c>
      <c r="N365" s="28">
        <f t="shared" si="16"/>
        <v>0</v>
      </c>
      <c r="O365" s="28" t="str">
        <f t="shared" si="15"/>
        <v>No</v>
      </c>
      <c r="P365" s="40">
        <v>10</v>
      </c>
      <c r="Q365" s="28">
        <v>55</v>
      </c>
      <c r="R365" s="40">
        <f t="shared" si="17"/>
        <v>550</v>
      </c>
      <c r="S365" s="30">
        <v>100</v>
      </c>
    </row>
    <row r="366" spans="1:19" x14ac:dyDescent="0.25">
      <c r="A366" s="31" t="str">
        <f>IFERROR(VLOOKUP(B366, CHOOSE({1,2}, Products!B:B, Products!A:A), 2, FALSE), "Not Found")</f>
        <v>P038</v>
      </c>
      <c r="B366" s="31" t="str">
        <f>PROPER(TRIM('Raw_Data'!A366))</f>
        <v>Chocolate Biscuit</v>
      </c>
      <c r="C366" s="31" t="s">
        <v>152</v>
      </c>
      <c r="D366" s="31" t="s">
        <v>520</v>
      </c>
      <c r="E366" s="31" t="s">
        <v>1752</v>
      </c>
      <c r="F366" s="31" t="s">
        <v>68</v>
      </c>
      <c r="G366" s="31" t="s">
        <v>1753</v>
      </c>
      <c r="H366" s="31" t="s">
        <v>1754</v>
      </c>
      <c r="I366" s="32">
        <v>45839</v>
      </c>
      <c r="J366" s="32" t="s">
        <v>1334</v>
      </c>
      <c r="K366" s="31">
        <f>ABS('Raw_Data'!K366)</f>
        <v>23</v>
      </c>
      <c r="L366" s="31">
        <f>K366 + SUMIF(Stock_In!A:A, A366, Stock_In!D:D) - SUMIF(Stock_Out!A:A, A366, Stock_Out!D:D)</f>
        <v>23</v>
      </c>
      <c r="M366" s="31">
        <v>76</v>
      </c>
      <c r="N366" s="31">
        <f t="shared" si="16"/>
        <v>53</v>
      </c>
      <c r="O366" s="31" t="str">
        <f t="shared" si="15"/>
        <v>Yes</v>
      </c>
      <c r="P366" s="39">
        <v>5</v>
      </c>
      <c r="Q366" s="31">
        <v>97</v>
      </c>
      <c r="R366" s="39">
        <f t="shared" si="17"/>
        <v>485</v>
      </c>
      <c r="S366" s="33">
        <v>38</v>
      </c>
    </row>
    <row r="367" spans="1:19" x14ac:dyDescent="0.25">
      <c r="A367" s="28" t="str">
        <f>IFERROR(VLOOKUP(B367, CHOOSE({1,2}, Products!B:B, Products!A:A), 2, FALSE), "Not Found")</f>
        <v>P013</v>
      </c>
      <c r="B367" s="28" t="str">
        <f>PROPER(TRIM('Raw_Data'!A367))</f>
        <v>Orange</v>
      </c>
      <c r="C367" s="28" t="s">
        <v>56</v>
      </c>
      <c r="D367" s="28" t="s">
        <v>899</v>
      </c>
      <c r="E367" s="28" t="s">
        <v>1755</v>
      </c>
      <c r="F367" s="28" t="s">
        <v>68</v>
      </c>
      <c r="G367" s="28" t="s">
        <v>1756</v>
      </c>
      <c r="H367" s="28" t="s">
        <v>1757</v>
      </c>
      <c r="I367" s="29">
        <v>45840</v>
      </c>
      <c r="J367" s="29" t="s">
        <v>974</v>
      </c>
      <c r="K367" s="28">
        <f>ABS('Raw_Data'!K367)</f>
        <v>92</v>
      </c>
      <c r="L367" s="28">
        <f>K367 + SUMIF(Stock_In!A:A, A367, Stock_In!D:D) - SUMIF(Stock_Out!A:A, A367, Stock_Out!D:D)</f>
        <v>92</v>
      </c>
      <c r="M367" s="28">
        <v>54</v>
      </c>
      <c r="N367" s="28">
        <f t="shared" si="16"/>
        <v>0</v>
      </c>
      <c r="O367" s="28" t="str">
        <f t="shared" si="15"/>
        <v>No</v>
      </c>
      <c r="P367" s="40">
        <v>3.1</v>
      </c>
      <c r="Q367" s="28">
        <v>79</v>
      </c>
      <c r="R367" s="40">
        <f t="shared" si="17"/>
        <v>244.9</v>
      </c>
      <c r="S367" s="30">
        <v>1</v>
      </c>
    </row>
    <row r="368" spans="1:19" x14ac:dyDescent="0.25">
      <c r="A368" s="31" t="str">
        <f>IFERROR(VLOOKUP(B368, CHOOSE({1,2}, Products!B:B, Products!A:A), 2, FALSE), "Not Found")</f>
        <v>P111</v>
      </c>
      <c r="B368" s="31" t="str">
        <f>PROPER(TRIM('Raw_Data'!A368))</f>
        <v>Egg (Chicken)</v>
      </c>
      <c r="C368" s="31" t="s">
        <v>74</v>
      </c>
      <c r="D368" s="31" t="s">
        <v>1758</v>
      </c>
      <c r="E368" s="31" t="s">
        <v>1759</v>
      </c>
      <c r="F368" s="31" t="s">
        <v>106</v>
      </c>
      <c r="G368" s="31" t="s">
        <v>1760</v>
      </c>
      <c r="H368" s="31" t="s">
        <v>1761</v>
      </c>
      <c r="I368" s="32">
        <v>45840</v>
      </c>
      <c r="J368" s="32" t="s">
        <v>1762</v>
      </c>
      <c r="K368" s="31">
        <f>ABS('Raw_Data'!K368)</f>
        <v>22</v>
      </c>
      <c r="L368" s="31">
        <f>K368 + SUMIF(Stock_In!A:A, A368, Stock_In!D:D) - SUMIF(Stock_Out!A:A, A368, Stock_Out!D:D)</f>
        <v>22</v>
      </c>
      <c r="M368" s="31">
        <v>58</v>
      </c>
      <c r="N368" s="31">
        <f t="shared" si="16"/>
        <v>36</v>
      </c>
      <c r="O368" s="31" t="str">
        <f t="shared" si="15"/>
        <v>Yes</v>
      </c>
      <c r="P368" s="39">
        <v>0.2</v>
      </c>
      <c r="Q368" s="31">
        <v>33</v>
      </c>
      <c r="R368" s="39">
        <f t="shared" si="17"/>
        <v>6.6000000000000005</v>
      </c>
      <c r="S368" s="33">
        <v>68</v>
      </c>
    </row>
    <row r="369" spans="1:19" x14ac:dyDescent="0.25">
      <c r="A369" s="28" t="str">
        <f>IFERROR(VLOOKUP(B369, CHOOSE({1,2}, Products!B:B, Products!A:A), 2, FALSE), "Not Found")</f>
        <v>P025</v>
      </c>
      <c r="B369" s="28" t="str">
        <f>PROPER(TRIM('Raw_Data'!A369))</f>
        <v>Jasmine Rice</v>
      </c>
      <c r="C369" s="28" t="s">
        <v>103</v>
      </c>
      <c r="D369" s="28" t="s">
        <v>57</v>
      </c>
      <c r="E369" s="28" t="s">
        <v>1764</v>
      </c>
      <c r="F369" s="28" t="s">
        <v>68</v>
      </c>
      <c r="G369" s="28" t="s">
        <v>1765</v>
      </c>
      <c r="H369" s="28" t="s">
        <v>1766</v>
      </c>
      <c r="I369" s="29">
        <v>45840</v>
      </c>
      <c r="J369" s="29" t="s">
        <v>1362</v>
      </c>
      <c r="K369" s="28">
        <f>ABS('Raw_Data'!K369)</f>
        <v>26</v>
      </c>
      <c r="L369" s="28">
        <f>K369 + SUMIF(Stock_In!A:A, A369, Stock_In!D:D) - SUMIF(Stock_Out!A:A, A369, Stock_Out!D:D)</f>
        <v>26</v>
      </c>
      <c r="M369" s="28">
        <v>83</v>
      </c>
      <c r="N369" s="28">
        <f t="shared" si="16"/>
        <v>57</v>
      </c>
      <c r="O369" s="28" t="str">
        <f t="shared" si="15"/>
        <v>Yes</v>
      </c>
      <c r="P369" s="40">
        <v>4.75</v>
      </c>
      <c r="Q369" s="28">
        <v>75</v>
      </c>
      <c r="R369" s="40">
        <f t="shared" si="17"/>
        <v>356.25</v>
      </c>
      <c r="S369" s="30">
        <v>12</v>
      </c>
    </row>
    <row r="370" spans="1:19" x14ac:dyDescent="0.25">
      <c r="A370" s="31" t="str">
        <f>IFERROR(VLOOKUP(B370, CHOOSE({1,2}, Products!B:B, Products!A:A), 2, FALSE), "Not Found")</f>
        <v>P067</v>
      </c>
      <c r="B370" s="31" t="str">
        <f>PROPER(TRIM('Raw_Data'!A370))</f>
        <v>Greek Yogurt</v>
      </c>
      <c r="C370" s="31" t="s">
        <v>56</v>
      </c>
      <c r="D370" s="31" t="s">
        <v>475</v>
      </c>
      <c r="E370" s="31" t="s">
        <v>1767</v>
      </c>
      <c r="F370" s="31" t="s">
        <v>59</v>
      </c>
      <c r="G370" s="31" t="s">
        <v>1768</v>
      </c>
      <c r="H370" s="31" t="s">
        <v>1769</v>
      </c>
      <c r="I370" s="32">
        <v>45870</v>
      </c>
      <c r="J370" s="32" t="s">
        <v>1602</v>
      </c>
      <c r="K370" s="31">
        <f>ABS('Raw_Data'!K370)</f>
        <v>62</v>
      </c>
      <c r="L370" s="31">
        <f>K370 + SUMIF(Stock_In!A:A, A370, Stock_In!D:D) - SUMIF(Stock_Out!A:A, A370, Stock_Out!D:D)</f>
        <v>62</v>
      </c>
      <c r="M370" s="31">
        <v>44</v>
      </c>
      <c r="N370" s="31">
        <f t="shared" si="16"/>
        <v>0</v>
      </c>
      <c r="O370" s="31" t="str">
        <f t="shared" si="15"/>
        <v>No</v>
      </c>
      <c r="P370" s="39">
        <v>51.17</v>
      </c>
      <c r="Q370" s="31">
        <v>92</v>
      </c>
      <c r="R370" s="39">
        <f t="shared" si="17"/>
        <v>4707.6400000000003</v>
      </c>
      <c r="S370" s="33">
        <v>37</v>
      </c>
    </row>
    <row r="371" spans="1:19" x14ac:dyDescent="0.25">
      <c r="A371" s="28" t="str">
        <f>IFERROR(VLOOKUP(B371, CHOOSE({1,2}, Products!B:B, Products!A:A), 2, FALSE), "Not Found")</f>
        <v>P030</v>
      </c>
      <c r="B371" s="28" t="str">
        <f>PROPER(TRIM('Raw_Data'!A371))</f>
        <v>Bread Flour</v>
      </c>
      <c r="C371" s="28" t="s">
        <v>103</v>
      </c>
      <c r="D371" s="28" t="s">
        <v>1772</v>
      </c>
      <c r="E371" s="28" t="s">
        <v>1773</v>
      </c>
      <c r="F371" s="28" t="s">
        <v>68</v>
      </c>
      <c r="G371" s="28" t="s">
        <v>1774</v>
      </c>
      <c r="H371" s="28" t="s">
        <v>1775</v>
      </c>
      <c r="I371" s="29">
        <v>45870</v>
      </c>
      <c r="J371" s="29">
        <v>45485</v>
      </c>
      <c r="K371" s="28">
        <f>ABS('Raw_Data'!K371)</f>
        <v>84</v>
      </c>
      <c r="L371" s="28">
        <f>K371 + SUMIF(Stock_In!A:A, A371, Stock_In!D:D) - SUMIF(Stock_Out!A:A, A371, Stock_Out!D:D)</f>
        <v>84</v>
      </c>
      <c r="M371" s="28">
        <v>91</v>
      </c>
      <c r="N371" s="28">
        <f t="shared" si="16"/>
        <v>7</v>
      </c>
      <c r="O371" s="28" t="str">
        <f t="shared" si="15"/>
        <v>Yes</v>
      </c>
      <c r="P371" s="40">
        <v>1.5</v>
      </c>
      <c r="Q371" s="28">
        <v>83</v>
      </c>
      <c r="R371" s="40">
        <f t="shared" si="17"/>
        <v>124.5</v>
      </c>
      <c r="S371" s="30">
        <v>95</v>
      </c>
    </row>
    <row r="372" spans="1:19" x14ac:dyDescent="0.25">
      <c r="A372" s="31" t="str">
        <f>IFERROR(VLOOKUP(B372, CHOOSE({1,2}, Products!B:B, Products!A:A), 2, FALSE), "Not Found")</f>
        <v>P056</v>
      </c>
      <c r="B372" s="31" t="str">
        <f>PROPER(TRIM('Raw_Data'!A372))</f>
        <v>Pomegranate</v>
      </c>
      <c r="C372" s="31" t="s">
        <v>56</v>
      </c>
      <c r="D372" s="31" t="s">
        <v>745</v>
      </c>
      <c r="E372" s="31" t="s">
        <v>1776</v>
      </c>
      <c r="F372" s="31" t="s">
        <v>68</v>
      </c>
      <c r="G372" s="31" t="s">
        <v>1777</v>
      </c>
      <c r="H372" s="31" t="s">
        <v>1778</v>
      </c>
      <c r="I372" s="32">
        <v>45870</v>
      </c>
      <c r="J372" s="32" t="s">
        <v>296</v>
      </c>
      <c r="K372" s="31">
        <f>ABS('Raw_Data'!K372)</f>
        <v>81</v>
      </c>
      <c r="L372" s="31">
        <f>K372 + SUMIF(Stock_In!A:A, A372, Stock_In!D:D) - SUMIF(Stock_Out!A:A, A372, Stock_Out!D:D)</f>
        <v>81</v>
      </c>
      <c r="M372" s="31">
        <v>87</v>
      </c>
      <c r="N372" s="31">
        <f t="shared" si="16"/>
        <v>6</v>
      </c>
      <c r="O372" s="31" t="str">
        <f t="shared" si="15"/>
        <v>Yes</v>
      </c>
      <c r="P372" s="39">
        <v>6</v>
      </c>
      <c r="Q372" s="31">
        <v>94</v>
      </c>
      <c r="R372" s="39">
        <f t="shared" si="17"/>
        <v>564</v>
      </c>
      <c r="S372" s="33">
        <v>10</v>
      </c>
    </row>
    <row r="373" spans="1:19" x14ac:dyDescent="0.25">
      <c r="A373" s="28" t="str">
        <f>IFERROR(VLOOKUP(B373, CHOOSE({1,2}, Products!B:B, Products!A:A), 2, FALSE), "Not Found")</f>
        <v>P088</v>
      </c>
      <c r="B373" s="28" t="str">
        <f>PROPER(TRIM('Raw_Data'!A373))</f>
        <v>Haddock</v>
      </c>
      <c r="C373" s="28" t="s">
        <v>113</v>
      </c>
      <c r="D373" s="28" t="s">
        <v>153</v>
      </c>
      <c r="E373" s="28" t="s">
        <v>1779</v>
      </c>
      <c r="F373" s="28" t="s">
        <v>106</v>
      </c>
      <c r="G373" s="28" t="s">
        <v>1780</v>
      </c>
      <c r="H373" s="28" t="s">
        <v>1781</v>
      </c>
      <c r="I373" s="29">
        <v>45870</v>
      </c>
      <c r="J373" s="29" t="s">
        <v>1782</v>
      </c>
      <c r="K373" s="28">
        <f>ABS('Raw_Data'!K373)</f>
        <v>61</v>
      </c>
      <c r="L373" s="28">
        <f>K373 + SUMIF(Stock_In!A:A, A373, Stock_In!D:D) - SUMIF(Stock_Out!A:A, A373, Stock_Out!D:D)</f>
        <v>61</v>
      </c>
      <c r="M373" s="28">
        <v>91</v>
      </c>
      <c r="N373" s="28">
        <f t="shared" si="16"/>
        <v>30</v>
      </c>
      <c r="O373" s="28" t="str">
        <f t="shared" si="15"/>
        <v>Yes</v>
      </c>
      <c r="P373" s="40">
        <v>9</v>
      </c>
      <c r="Q373" s="28">
        <v>34</v>
      </c>
      <c r="R373" s="40">
        <f t="shared" si="17"/>
        <v>306</v>
      </c>
      <c r="S373" s="30">
        <v>76</v>
      </c>
    </row>
    <row r="374" spans="1:19" x14ac:dyDescent="0.25">
      <c r="A374" s="31" t="str">
        <f>IFERROR(VLOOKUP(B374, CHOOSE({1,2}, Products!B:B, Products!A:A), 2, FALSE), "Not Found")</f>
        <v>P011</v>
      </c>
      <c r="B374" s="31" t="str">
        <f>PROPER(TRIM('Raw_Data'!A374))</f>
        <v>Cheddar Cheese</v>
      </c>
      <c r="C374" s="31" t="s">
        <v>74</v>
      </c>
      <c r="D374" s="31" t="s">
        <v>1783</v>
      </c>
      <c r="E374" s="31" t="s">
        <v>1784</v>
      </c>
      <c r="F374" s="31" t="s">
        <v>68</v>
      </c>
      <c r="G374" s="31" t="s">
        <v>1785</v>
      </c>
      <c r="H374" s="31" t="s">
        <v>1786</v>
      </c>
      <c r="I374" s="32">
        <v>45871</v>
      </c>
      <c r="J374" s="32" t="s">
        <v>528</v>
      </c>
      <c r="K374" s="31">
        <f>ABS('Raw_Data'!K374)</f>
        <v>70</v>
      </c>
      <c r="L374" s="31">
        <f>K374 + SUMIF(Stock_In!A:A, A374, Stock_In!D:D) - SUMIF(Stock_Out!A:A, A374, Stock_Out!D:D)</f>
        <v>70</v>
      </c>
      <c r="M374" s="31">
        <v>96</v>
      </c>
      <c r="N374" s="31">
        <f t="shared" si="16"/>
        <v>26</v>
      </c>
      <c r="O374" s="31" t="str">
        <f t="shared" si="15"/>
        <v>Yes</v>
      </c>
      <c r="P374" s="39">
        <v>9</v>
      </c>
      <c r="Q374" s="31">
        <v>63</v>
      </c>
      <c r="R374" s="39">
        <f t="shared" si="17"/>
        <v>567</v>
      </c>
      <c r="S374" s="33">
        <v>84</v>
      </c>
    </row>
    <row r="375" spans="1:19" x14ac:dyDescent="0.25">
      <c r="A375" s="28" t="str">
        <f>IFERROR(VLOOKUP(B375, CHOOSE({1,2}, Products!B:B, Products!A:A), 2, FALSE), "Not Found")</f>
        <v>P018</v>
      </c>
      <c r="B375" s="28" t="str">
        <f>PROPER(TRIM('Raw_Data'!A375))</f>
        <v>Ricotta Cheese</v>
      </c>
      <c r="C375" s="28" t="s">
        <v>74</v>
      </c>
      <c r="D375" s="28" t="s">
        <v>1787</v>
      </c>
      <c r="E375" s="28" t="s">
        <v>1788</v>
      </c>
      <c r="F375" s="28" t="s">
        <v>59</v>
      </c>
      <c r="G375" s="28" t="s">
        <v>1789</v>
      </c>
      <c r="H375" s="28" t="s">
        <v>1790</v>
      </c>
      <c r="I375" s="29">
        <v>45901</v>
      </c>
      <c r="J375" s="29" t="s">
        <v>921</v>
      </c>
      <c r="K375" s="28">
        <f>ABS('Raw_Data'!K375)</f>
        <v>49</v>
      </c>
      <c r="L375" s="28">
        <f>K375 + SUMIF(Stock_In!A:A, A375, Stock_In!D:D) - SUMIF(Stock_Out!A:A, A375, Stock_Out!D:D)</f>
        <v>49</v>
      </c>
      <c r="M375" s="28">
        <v>28</v>
      </c>
      <c r="N375" s="28">
        <f t="shared" si="16"/>
        <v>0</v>
      </c>
      <c r="O375" s="28" t="str">
        <f t="shared" si="15"/>
        <v>No</v>
      </c>
      <c r="P375" s="40">
        <v>6</v>
      </c>
      <c r="Q375" s="28">
        <v>70</v>
      </c>
      <c r="R375" s="40">
        <f t="shared" si="17"/>
        <v>420</v>
      </c>
      <c r="S375" s="30">
        <v>38</v>
      </c>
    </row>
    <row r="376" spans="1:19" x14ac:dyDescent="0.25">
      <c r="A376" s="31" t="str">
        <f>IFERROR(VLOOKUP(B376, CHOOSE({1,2}, Products!B:B, Products!A:A), 2, FALSE), "Not Found")</f>
        <v>P027</v>
      </c>
      <c r="B376" s="31" t="str">
        <f>PROPER(TRIM('Raw_Data'!A376))</f>
        <v>Green Coffee</v>
      </c>
      <c r="C376" s="31" t="s">
        <v>201</v>
      </c>
      <c r="D376" s="31" t="s">
        <v>1454</v>
      </c>
      <c r="E376" s="31" t="s">
        <v>1792</v>
      </c>
      <c r="F376" s="31" t="s">
        <v>106</v>
      </c>
      <c r="G376" s="31" t="s">
        <v>1793</v>
      </c>
      <c r="H376" s="31" t="s">
        <v>1794</v>
      </c>
      <c r="I376" s="32">
        <v>45901</v>
      </c>
      <c r="J376" s="32">
        <v>45389</v>
      </c>
      <c r="K376" s="31">
        <f>ABS('Raw_Data'!K376)</f>
        <v>20</v>
      </c>
      <c r="L376" s="31">
        <f>K376 + SUMIF(Stock_In!A:A, A376, Stock_In!D:D) - SUMIF(Stock_Out!A:A, A376, Stock_Out!D:D)</f>
        <v>20</v>
      </c>
      <c r="M376" s="31">
        <v>68</v>
      </c>
      <c r="N376" s="31">
        <f t="shared" si="16"/>
        <v>48</v>
      </c>
      <c r="O376" s="31" t="str">
        <f t="shared" si="15"/>
        <v>Yes</v>
      </c>
      <c r="P376" s="39">
        <v>12</v>
      </c>
      <c r="Q376" s="31">
        <v>38</v>
      </c>
      <c r="R376" s="39">
        <f t="shared" si="17"/>
        <v>456</v>
      </c>
      <c r="S376" s="33">
        <v>51</v>
      </c>
    </row>
    <row r="377" spans="1:19" x14ac:dyDescent="0.25">
      <c r="A377" s="28" t="str">
        <f>IFERROR(VLOOKUP(B377, CHOOSE({1,2}, Products!B:B, Products!A:A), 2, FALSE), "Not Found")</f>
        <v>P025</v>
      </c>
      <c r="B377" s="28" t="str">
        <f>PROPER(TRIM('Raw_Data'!A377))</f>
        <v>Jasmine Rice</v>
      </c>
      <c r="C377" s="28" t="s">
        <v>103</v>
      </c>
      <c r="D377" s="28" t="s">
        <v>1304</v>
      </c>
      <c r="E377" s="28" t="s">
        <v>1795</v>
      </c>
      <c r="F377" s="28" t="s">
        <v>106</v>
      </c>
      <c r="G377" s="28" t="s">
        <v>1796</v>
      </c>
      <c r="H377" s="28" t="s">
        <v>1797</v>
      </c>
      <c r="I377" s="29">
        <v>45901</v>
      </c>
      <c r="J377" s="29" t="s">
        <v>408</v>
      </c>
      <c r="K377" s="28">
        <f>ABS('Raw_Data'!K377)</f>
        <v>50</v>
      </c>
      <c r="L377" s="28">
        <f>K377 + SUMIF(Stock_In!A:A, A377, Stock_In!D:D) - SUMIF(Stock_Out!A:A, A377, Stock_Out!D:D)</f>
        <v>50</v>
      </c>
      <c r="M377" s="28">
        <v>14</v>
      </c>
      <c r="N377" s="28">
        <f t="shared" si="16"/>
        <v>0</v>
      </c>
      <c r="O377" s="28" t="str">
        <f t="shared" si="15"/>
        <v>No</v>
      </c>
      <c r="P377" s="40">
        <v>4.75</v>
      </c>
      <c r="Q377" s="28">
        <v>52</v>
      </c>
      <c r="R377" s="40">
        <f t="shared" si="17"/>
        <v>247</v>
      </c>
      <c r="S377" s="30">
        <v>75</v>
      </c>
    </row>
    <row r="378" spans="1:19" x14ac:dyDescent="0.25">
      <c r="A378" s="31" t="str">
        <f>IFERROR(VLOOKUP(B378, CHOOSE({1,2}, Products!B:B, Products!A:A), 2, FALSE), "Not Found")</f>
        <v>P109</v>
      </c>
      <c r="B378" s="31" t="str">
        <f>PROPER(TRIM('Raw_Data'!A378))</f>
        <v>Zucchini</v>
      </c>
      <c r="C378" s="31" t="s">
        <v>56</v>
      </c>
      <c r="D378" s="31" t="s">
        <v>1159</v>
      </c>
      <c r="E378" s="31" t="s">
        <v>1799</v>
      </c>
      <c r="F378" s="31" t="s">
        <v>68</v>
      </c>
      <c r="G378" s="31" t="s">
        <v>1800</v>
      </c>
      <c r="H378" s="31" t="s">
        <v>1801</v>
      </c>
      <c r="I378" s="32">
        <v>45901</v>
      </c>
      <c r="J378" s="32">
        <v>45479</v>
      </c>
      <c r="K378" s="31">
        <f>ABS('Raw_Data'!K378)</f>
        <v>63</v>
      </c>
      <c r="L378" s="31">
        <f>K378 + SUMIF(Stock_In!A:A, A378, Stock_In!D:D) - SUMIF(Stock_Out!A:A, A378, Stock_Out!D:D)</f>
        <v>63</v>
      </c>
      <c r="M378" s="31">
        <v>56</v>
      </c>
      <c r="N378" s="31">
        <f t="shared" si="16"/>
        <v>0</v>
      </c>
      <c r="O378" s="31" t="str">
        <f t="shared" si="15"/>
        <v>No</v>
      </c>
      <c r="P378" s="39">
        <v>2.5</v>
      </c>
      <c r="Q378" s="31">
        <v>35</v>
      </c>
      <c r="R378" s="39">
        <f t="shared" si="17"/>
        <v>87.5</v>
      </c>
      <c r="S378" s="33">
        <v>16</v>
      </c>
    </row>
    <row r="379" spans="1:19" x14ac:dyDescent="0.25">
      <c r="A379" s="28" t="str">
        <f>IFERROR(VLOOKUP(B379, CHOOSE({1,2}, Products!B:B, Products!A:A), 2, FALSE), "Not Found")</f>
        <v>P095</v>
      </c>
      <c r="B379" s="28" t="str">
        <f>PROPER(TRIM('Raw_Data'!A379))</f>
        <v>Green Beans</v>
      </c>
      <c r="C379" s="28" t="s">
        <v>56</v>
      </c>
      <c r="D379" s="28" t="s">
        <v>267</v>
      </c>
      <c r="E379" s="28" t="s">
        <v>1802</v>
      </c>
      <c r="F379" s="28" t="s">
        <v>106</v>
      </c>
      <c r="G379" s="28" t="s">
        <v>1803</v>
      </c>
      <c r="H379" s="28" t="s">
        <v>1804</v>
      </c>
      <c r="I379" s="29">
        <v>45901</v>
      </c>
      <c r="J379" s="29" t="s">
        <v>290</v>
      </c>
      <c r="K379" s="28">
        <f>ABS('Raw_Data'!K379)</f>
        <v>42</v>
      </c>
      <c r="L379" s="28">
        <f>K379 + SUMIF(Stock_In!A:A, A379, Stock_In!D:D) - SUMIF(Stock_Out!A:A, A379, Stock_Out!D:D)</f>
        <v>42</v>
      </c>
      <c r="M379" s="28">
        <v>48</v>
      </c>
      <c r="N379" s="28">
        <f t="shared" si="16"/>
        <v>6</v>
      </c>
      <c r="O379" s="28" t="str">
        <f t="shared" si="15"/>
        <v>Yes</v>
      </c>
      <c r="P379" s="40">
        <v>2</v>
      </c>
      <c r="Q379" s="28">
        <v>39</v>
      </c>
      <c r="R379" s="40">
        <f t="shared" si="17"/>
        <v>78</v>
      </c>
      <c r="S379" s="30">
        <v>57</v>
      </c>
    </row>
    <row r="380" spans="1:19" x14ac:dyDescent="0.25">
      <c r="A380" s="31" t="str">
        <f>IFERROR(VLOOKUP(B380, CHOOSE({1,2}, Products!B:B, Products!A:A), 2, FALSE), "Not Found")</f>
        <v>P060</v>
      </c>
      <c r="B380" s="31" t="str">
        <f>PROPER(TRIM('Raw_Data'!A380))</f>
        <v>Grapes</v>
      </c>
      <c r="C380" s="31" t="s">
        <v>56</v>
      </c>
      <c r="D380" s="31" t="s">
        <v>1046</v>
      </c>
      <c r="E380" s="31" t="s">
        <v>1805</v>
      </c>
      <c r="F380" s="31" t="s">
        <v>68</v>
      </c>
      <c r="G380" s="31" t="s">
        <v>1806</v>
      </c>
      <c r="H380" s="31" t="s">
        <v>1807</v>
      </c>
      <c r="I380" s="32">
        <v>45902</v>
      </c>
      <c r="J380" s="32" t="s">
        <v>527</v>
      </c>
      <c r="K380" s="31">
        <f>ABS('Raw_Data'!K380)</f>
        <v>22</v>
      </c>
      <c r="L380" s="31">
        <f>K380 + SUMIF(Stock_In!A:A, A380, Stock_In!D:D) - SUMIF(Stock_Out!A:A, A380, Stock_Out!D:D)</f>
        <v>22</v>
      </c>
      <c r="M380" s="31">
        <v>69</v>
      </c>
      <c r="N380" s="31">
        <f t="shared" si="16"/>
        <v>47</v>
      </c>
      <c r="O380" s="31" t="str">
        <f t="shared" si="15"/>
        <v>Yes</v>
      </c>
      <c r="P380" s="39">
        <v>5.5</v>
      </c>
      <c r="Q380" s="31">
        <v>34</v>
      </c>
      <c r="R380" s="39">
        <f t="shared" si="17"/>
        <v>187</v>
      </c>
      <c r="S380" s="33">
        <v>26</v>
      </c>
    </row>
    <row r="381" spans="1:19" x14ac:dyDescent="0.25">
      <c r="A381" s="28" t="str">
        <f>IFERROR(VLOOKUP(B381, CHOOSE({1,2}, Products!B:B, Products!A:A), 2, FALSE), "Not Found")</f>
        <v>P115</v>
      </c>
      <c r="B381" s="28" t="str">
        <f>PROPER(TRIM('Raw_Data'!A381))</f>
        <v>Papaya</v>
      </c>
      <c r="C381" s="28" t="s">
        <v>56</v>
      </c>
      <c r="D381" s="28" t="s">
        <v>1808</v>
      </c>
      <c r="E381" s="28" t="s">
        <v>1809</v>
      </c>
      <c r="F381" s="28" t="s">
        <v>59</v>
      </c>
      <c r="G381" s="28" t="s">
        <v>1810</v>
      </c>
      <c r="H381" s="28" t="s">
        <v>1811</v>
      </c>
      <c r="I381" s="29">
        <v>45902</v>
      </c>
      <c r="J381" s="29" t="s">
        <v>345</v>
      </c>
      <c r="K381" s="28">
        <f>ABS('Raw_Data'!K381)</f>
        <v>84</v>
      </c>
      <c r="L381" s="28">
        <f>K381 + SUMIF(Stock_In!A:A, A381, Stock_In!D:D) - SUMIF(Stock_Out!A:A, A381, Stock_Out!D:D)</f>
        <v>84</v>
      </c>
      <c r="M381" s="28">
        <v>28</v>
      </c>
      <c r="N381" s="28">
        <f t="shared" si="16"/>
        <v>0</v>
      </c>
      <c r="O381" s="28" t="str">
        <f t="shared" si="15"/>
        <v>No</v>
      </c>
      <c r="P381" s="40">
        <v>4.4000000000000004</v>
      </c>
      <c r="Q381" s="28">
        <v>54</v>
      </c>
      <c r="R381" s="40">
        <f t="shared" si="17"/>
        <v>237.60000000000002</v>
      </c>
      <c r="S381" s="30">
        <v>32</v>
      </c>
    </row>
    <row r="382" spans="1:19" x14ac:dyDescent="0.25">
      <c r="A382" s="31" t="str">
        <f>IFERROR(VLOOKUP(B382, CHOOSE({1,2}, Products!B:B, Products!A:A), 2, FALSE), "Not Found")</f>
        <v>P080</v>
      </c>
      <c r="B382" s="31" t="str">
        <f>PROPER(TRIM('Raw_Data'!A382))</f>
        <v>Egg (Quail)</v>
      </c>
      <c r="C382" s="31" t="s">
        <v>74</v>
      </c>
      <c r="D382" s="31" t="s">
        <v>975</v>
      </c>
      <c r="E382" s="31" t="s">
        <v>1812</v>
      </c>
      <c r="F382" s="31" t="s">
        <v>59</v>
      </c>
      <c r="G382" s="31" t="s">
        <v>1813</v>
      </c>
      <c r="H382" s="31" t="s">
        <v>1814</v>
      </c>
      <c r="I382" s="32">
        <v>45902</v>
      </c>
      <c r="J382" s="32">
        <v>45599</v>
      </c>
      <c r="K382" s="31">
        <f>ABS('Raw_Data'!K382)</f>
        <v>93</v>
      </c>
      <c r="L382" s="31">
        <f>K382 + SUMIF(Stock_In!A:A, A382, Stock_In!D:D) - SUMIF(Stock_Out!A:A, A382, Stock_Out!D:D)</f>
        <v>93</v>
      </c>
      <c r="M382" s="31">
        <v>68</v>
      </c>
      <c r="N382" s="31">
        <f t="shared" si="16"/>
        <v>0</v>
      </c>
      <c r="O382" s="31" t="str">
        <f t="shared" si="15"/>
        <v>No</v>
      </c>
      <c r="P382" s="39">
        <v>0.8</v>
      </c>
      <c r="Q382" s="31">
        <v>30</v>
      </c>
      <c r="R382" s="39">
        <f t="shared" si="17"/>
        <v>24</v>
      </c>
      <c r="S382" s="33">
        <v>37</v>
      </c>
    </row>
    <row r="383" spans="1:19" x14ac:dyDescent="0.25">
      <c r="A383" s="28" t="str">
        <f>IFERROR(VLOOKUP(B383, CHOOSE({1,2}, Products!B:B, Products!A:A), 2, FALSE), "Not Found")</f>
        <v>P099</v>
      </c>
      <c r="B383" s="28" t="str">
        <f>PROPER(TRIM('Raw_Data'!A383))</f>
        <v>Multigrain Bread</v>
      </c>
      <c r="C383" s="28" t="s">
        <v>152</v>
      </c>
      <c r="D383" s="28" t="s">
        <v>1815</v>
      </c>
      <c r="E383" s="28" t="s">
        <v>1816</v>
      </c>
      <c r="F383" s="28" t="s">
        <v>68</v>
      </c>
      <c r="G383" s="28" t="s">
        <v>1817</v>
      </c>
      <c r="H383" s="28" t="s">
        <v>1818</v>
      </c>
      <c r="I383" s="29">
        <v>45931</v>
      </c>
      <c r="J383" s="29">
        <v>45422</v>
      </c>
      <c r="K383" s="28">
        <f>ABS('Raw_Data'!K383)</f>
        <v>46</v>
      </c>
      <c r="L383" s="28">
        <f>K383 + SUMIF(Stock_In!A:A, A383, Stock_In!D:D) - SUMIF(Stock_Out!A:A, A383, Stock_Out!D:D)</f>
        <v>46</v>
      </c>
      <c r="M383" s="28">
        <v>43</v>
      </c>
      <c r="N383" s="28">
        <f t="shared" si="16"/>
        <v>0</v>
      </c>
      <c r="O383" s="28" t="str">
        <f t="shared" si="15"/>
        <v>No</v>
      </c>
      <c r="P383" s="40">
        <v>3.5</v>
      </c>
      <c r="Q383" s="28">
        <v>68</v>
      </c>
      <c r="R383" s="40">
        <f t="shared" si="17"/>
        <v>238</v>
      </c>
      <c r="S383" s="30">
        <v>59</v>
      </c>
    </row>
    <row r="384" spans="1:19" x14ac:dyDescent="0.25">
      <c r="A384" s="31" t="str">
        <f>IFERROR(VLOOKUP(B384, CHOOSE({1,2}, Products!B:B, Products!A:A), 2, FALSE), "Not Found")</f>
        <v>P118</v>
      </c>
      <c r="B384" s="31" t="str">
        <f>PROPER(TRIM('Raw_Data'!A384))</f>
        <v>Blueberries</v>
      </c>
      <c r="C384" s="31" t="s">
        <v>56</v>
      </c>
      <c r="D384" s="31" t="s">
        <v>1819</v>
      </c>
      <c r="E384" s="31" t="s">
        <v>1820</v>
      </c>
      <c r="F384" s="31" t="s">
        <v>106</v>
      </c>
      <c r="G384" s="31" t="s">
        <v>1821</v>
      </c>
      <c r="H384" s="31" t="s">
        <v>1822</v>
      </c>
      <c r="I384" s="32">
        <v>45931</v>
      </c>
      <c r="J384" s="32">
        <v>45419</v>
      </c>
      <c r="K384" s="31">
        <f>ABS('Raw_Data'!K384)</f>
        <v>42</v>
      </c>
      <c r="L384" s="31">
        <f>K384 + SUMIF(Stock_In!A:A, A384, Stock_In!D:D) - SUMIF(Stock_Out!A:A, A384, Stock_Out!D:D)</f>
        <v>42</v>
      </c>
      <c r="M384" s="31">
        <v>4</v>
      </c>
      <c r="N384" s="31">
        <f t="shared" si="16"/>
        <v>0</v>
      </c>
      <c r="O384" s="31" t="str">
        <f t="shared" si="15"/>
        <v>No</v>
      </c>
      <c r="P384" s="39">
        <v>10</v>
      </c>
      <c r="Q384" s="31">
        <v>37</v>
      </c>
      <c r="R384" s="39">
        <f t="shared" si="17"/>
        <v>370</v>
      </c>
      <c r="S384" s="33">
        <v>53</v>
      </c>
    </row>
    <row r="385" spans="1:19" x14ac:dyDescent="0.25">
      <c r="A385" s="28" t="str">
        <f>IFERROR(VLOOKUP(B385, CHOOSE({1,2}, Products!B:B, Products!A:A), 2, FALSE), "Not Found")</f>
        <v>P036</v>
      </c>
      <c r="B385" s="28" t="str">
        <f>PROPER(TRIM('Raw_Data'!A385))</f>
        <v>Whole Wheat Bread</v>
      </c>
      <c r="C385" s="28" t="s">
        <v>152</v>
      </c>
      <c r="D385" s="28" t="s">
        <v>908</v>
      </c>
      <c r="E385" s="28" t="s">
        <v>1823</v>
      </c>
      <c r="F385" s="28" t="s">
        <v>106</v>
      </c>
      <c r="G385" s="28" t="s">
        <v>1824</v>
      </c>
      <c r="H385" s="28" t="s">
        <v>1825</v>
      </c>
      <c r="I385" s="29">
        <v>45931</v>
      </c>
      <c r="J385" s="29">
        <v>45299</v>
      </c>
      <c r="K385" s="28">
        <f>ABS('Raw_Data'!K385)</f>
        <v>91</v>
      </c>
      <c r="L385" s="28">
        <f>K385 + SUMIF(Stock_In!A:A, A385, Stock_In!D:D) - SUMIF(Stock_Out!A:A, A385, Stock_Out!D:D)</f>
        <v>91</v>
      </c>
      <c r="M385" s="28">
        <v>71</v>
      </c>
      <c r="N385" s="28">
        <f t="shared" si="16"/>
        <v>0</v>
      </c>
      <c r="O385" s="28" t="str">
        <f t="shared" si="15"/>
        <v>No</v>
      </c>
      <c r="P385" s="40">
        <v>3.5</v>
      </c>
      <c r="Q385" s="28">
        <v>74</v>
      </c>
      <c r="R385" s="40">
        <f t="shared" si="17"/>
        <v>259</v>
      </c>
      <c r="S385" s="30">
        <v>57</v>
      </c>
    </row>
    <row r="386" spans="1:19" x14ac:dyDescent="0.25">
      <c r="A386" s="31" t="str">
        <f>IFERROR(VLOOKUP(B386, CHOOSE({1,2}, Products!B:B, Products!A:A), 2, FALSE), "Not Found")</f>
        <v>P120</v>
      </c>
      <c r="B386" s="31" t="str">
        <f>PROPER(TRIM('Raw_Data'!A386))</f>
        <v>Mozzarella Cheese</v>
      </c>
      <c r="C386" s="31" t="s">
        <v>74</v>
      </c>
      <c r="D386" s="31" t="s">
        <v>1579</v>
      </c>
      <c r="E386" s="31" t="s">
        <v>1827</v>
      </c>
      <c r="F386" s="31" t="s">
        <v>59</v>
      </c>
      <c r="G386" s="31" t="s">
        <v>1828</v>
      </c>
      <c r="H386" s="31" t="s">
        <v>1829</v>
      </c>
      <c r="I386" s="32">
        <v>45932</v>
      </c>
      <c r="J386" s="32">
        <v>45568</v>
      </c>
      <c r="K386" s="31">
        <f>ABS('Raw_Data'!K386)</f>
        <v>16</v>
      </c>
      <c r="L386" s="31">
        <f>K386 + SUMIF(Stock_In!A:A, A386, Stock_In!D:D) - SUMIF(Stock_Out!A:A, A386, Stock_Out!D:D)</f>
        <v>16</v>
      </c>
      <c r="M386" s="31">
        <v>56</v>
      </c>
      <c r="N386" s="31">
        <f t="shared" si="16"/>
        <v>40</v>
      </c>
      <c r="O386" s="31" t="str">
        <f t="shared" si="15"/>
        <v>Yes</v>
      </c>
      <c r="P386" s="39">
        <v>7.2</v>
      </c>
      <c r="Q386" s="31">
        <v>56</v>
      </c>
      <c r="R386" s="39">
        <f t="shared" si="17"/>
        <v>403.2</v>
      </c>
      <c r="S386" s="33">
        <v>28</v>
      </c>
    </row>
    <row r="387" spans="1:19" x14ac:dyDescent="0.25">
      <c r="A387" s="28" t="str">
        <f>IFERROR(VLOOKUP(B387, CHOOSE({1,2}, Products!B:B, Products!A:A), 2, FALSE), "Not Found")</f>
        <v>P018</v>
      </c>
      <c r="B387" s="28" t="str">
        <f>PROPER(TRIM('Raw_Data'!A387))</f>
        <v>Ricotta Cheese</v>
      </c>
      <c r="C387" s="28" t="s">
        <v>74</v>
      </c>
      <c r="D387" s="28" t="s">
        <v>1701</v>
      </c>
      <c r="E387" s="28" t="s">
        <v>1831</v>
      </c>
      <c r="F387" s="28" t="s">
        <v>68</v>
      </c>
      <c r="G387" s="28" t="s">
        <v>1832</v>
      </c>
      <c r="H387" s="28" t="s">
        <v>1833</v>
      </c>
      <c r="I387" s="29">
        <v>45932</v>
      </c>
      <c r="J387" s="29" t="s">
        <v>296</v>
      </c>
      <c r="K387" s="28">
        <f>ABS('Raw_Data'!K387)</f>
        <v>91</v>
      </c>
      <c r="L387" s="28">
        <f>K387 + SUMIF(Stock_In!A:A, A387, Stock_In!D:D) - SUMIF(Stock_Out!A:A, A387, Stock_Out!D:D)</f>
        <v>91</v>
      </c>
      <c r="M387" s="28">
        <v>14</v>
      </c>
      <c r="N387" s="28">
        <f t="shared" si="16"/>
        <v>0</v>
      </c>
      <c r="O387" s="28" t="str">
        <f t="shared" si="15"/>
        <v>No</v>
      </c>
      <c r="P387" s="40">
        <v>6</v>
      </c>
      <c r="Q387" s="28">
        <v>50</v>
      </c>
      <c r="R387" s="40">
        <f t="shared" si="17"/>
        <v>300</v>
      </c>
      <c r="S387" s="30">
        <v>5</v>
      </c>
    </row>
    <row r="388" spans="1:19" x14ac:dyDescent="0.25">
      <c r="A388" s="31" t="str">
        <f>IFERROR(VLOOKUP(B388, CHOOSE({1,2}, Products!B:B, Products!A:A), 2, FALSE), "Not Found")</f>
        <v>P056</v>
      </c>
      <c r="B388" s="31" t="str">
        <f>PROPER(TRIM('Raw_Data'!A388))</f>
        <v>Pomegranate</v>
      </c>
      <c r="C388" s="31" t="s">
        <v>56</v>
      </c>
      <c r="D388" s="31" t="s">
        <v>216</v>
      </c>
      <c r="E388" s="31" t="s">
        <v>1835</v>
      </c>
      <c r="F388" s="31" t="s">
        <v>68</v>
      </c>
      <c r="G388" s="31" t="s">
        <v>1836</v>
      </c>
      <c r="H388" s="31" t="s">
        <v>1837</v>
      </c>
      <c r="I388" s="32">
        <v>45932</v>
      </c>
      <c r="J388" s="32">
        <v>45416</v>
      </c>
      <c r="K388" s="31">
        <f>ABS('Raw_Data'!K388)</f>
        <v>26</v>
      </c>
      <c r="L388" s="31">
        <f>K388 + SUMIF(Stock_In!A:A, A388, Stock_In!D:D) - SUMIF(Stock_Out!A:A, A388, Stock_Out!D:D)</f>
        <v>26</v>
      </c>
      <c r="M388" s="31">
        <v>1</v>
      </c>
      <c r="N388" s="31">
        <f t="shared" si="16"/>
        <v>0</v>
      </c>
      <c r="O388" s="31" t="str">
        <f t="shared" ref="O388:O451" si="18">IF(K388 &lt;= M388, "Yes", "No")</f>
        <v>No</v>
      </c>
      <c r="P388" s="39">
        <v>6</v>
      </c>
      <c r="Q388" s="31">
        <v>82</v>
      </c>
      <c r="R388" s="39">
        <f t="shared" si="17"/>
        <v>492</v>
      </c>
      <c r="S388" s="33">
        <v>8</v>
      </c>
    </row>
    <row r="389" spans="1:19" x14ac:dyDescent="0.25">
      <c r="A389" s="28" t="str">
        <f>IFERROR(VLOOKUP(B389, CHOOSE({1,2}, Products!B:B, Products!A:A), 2, FALSE), "Not Found")</f>
        <v>P087</v>
      </c>
      <c r="B389" s="28" t="str">
        <f>PROPER(TRIM('Raw_Data'!A389))</f>
        <v>Kiwi</v>
      </c>
      <c r="C389" s="28" t="s">
        <v>56</v>
      </c>
      <c r="D389" s="28" t="s">
        <v>1838</v>
      </c>
      <c r="E389" s="28" t="s">
        <v>1839</v>
      </c>
      <c r="F389" s="28" t="s">
        <v>59</v>
      </c>
      <c r="G389" s="28" t="s">
        <v>1840</v>
      </c>
      <c r="H389" s="28" t="s">
        <v>1841</v>
      </c>
      <c r="I389" s="29">
        <v>45962</v>
      </c>
      <c r="J389" s="29" t="s">
        <v>213</v>
      </c>
      <c r="K389" s="28">
        <f>ABS('Raw_Data'!K389)</f>
        <v>63</v>
      </c>
      <c r="L389" s="28">
        <f>K389 + SUMIF(Stock_In!A:A, A389, Stock_In!D:D) - SUMIF(Stock_Out!A:A, A389, Stock_Out!D:D)</f>
        <v>63</v>
      </c>
      <c r="M389" s="28">
        <v>57</v>
      </c>
      <c r="N389" s="28">
        <f t="shared" ref="N389:N452" si="19">IF(M389&gt;L389,M389-L389,0)</f>
        <v>0</v>
      </c>
      <c r="O389" s="28" t="str">
        <f t="shared" si="18"/>
        <v>No</v>
      </c>
      <c r="P389" s="40">
        <v>5.8</v>
      </c>
      <c r="Q389" s="28">
        <v>20</v>
      </c>
      <c r="R389" s="40">
        <f t="shared" ref="R389:R452" si="20">Q389*P389</f>
        <v>116</v>
      </c>
      <c r="S389" s="30">
        <v>100</v>
      </c>
    </row>
    <row r="390" spans="1:19" x14ac:dyDescent="0.25">
      <c r="A390" s="31" t="str">
        <f>IFERROR(VLOOKUP(B390, CHOOSE({1,2}, Products!B:B, Products!A:A), 2, FALSE), "Not Found")</f>
        <v>P076</v>
      </c>
      <c r="B390" s="31" t="str">
        <f>PROPER(TRIM('Raw_Data'!A390))</f>
        <v>Egg (Goose)</v>
      </c>
      <c r="C390" s="31" t="s">
        <v>74</v>
      </c>
      <c r="D390" s="31" t="s">
        <v>846</v>
      </c>
      <c r="E390" s="31" t="s">
        <v>1843</v>
      </c>
      <c r="F390" s="31" t="s">
        <v>68</v>
      </c>
      <c r="G390" s="31" t="s">
        <v>1844</v>
      </c>
      <c r="H390" s="31" t="s">
        <v>1845</v>
      </c>
      <c r="I390" s="32">
        <v>45962</v>
      </c>
      <c r="J390" s="32">
        <v>45325</v>
      </c>
      <c r="K390" s="31">
        <f>ABS('Raw_Data'!K390)</f>
        <v>50</v>
      </c>
      <c r="L390" s="31">
        <f>K390 + SUMIF(Stock_In!A:A, A390, Stock_In!D:D) - SUMIF(Stock_Out!A:A, A390, Stock_Out!D:D)</f>
        <v>50</v>
      </c>
      <c r="M390" s="31">
        <v>93</v>
      </c>
      <c r="N390" s="31">
        <f t="shared" si="19"/>
        <v>43</v>
      </c>
      <c r="O390" s="31" t="str">
        <f t="shared" si="18"/>
        <v>Yes</v>
      </c>
      <c r="P390" s="39">
        <v>2.4500000000000002</v>
      </c>
      <c r="Q390" s="31">
        <v>78</v>
      </c>
      <c r="R390" s="39">
        <f t="shared" si="20"/>
        <v>191.10000000000002</v>
      </c>
      <c r="S390" s="33">
        <v>79</v>
      </c>
    </row>
    <row r="391" spans="1:19" x14ac:dyDescent="0.25">
      <c r="A391" s="28" t="str">
        <f>IFERROR(VLOOKUP(B391, CHOOSE({1,2}, Products!B:B, Products!A:A), 2, FALSE), "Not Found")</f>
        <v>P099</v>
      </c>
      <c r="B391" s="28" t="str">
        <f>PROPER(TRIM('Raw_Data'!A391))</f>
        <v>Multigrain Bread</v>
      </c>
      <c r="C391" s="28" t="s">
        <v>152</v>
      </c>
      <c r="D391" s="28" t="s">
        <v>89</v>
      </c>
      <c r="E391" s="28" t="s">
        <v>1846</v>
      </c>
      <c r="F391" s="28" t="s">
        <v>68</v>
      </c>
      <c r="G391" s="28" t="s">
        <v>1847</v>
      </c>
      <c r="H391" s="28" t="s">
        <v>1848</v>
      </c>
      <c r="I391" s="29">
        <v>45963</v>
      </c>
      <c r="J391" s="29">
        <v>45415</v>
      </c>
      <c r="K391" s="28">
        <f>ABS('Raw_Data'!K391)</f>
        <v>93</v>
      </c>
      <c r="L391" s="28">
        <f>K391 + SUMIF(Stock_In!A:A, A391, Stock_In!D:D) - SUMIF(Stock_Out!A:A, A391, Stock_Out!D:D)</f>
        <v>93</v>
      </c>
      <c r="M391" s="28">
        <v>55</v>
      </c>
      <c r="N391" s="28">
        <f t="shared" si="19"/>
        <v>0</v>
      </c>
      <c r="O391" s="28" t="str">
        <f t="shared" si="18"/>
        <v>No</v>
      </c>
      <c r="P391" s="40">
        <v>3.25</v>
      </c>
      <c r="Q391" s="28">
        <v>56</v>
      </c>
      <c r="R391" s="40">
        <f t="shared" si="20"/>
        <v>182</v>
      </c>
      <c r="S391" s="30">
        <v>72</v>
      </c>
    </row>
    <row r="392" spans="1:19" x14ac:dyDescent="0.25">
      <c r="A392" s="31" t="str">
        <f>IFERROR(VLOOKUP(B392, CHOOSE({1,2}, Products!B:B, Products!A:A), 2, FALSE), "Not Found")</f>
        <v>P041</v>
      </c>
      <c r="B392" s="31" t="str">
        <f>PROPER(TRIM('Raw_Data'!A392))</f>
        <v>Lettuce</v>
      </c>
      <c r="C392" s="31" t="s">
        <v>56</v>
      </c>
      <c r="D392" s="31" t="s">
        <v>1850</v>
      </c>
      <c r="E392" s="31" t="s">
        <v>1851</v>
      </c>
      <c r="F392" s="31" t="s">
        <v>106</v>
      </c>
      <c r="G392" s="31" t="s">
        <v>1852</v>
      </c>
      <c r="H392" s="31" t="s">
        <v>1853</v>
      </c>
      <c r="I392" s="32">
        <v>45992</v>
      </c>
      <c r="J392" s="32">
        <v>45630</v>
      </c>
      <c r="K392" s="31">
        <f>ABS('Raw_Data'!K392)</f>
        <v>88</v>
      </c>
      <c r="L392" s="31">
        <f>K392 + SUMIF(Stock_In!A:A, A392, Stock_In!D:D) - SUMIF(Stock_Out!A:A, A392, Stock_Out!D:D)</f>
        <v>88</v>
      </c>
      <c r="M392" s="31">
        <v>56</v>
      </c>
      <c r="N392" s="31">
        <f t="shared" si="19"/>
        <v>0</v>
      </c>
      <c r="O392" s="31" t="str">
        <f t="shared" si="18"/>
        <v>No</v>
      </c>
      <c r="P392" s="39">
        <v>2</v>
      </c>
      <c r="Q392" s="31">
        <v>25</v>
      </c>
      <c r="R392" s="39">
        <f t="shared" si="20"/>
        <v>50</v>
      </c>
      <c r="S392" s="33">
        <v>36</v>
      </c>
    </row>
    <row r="393" spans="1:19" x14ac:dyDescent="0.25">
      <c r="A393" s="28" t="str">
        <f>IFERROR(VLOOKUP(B393, CHOOSE({1,2}, Products!B:B, Products!A:A), 2, FALSE), "Not Found")</f>
        <v>P060</v>
      </c>
      <c r="B393" s="28" t="str">
        <f>PROPER(TRIM('Raw_Data'!A393))</f>
        <v>Grapes</v>
      </c>
      <c r="C393" s="28" t="s">
        <v>56</v>
      </c>
      <c r="D393" s="28" t="s">
        <v>1854</v>
      </c>
      <c r="E393" s="28" t="s">
        <v>1855</v>
      </c>
      <c r="F393" s="28" t="s">
        <v>68</v>
      </c>
      <c r="G393" s="28" t="s">
        <v>1856</v>
      </c>
      <c r="H393" s="28" t="s">
        <v>1857</v>
      </c>
      <c r="I393" s="29">
        <v>45993</v>
      </c>
      <c r="J393" s="29" t="s">
        <v>1205</v>
      </c>
      <c r="K393" s="28">
        <f>ABS('Raw_Data'!K393)</f>
        <v>54</v>
      </c>
      <c r="L393" s="28">
        <f>K393 + SUMIF(Stock_In!A:A, A393, Stock_In!D:D) - SUMIF(Stock_Out!A:A, A393, Stock_Out!D:D)</f>
        <v>54</v>
      </c>
      <c r="M393" s="28">
        <v>88</v>
      </c>
      <c r="N393" s="28">
        <f t="shared" si="19"/>
        <v>34</v>
      </c>
      <c r="O393" s="28" t="str">
        <f t="shared" si="18"/>
        <v>Yes</v>
      </c>
      <c r="P393" s="40">
        <v>5.5</v>
      </c>
      <c r="Q393" s="28">
        <v>81</v>
      </c>
      <c r="R393" s="40">
        <f t="shared" si="20"/>
        <v>445.5</v>
      </c>
      <c r="S393" s="30">
        <v>77</v>
      </c>
    </row>
    <row r="394" spans="1:19" x14ac:dyDescent="0.25">
      <c r="A394" s="31" t="str">
        <f>IFERROR(VLOOKUP(B394, CHOOSE({1,2}, Products!B:B, Products!A:A), 2, FALSE), "Not Found")</f>
        <v>P010</v>
      </c>
      <c r="B394" s="31" t="str">
        <f>PROPER(TRIM('Raw_Data'!A394))</f>
        <v>Yogurt</v>
      </c>
      <c r="C394" s="31" t="s">
        <v>74</v>
      </c>
      <c r="D394" s="31" t="s">
        <v>1067</v>
      </c>
      <c r="E394" s="31" t="s">
        <v>1858</v>
      </c>
      <c r="F394" s="31" t="s">
        <v>59</v>
      </c>
      <c r="G394" s="31" t="s">
        <v>1859</v>
      </c>
      <c r="H394" s="31" t="s">
        <v>1860</v>
      </c>
      <c r="I394" s="32">
        <v>45993</v>
      </c>
      <c r="J394" s="32">
        <v>45480</v>
      </c>
      <c r="K394" s="31">
        <f>ABS('Raw_Data'!K394)</f>
        <v>86</v>
      </c>
      <c r="L394" s="31">
        <f>K394 + SUMIF(Stock_In!A:A, A394, Stock_In!D:D) - SUMIF(Stock_Out!A:A, A394, Stock_Out!D:D)</f>
        <v>86</v>
      </c>
      <c r="M394" s="31">
        <v>20</v>
      </c>
      <c r="N394" s="31">
        <f t="shared" si="19"/>
        <v>0</v>
      </c>
      <c r="O394" s="31" t="str">
        <f t="shared" si="18"/>
        <v>No</v>
      </c>
      <c r="P394" s="39">
        <v>1.75</v>
      </c>
      <c r="Q394" s="31">
        <v>83</v>
      </c>
      <c r="R394" s="39">
        <f t="shared" si="20"/>
        <v>145.25</v>
      </c>
      <c r="S394" s="33">
        <v>82</v>
      </c>
    </row>
    <row r="395" spans="1:19" x14ac:dyDescent="0.25">
      <c r="A395" s="28" t="str">
        <f>IFERROR(VLOOKUP(B395, CHOOSE({1,2}, Products!B:B, Products!A:A), 2, FALSE), "Not Found")</f>
        <v>P015</v>
      </c>
      <c r="B395" s="28" t="str">
        <f>PROPER(TRIM('Raw_Data'!A395))</f>
        <v>Cauliflower</v>
      </c>
      <c r="C395" s="28" t="s">
        <v>56</v>
      </c>
      <c r="D395" s="28" t="s">
        <v>770</v>
      </c>
      <c r="E395" s="28" t="s">
        <v>1861</v>
      </c>
      <c r="F395" s="28" t="s">
        <v>59</v>
      </c>
      <c r="G395" s="28" t="s">
        <v>1862</v>
      </c>
      <c r="H395" s="28" t="s">
        <v>1863</v>
      </c>
      <c r="I395" s="29" t="s">
        <v>1864</v>
      </c>
      <c r="J395" s="29">
        <v>45630</v>
      </c>
      <c r="K395" s="28">
        <f>ABS('Raw_Data'!K395)</f>
        <v>48</v>
      </c>
      <c r="L395" s="28">
        <f>K395 + SUMIF(Stock_In!A:A, A395, Stock_In!D:D) - SUMIF(Stock_Out!A:A, A395, Stock_Out!D:D)</f>
        <v>48</v>
      </c>
      <c r="M395" s="28">
        <v>27</v>
      </c>
      <c r="N395" s="28">
        <f t="shared" si="19"/>
        <v>0</v>
      </c>
      <c r="O395" s="28" t="str">
        <f t="shared" si="18"/>
        <v>No</v>
      </c>
      <c r="P395" s="40">
        <v>2.5499999999999998</v>
      </c>
      <c r="Q395" s="28">
        <v>52</v>
      </c>
      <c r="R395" s="40">
        <f t="shared" si="20"/>
        <v>132.6</v>
      </c>
      <c r="S395" s="30">
        <v>97</v>
      </c>
    </row>
    <row r="396" spans="1:19" x14ac:dyDescent="0.25">
      <c r="A396" s="31" t="str">
        <f>IFERROR(VLOOKUP(B396, CHOOSE({1,2}, Products!B:B, Products!A:A), 2, FALSE), "Not Found")</f>
        <v>P040</v>
      </c>
      <c r="B396" s="31" t="str">
        <f>PROPER(TRIM('Raw_Data'!A396))</f>
        <v>Sesame Oil</v>
      </c>
      <c r="C396" s="31" t="s">
        <v>65</v>
      </c>
      <c r="D396" s="31" t="s">
        <v>1866</v>
      </c>
      <c r="E396" s="31" t="s">
        <v>1867</v>
      </c>
      <c r="F396" s="31" t="s">
        <v>106</v>
      </c>
      <c r="G396" s="31" t="s">
        <v>1868</v>
      </c>
      <c r="H396" s="31" t="s">
        <v>1869</v>
      </c>
      <c r="I396" s="32" t="s">
        <v>1864</v>
      </c>
      <c r="J396" s="32" t="s">
        <v>364</v>
      </c>
      <c r="K396" s="31">
        <f>ABS('Raw_Data'!K396)</f>
        <v>89</v>
      </c>
      <c r="L396" s="31">
        <f>K396 + SUMIF(Stock_In!A:A, A396, Stock_In!D:D) - SUMIF(Stock_Out!A:A, A396, Stock_Out!D:D)</f>
        <v>89</v>
      </c>
      <c r="M396" s="31">
        <v>66</v>
      </c>
      <c r="N396" s="31">
        <f t="shared" si="19"/>
        <v>0</v>
      </c>
      <c r="O396" s="31" t="str">
        <f t="shared" si="18"/>
        <v>No</v>
      </c>
      <c r="P396" s="39">
        <v>6.5</v>
      </c>
      <c r="Q396" s="31">
        <v>39</v>
      </c>
      <c r="R396" s="39">
        <f t="shared" si="20"/>
        <v>253.5</v>
      </c>
      <c r="S396" s="33">
        <v>25</v>
      </c>
    </row>
    <row r="397" spans="1:19" x14ac:dyDescent="0.25">
      <c r="A397" s="28" t="str">
        <f>IFERROR(VLOOKUP(B397, CHOOSE({1,2}, Products!B:B, Products!A:A), 2, FALSE), "Not Found")</f>
        <v>P030</v>
      </c>
      <c r="B397" s="28" t="str">
        <f>PROPER(TRIM('Raw_Data'!A397))</f>
        <v>Bread Flour</v>
      </c>
      <c r="C397" s="28" t="s">
        <v>103</v>
      </c>
      <c r="D397" s="28" t="s">
        <v>670</v>
      </c>
      <c r="E397" s="28" t="s">
        <v>1870</v>
      </c>
      <c r="F397" s="28" t="s">
        <v>59</v>
      </c>
      <c r="G397" s="28" t="s">
        <v>1871</v>
      </c>
      <c r="H397" s="28" t="s">
        <v>1872</v>
      </c>
      <c r="I397" s="29" t="s">
        <v>921</v>
      </c>
      <c r="J397" s="29">
        <v>45392</v>
      </c>
      <c r="K397" s="28">
        <f>ABS('Raw_Data'!K397)</f>
        <v>97</v>
      </c>
      <c r="L397" s="28">
        <f>K397 + SUMIF(Stock_In!A:A, A397, Stock_In!D:D) - SUMIF(Stock_Out!A:A, A397, Stock_Out!D:D)</f>
        <v>97</v>
      </c>
      <c r="M397" s="28">
        <v>41</v>
      </c>
      <c r="N397" s="28">
        <f t="shared" si="19"/>
        <v>0</v>
      </c>
      <c r="O397" s="28" t="str">
        <f t="shared" si="18"/>
        <v>No</v>
      </c>
      <c r="P397" s="40">
        <v>1.5</v>
      </c>
      <c r="Q397" s="28">
        <v>35</v>
      </c>
      <c r="R397" s="40">
        <f t="shared" si="20"/>
        <v>52.5</v>
      </c>
      <c r="S397" s="30">
        <v>16</v>
      </c>
    </row>
    <row r="398" spans="1:19" x14ac:dyDescent="0.25">
      <c r="A398" s="31" t="str">
        <f>IFERROR(VLOOKUP(B398, CHOOSE({1,2}, Products!B:B, Products!A:A), 2, FALSE), "Not Found")</f>
        <v>P088</v>
      </c>
      <c r="B398" s="31" t="str">
        <f>PROPER(TRIM('Raw_Data'!A398))</f>
        <v>Haddock</v>
      </c>
      <c r="C398" s="31" t="s">
        <v>113</v>
      </c>
      <c r="D398" s="31" t="s">
        <v>1873</v>
      </c>
      <c r="E398" s="31" t="s">
        <v>1874</v>
      </c>
      <c r="F398" s="31" t="s">
        <v>106</v>
      </c>
      <c r="G398" s="31" t="s">
        <v>1875</v>
      </c>
      <c r="H398" s="31" t="s">
        <v>1876</v>
      </c>
      <c r="I398" s="32" t="s">
        <v>921</v>
      </c>
      <c r="J398" s="32" t="s">
        <v>679</v>
      </c>
      <c r="K398" s="31">
        <f>ABS('Raw_Data'!K398)</f>
        <v>84</v>
      </c>
      <c r="L398" s="31">
        <f>K398 + SUMIF(Stock_In!A:A, A398, Stock_In!D:D) - SUMIF(Stock_Out!A:A, A398, Stock_Out!D:D)</f>
        <v>84</v>
      </c>
      <c r="M398" s="31">
        <v>8</v>
      </c>
      <c r="N398" s="31">
        <f t="shared" si="19"/>
        <v>0</v>
      </c>
      <c r="O398" s="31" t="str">
        <f t="shared" si="18"/>
        <v>No</v>
      </c>
      <c r="P398" s="39">
        <v>9</v>
      </c>
      <c r="Q398" s="31">
        <v>60</v>
      </c>
      <c r="R398" s="39">
        <f t="shared" si="20"/>
        <v>540</v>
      </c>
      <c r="S398" s="33">
        <v>38</v>
      </c>
    </row>
    <row r="399" spans="1:19" x14ac:dyDescent="0.25">
      <c r="A399" s="28" t="str">
        <f>IFERROR(VLOOKUP(B399, CHOOSE({1,2}, Products!B:B, Products!A:A), 2, FALSE), "Not Found")</f>
        <v>P092</v>
      </c>
      <c r="B399" s="28" t="str">
        <f>PROPER(TRIM('Raw_Data'!A399))</f>
        <v>Canola Oil</v>
      </c>
      <c r="C399" s="28" t="s">
        <v>65</v>
      </c>
      <c r="D399" s="28" t="s">
        <v>1249</v>
      </c>
      <c r="E399" s="28" t="s">
        <v>1877</v>
      </c>
      <c r="F399" s="28" t="s">
        <v>68</v>
      </c>
      <c r="G399" s="28" t="s">
        <v>1878</v>
      </c>
      <c r="H399" s="28" t="s">
        <v>1879</v>
      </c>
      <c r="I399" s="29" t="s">
        <v>921</v>
      </c>
      <c r="J399" s="29" t="s">
        <v>1880</v>
      </c>
      <c r="K399" s="28">
        <f>ABS('Raw_Data'!K399)</f>
        <v>69</v>
      </c>
      <c r="L399" s="28">
        <f>K399 + SUMIF(Stock_In!A:A, A399, Stock_In!D:D) - SUMIF(Stock_Out!A:A, A399, Stock_Out!D:D)</f>
        <v>69</v>
      </c>
      <c r="M399" s="28">
        <v>17</v>
      </c>
      <c r="N399" s="28">
        <f t="shared" si="19"/>
        <v>0</v>
      </c>
      <c r="O399" s="28" t="str">
        <f t="shared" si="18"/>
        <v>No</v>
      </c>
      <c r="P399" s="40">
        <v>2.2999999999999998</v>
      </c>
      <c r="Q399" s="28">
        <v>79</v>
      </c>
      <c r="R399" s="40">
        <f t="shared" si="20"/>
        <v>181.7</v>
      </c>
      <c r="S399" s="30">
        <v>75</v>
      </c>
    </row>
    <row r="400" spans="1:19" x14ac:dyDescent="0.25">
      <c r="A400" s="31" t="str">
        <f>IFERROR(VLOOKUP(B400, CHOOSE({1,2}, Products!B:B, Products!A:A), 2, FALSE), "Not Found")</f>
        <v>P069</v>
      </c>
      <c r="B400" s="31" t="str">
        <f>PROPER(TRIM('Raw_Data'!A400))</f>
        <v>Asparagus</v>
      </c>
      <c r="C400" s="31" t="s">
        <v>56</v>
      </c>
      <c r="D400" s="31" t="s">
        <v>1881</v>
      </c>
      <c r="E400" s="31" t="s">
        <v>1882</v>
      </c>
      <c r="F400" s="31" t="s">
        <v>59</v>
      </c>
      <c r="G400" s="31" t="s">
        <v>1883</v>
      </c>
      <c r="H400" s="31" t="s">
        <v>1884</v>
      </c>
      <c r="I400" s="32" t="s">
        <v>921</v>
      </c>
      <c r="J400" s="32" t="s">
        <v>1450</v>
      </c>
      <c r="K400" s="31">
        <f>ABS('Raw_Data'!K400)</f>
        <v>80</v>
      </c>
      <c r="L400" s="31">
        <f>K400 + SUMIF(Stock_In!A:A, A400, Stock_In!D:D) - SUMIF(Stock_Out!A:A, A400, Stock_Out!D:D)</f>
        <v>80</v>
      </c>
      <c r="M400" s="31">
        <v>6</v>
      </c>
      <c r="N400" s="31">
        <f t="shared" si="19"/>
        <v>0</v>
      </c>
      <c r="O400" s="31" t="str">
        <f t="shared" si="18"/>
        <v>No</v>
      </c>
      <c r="P400" s="39">
        <v>5</v>
      </c>
      <c r="Q400" s="31">
        <v>26</v>
      </c>
      <c r="R400" s="39">
        <f t="shared" si="20"/>
        <v>130</v>
      </c>
      <c r="S400" s="33">
        <v>71</v>
      </c>
    </row>
    <row r="401" spans="1:19" x14ac:dyDescent="0.25">
      <c r="A401" s="28" t="str">
        <f>IFERROR(VLOOKUP(B401, CHOOSE({1,2}, Products!B:B, Products!A:A), 2, FALSE), "Not Found")</f>
        <v>P041</v>
      </c>
      <c r="B401" s="28" t="str">
        <f>PROPER(TRIM('Raw_Data'!A401))</f>
        <v>Lettuce</v>
      </c>
      <c r="C401" s="28" t="s">
        <v>56</v>
      </c>
      <c r="D401" s="28" t="s">
        <v>1885</v>
      </c>
      <c r="E401" s="28" t="s">
        <v>1886</v>
      </c>
      <c r="F401" s="28" t="s">
        <v>68</v>
      </c>
      <c r="G401" s="28" t="s">
        <v>1887</v>
      </c>
      <c r="H401" s="28" t="s">
        <v>1888</v>
      </c>
      <c r="I401" s="29" t="s">
        <v>483</v>
      </c>
      <c r="J401" s="29" t="s">
        <v>1000</v>
      </c>
      <c r="K401" s="28">
        <f>ABS('Raw_Data'!K401)</f>
        <v>22</v>
      </c>
      <c r="L401" s="28">
        <f>K401 + SUMIF(Stock_In!A:A, A401, Stock_In!D:D) - SUMIF(Stock_Out!A:A, A401, Stock_Out!D:D)</f>
        <v>22</v>
      </c>
      <c r="M401" s="28">
        <v>22</v>
      </c>
      <c r="N401" s="28">
        <f t="shared" si="19"/>
        <v>0</v>
      </c>
      <c r="O401" s="28" t="str">
        <f t="shared" si="18"/>
        <v>Yes</v>
      </c>
      <c r="P401" s="40">
        <v>2</v>
      </c>
      <c r="Q401" s="28">
        <v>62</v>
      </c>
      <c r="R401" s="40">
        <f t="shared" si="20"/>
        <v>124</v>
      </c>
      <c r="S401" s="30">
        <v>78</v>
      </c>
    </row>
    <row r="402" spans="1:19" x14ac:dyDescent="0.25">
      <c r="A402" s="31" t="str">
        <f>IFERROR(VLOOKUP(B402, CHOOSE({1,2}, Products!B:B, Products!A:A), 2, FALSE), "Not Found")</f>
        <v>P031</v>
      </c>
      <c r="B402" s="31" t="str">
        <f>PROPER(TRIM('Raw_Data'!A402))</f>
        <v>Cucumber</v>
      </c>
      <c r="C402" s="31" t="s">
        <v>56</v>
      </c>
      <c r="D402" s="31" t="s">
        <v>660</v>
      </c>
      <c r="E402" s="31" t="s">
        <v>1889</v>
      </c>
      <c r="F402" s="31" t="s">
        <v>59</v>
      </c>
      <c r="G402" s="31" t="s">
        <v>1890</v>
      </c>
      <c r="H402" s="31" t="s">
        <v>1891</v>
      </c>
      <c r="I402" s="32" t="s">
        <v>437</v>
      </c>
      <c r="J402" s="32" t="s">
        <v>437</v>
      </c>
      <c r="K402" s="31">
        <f>ABS('Raw_Data'!K402)</f>
        <v>28</v>
      </c>
      <c r="L402" s="31">
        <f>K402 + SUMIF(Stock_In!A:A, A402, Stock_In!D:D) - SUMIF(Stock_Out!A:A, A402, Stock_Out!D:D)</f>
        <v>28</v>
      </c>
      <c r="M402" s="31">
        <v>5</v>
      </c>
      <c r="N402" s="31">
        <f t="shared" si="19"/>
        <v>0</v>
      </c>
      <c r="O402" s="31" t="str">
        <f t="shared" si="18"/>
        <v>No</v>
      </c>
      <c r="P402" s="39">
        <v>1.8</v>
      </c>
      <c r="Q402" s="31">
        <v>33</v>
      </c>
      <c r="R402" s="39">
        <f t="shared" si="20"/>
        <v>59.4</v>
      </c>
      <c r="S402" s="33">
        <v>9</v>
      </c>
    </row>
    <row r="403" spans="1:19" x14ac:dyDescent="0.25">
      <c r="A403" s="28" t="str">
        <f>IFERROR(VLOOKUP(B403, CHOOSE({1,2}, Products!B:B, Products!A:A), 2, FALSE), "Not Found")</f>
        <v>P118</v>
      </c>
      <c r="B403" s="28" t="str">
        <f>PROPER(TRIM('Raw_Data'!A403))</f>
        <v>Blueberries</v>
      </c>
      <c r="C403" s="28" t="s">
        <v>56</v>
      </c>
      <c r="D403" s="28" t="s">
        <v>1454</v>
      </c>
      <c r="E403" s="28" t="s">
        <v>1892</v>
      </c>
      <c r="F403" s="28" t="s">
        <v>106</v>
      </c>
      <c r="G403" s="28" t="s">
        <v>1893</v>
      </c>
      <c r="H403" s="28" t="s">
        <v>1894</v>
      </c>
      <c r="I403" s="29" t="s">
        <v>974</v>
      </c>
      <c r="J403" s="29" t="s">
        <v>225</v>
      </c>
      <c r="K403" s="28">
        <f>ABS('Raw_Data'!K403)</f>
        <v>23</v>
      </c>
      <c r="L403" s="28">
        <f>K403 + SUMIF(Stock_In!A:A, A403, Stock_In!D:D) - SUMIF(Stock_Out!A:A, A403, Stock_Out!D:D)</f>
        <v>23</v>
      </c>
      <c r="M403" s="28">
        <v>38</v>
      </c>
      <c r="N403" s="28">
        <f t="shared" si="19"/>
        <v>15</v>
      </c>
      <c r="O403" s="28" t="str">
        <f t="shared" si="18"/>
        <v>Yes</v>
      </c>
      <c r="P403" s="40">
        <v>10</v>
      </c>
      <c r="Q403" s="28">
        <v>40</v>
      </c>
      <c r="R403" s="40">
        <f t="shared" si="20"/>
        <v>400</v>
      </c>
      <c r="S403" s="30">
        <v>15</v>
      </c>
    </row>
    <row r="404" spans="1:19" x14ac:dyDescent="0.25">
      <c r="A404" s="31" t="str">
        <f>IFERROR(VLOOKUP(B404, CHOOSE({1,2}, Products!B:B, Products!A:A), 2, FALSE), "Not Found")</f>
        <v>P001</v>
      </c>
      <c r="B404" s="31" t="str">
        <f>PROPER(TRIM('Raw_Data'!A404))</f>
        <v>Bell Pepper</v>
      </c>
      <c r="C404" s="31" t="s">
        <v>56</v>
      </c>
      <c r="D404" s="31" t="s">
        <v>1895</v>
      </c>
      <c r="E404" s="31" t="s">
        <v>1896</v>
      </c>
      <c r="F404" s="31" t="s">
        <v>68</v>
      </c>
      <c r="G404" s="31" t="s">
        <v>1897</v>
      </c>
      <c r="H404" s="31" t="s">
        <v>1898</v>
      </c>
      <c r="I404" s="32" t="s">
        <v>974</v>
      </c>
      <c r="J404" s="32" t="s">
        <v>644</v>
      </c>
      <c r="K404" s="31">
        <f>ABS('Raw_Data'!K404)</f>
        <v>26</v>
      </c>
      <c r="L404" s="31">
        <f>K404 + SUMIF(Stock_In!A:A, A404, Stock_In!D:D) - SUMIF(Stock_Out!A:A, A404, Stock_Out!D:D)</f>
        <v>30</v>
      </c>
      <c r="M404" s="31">
        <v>12</v>
      </c>
      <c r="N404" s="31">
        <f t="shared" si="19"/>
        <v>0</v>
      </c>
      <c r="O404" s="31" t="str">
        <f t="shared" si="18"/>
        <v>No</v>
      </c>
      <c r="P404" s="39">
        <v>4.4000000000000004</v>
      </c>
      <c r="Q404" s="31">
        <v>73</v>
      </c>
      <c r="R404" s="39">
        <f t="shared" si="20"/>
        <v>321.20000000000005</v>
      </c>
      <c r="S404" s="33">
        <v>20</v>
      </c>
    </row>
    <row r="405" spans="1:19" x14ac:dyDescent="0.25">
      <c r="A405" s="28" t="str">
        <f>IFERROR(VLOOKUP(B405, CHOOSE({1,2}, Products!B:B, Products!A:A), 2, FALSE), "Not Found")</f>
        <v>P011</v>
      </c>
      <c r="B405" s="28" t="str">
        <f>PROPER(TRIM('Raw_Data'!A405))</f>
        <v>Cheddar Cheese</v>
      </c>
      <c r="C405" s="28" t="s">
        <v>74</v>
      </c>
      <c r="D405" s="28" t="s">
        <v>1899</v>
      </c>
      <c r="E405" s="28" t="s">
        <v>1900</v>
      </c>
      <c r="F405" s="28" t="s">
        <v>68</v>
      </c>
      <c r="G405" s="28" t="s">
        <v>1901</v>
      </c>
      <c r="H405" s="28" t="s">
        <v>1902</v>
      </c>
      <c r="I405" s="29" t="s">
        <v>974</v>
      </c>
      <c r="J405" s="29" t="s">
        <v>582</v>
      </c>
      <c r="K405" s="28">
        <f>ABS('Raw_Data'!K405)</f>
        <v>85</v>
      </c>
      <c r="L405" s="28">
        <f>K405 + SUMIF(Stock_In!A:A, A405, Stock_In!D:D) - SUMIF(Stock_Out!A:A, A405, Stock_Out!D:D)</f>
        <v>85</v>
      </c>
      <c r="M405" s="28">
        <v>28</v>
      </c>
      <c r="N405" s="28">
        <f t="shared" si="19"/>
        <v>0</v>
      </c>
      <c r="O405" s="28" t="str">
        <f t="shared" si="18"/>
        <v>No</v>
      </c>
      <c r="P405" s="40">
        <v>8.9</v>
      </c>
      <c r="Q405" s="28">
        <v>57</v>
      </c>
      <c r="R405" s="40">
        <f t="shared" si="20"/>
        <v>507.3</v>
      </c>
      <c r="S405" s="30">
        <v>41</v>
      </c>
    </row>
    <row r="406" spans="1:19" x14ac:dyDescent="0.25">
      <c r="A406" s="31" t="str">
        <f>IFERROR(VLOOKUP(B406, CHOOSE({1,2}, Products!B:B, Products!A:A), 2, FALSE), "Not Found")</f>
        <v>P120</v>
      </c>
      <c r="B406" s="31" t="str">
        <f>PROPER(TRIM('Raw_Data'!A406))</f>
        <v>Mozzarella Cheese</v>
      </c>
      <c r="C406" s="31" t="s">
        <v>74</v>
      </c>
      <c r="D406" s="31" t="s">
        <v>168</v>
      </c>
      <c r="E406" s="31" t="s">
        <v>1904</v>
      </c>
      <c r="F406" s="31" t="s">
        <v>59</v>
      </c>
      <c r="G406" s="31" t="s">
        <v>1905</v>
      </c>
      <c r="H406" s="31" t="s">
        <v>1906</v>
      </c>
      <c r="I406" s="32" t="s">
        <v>974</v>
      </c>
      <c r="J406" s="32">
        <v>45633</v>
      </c>
      <c r="K406" s="31">
        <f>ABS('Raw_Data'!K406)</f>
        <v>55</v>
      </c>
      <c r="L406" s="31">
        <f>K406 + SUMIF(Stock_In!A:A, A406, Stock_In!D:D) - SUMIF(Stock_Out!A:A, A406, Stock_Out!D:D)</f>
        <v>55</v>
      </c>
      <c r="M406" s="31">
        <v>58</v>
      </c>
      <c r="N406" s="31">
        <f t="shared" si="19"/>
        <v>3</v>
      </c>
      <c r="O406" s="31" t="str">
        <f t="shared" si="18"/>
        <v>Yes</v>
      </c>
      <c r="P406" s="39">
        <v>7.2</v>
      </c>
      <c r="Q406" s="31">
        <v>48</v>
      </c>
      <c r="R406" s="39">
        <f t="shared" si="20"/>
        <v>345.6</v>
      </c>
      <c r="S406" s="33">
        <v>17</v>
      </c>
    </row>
    <row r="407" spans="1:19" x14ac:dyDescent="0.25">
      <c r="A407" s="28" t="str">
        <f>IFERROR(VLOOKUP(B407, CHOOSE({1,2}, Products!B:B, Products!A:A), 2, FALSE), "Not Found")</f>
        <v>P084</v>
      </c>
      <c r="B407" s="28" t="str">
        <f>PROPER(TRIM('Raw_Data'!A407))</f>
        <v>Evaporated Milk</v>
      </c>
      <c r="C407" s="28" t="s">
        <v>74</v>
      </c>
      <c r="D407" s="28" t="s">
        <v>1005</v>
      </c>
      <c r="E407" s="28" t="s">
        <v>1907</v>
      </c>
      <c r="F407" s="28" t="s">
        <v>68</v>
      </c>
      <c r="G407" s="28" t="s">
        <v>1908</v>
      </c>
      <c r="H407" s="28" t="s">
        <v>1909</v>
      </c>
      <c r="I407" s="29" t="s">
        <v>1474</v>
      </c>
      <c r="J407" s="29" t="s">
        <v>158</v>
      </c>
      <c r="K407" s="28">
        <f>ABS('Raw_Data'!K407)</f>
        <v>72</v>
      </c>
      <c r="L407" s="28">
        <f>K407 + SUMIF(Stock_In!A:A, A407, Stock_In!D:D) - SUMIF(Stock_Out!A:A, A407, Stock_Out!D:D)</f>
        <v>72</v>
      </c>
      <c r="M407" s="28">
        <v>3</v>
      </c>
      <c r="N407" s="28">
        <f t="shared" si="19"/>
        <v>0</v>
      </c>
      <c r="O407" s="28" t="str">
        <f t="shared" si="18"/>
        <v>No</v>
      </c>
      <c r="P407" s="40">
        <v>2</v>
      </c>
      <c r="Q407" s="28">
        <v>52</v>
      </c>
      <c r="R407" s="40">
        <f t="shared" si="20"/>
        <v>104</v>
      </c>
      <c r="S407" s="30">
        <v>14</v>
      </c>
    </row>
    <row r="408" spans="1:19" x14ac:dyDescent="0.25">
      <c r="A408" s="31" t="str">
        <f>IFERROR(VLOOKUP(B408, CHOOSE({1,2}, Products!B:B, Products!A:A), 2, FALSE), "Not Found")</f>
        <v>P107</v>
      </c>
      <c r="B408" s="31" t="str">
        <f>PROPER(TRIM('Raw_Data'!A408))</f>
        <v>Swiss Cheese</v>
      </c>
      <c r="C408" s="31" t="s">
        <v>74</v>
      </c>
      <c r="D408" s="31" t="s">
        <v>161</v>
      </c>
      <c r="E408" s="31" t="s">
        <v>1910</v>
      </c>
      <c r="F408" s="31" t="s">
        <v>106</v>
      </c>
      <c r="G408" s="31" t="s">
        <v>1911</v>
      </c>
      <c r="H408" s="31" t="s">
        <v>1912</v>
      </c>
      <c r="I408" s="32" t="s">
        <v>1139</v>
      </c>
      <c r="J408" s="32" t="s">
        <v>375</v>
      </c>
      <c r="K408" s="31">
        <f>ABS('Raw_Data'!K408)</f>
        <v>29</v>
      </c>
      <c r="L408" s="31">
        <f>K408 + SUMIF(Stock_In!A:A, A408, Stock_In!D:D) - SUMIF(Stock_Out!A:A, A408, Stock_Out!D:D)</f>
        <v>29</v>
      </c>
      <c r="M408" s="31">
        <v>4</v>
      </c>
      <c r="N408" s="31">
        <f t="shared" si="19"/>
        <v>0</v>
      </c>
      <c r="O408" s="31" t="str">
        <f t="shared" si="18"/>
        <v>No</v>
      </c>
      <c r="P408" s="39">
        <v>8</v>
      </c>
      <c r="Q408" s="31">
        <v>59</v>
      </c>
      <c r="R408" s="39">
        <f t="shared" si="20"/>
        <v>472</v>
      </c>
      <c r="S408" s="33">
        <v>52</v>
      </c>
    </row>
    <row r="409" spans="1:19" x14ac:dyDescent="0.25">
      <c r="A409" s="28" t="str">
        <f>IFERROR(VLOOKUP(B409, CHOOSE({1,2}, Products!B:B, Products!A:A), 2, FALSE), "Not Found")</f>
        <v>P031</v>
      </c>
      <c r="B409" s="28" t="str">
        <f>PROPER(TRIM('Raw_Data'!A409))</f>
        <v>Cucumber</v>
      </c>
      <c r="C409" s="28" t="s">
        <v>56</v>
      </c>
      <c r="D409" s="28" t="s">
        <v>1914</v>
      </c>
      <c r="E409" s="28" t="s">
        <v>1915</v>
      </c>
      <c r="F409" s="28" t="s">
        <v>68</v>
      </c>
      <c r="G409" s="28" t="s">
        <v>1916</v>
      </c>
      <c r="H409" s="28" t="s">
        <v>1917</v>
      </c>
      <c r="I409" s="29" t="s">
        <v>1139</v>
      </c>
      <c r="J409" s="29">
        <v>45992</v>
      </c>
      <c r="K409" s="28">
        <f>ABS('Raw_Data'!K409)</f>
        <v>47</v>
      </c>
      <c r="L409" s="28">
        <f>K409 + SUMIF(Stock_In!A:A, A409, Stock_In!D:D) - SUMIF(Stock_Out!A:A, A409, Stock_Out!D:D)</f>
        <v>47</v>
      </c>
      <c r="M409" s="28">
        <v>20</v>
      </c>
      <c r="N409" s="28">
        <f t="shared" si="19"/>
        <v>0</v>
      </c>
      <c r="O409" s="28" t="str">
        <f t="shared" si="18"/>
        <v>No</v>
      </c>
      <c r="P409" s="40">
        <v>1.75</v>
      </c>
      <c r="Q409" s="28">
        <v>49</v>
      </c>
      <c r="R409" s="40">
        <f t="shared" si="20"/>
        <v>85.75</v>
      </c>
      <c r="S409" s="30">
        <v>19</v>
      </c>
    </row>
    <row r="410" spans="1:19" x14ac:dyDescent="0.25">
      <c r="A410" s="31" t="str">
        <f>IFERROR(VLOOKUP(B410, CHOOSE({1,2}, Products!B:B, Products!A:A), 2, FALSE), "Not Found")</f>
        <v>P100</v>
      </c>
      <c r="B410" s="31" t="str">
        <f>PROPER(TRIM('Raw_Data'!A410))</f>
        <v>Potato</v>
      </c>
      <c r="C410" s="31" t="s">
        <v>56</v>
      </c>
      <c r="D410" s="31" t="s">
        <v>1918</v>
      </c>
      <c r="E410" s="31" t="s">
        <v>1919</v>
      </c>
      <c r="F410" s="31" t="s">
        <v>106</v>
      </c>
      <c r="G410" s="31" t="s">
        <v>1920</v>
      </c>
      <c r="H410" s="31" t="s">
        <v>1921</v>
      </c>
      <c r="I410" s="32" t="s">
        <v>1139</v>
      </c>
      <c r="J410" s="32">
        <v>45446</v>
      </c>
      <c r="K410" s="31">
        <f>ABS('Raw_Data'!K410)</f>
        <v>42</v>
      </c>
      <c r="L410" s="31">
        <f>K410 + SUMIF(Stock_In!A:A, A410, Stock_In!D:D) - SUMIF(Stock_Out!A:A, A410, Stock_Out!D:D)</f>
        <v>37</v>
      </c>
      <c r="M410" s="31">
        <v>69</v>
      </c>
      <c r="N410" s="31">
        <f t="shared" si="19"/>
        <v>32</v>
      </c>
      <c r="O410" s="31" t="str">
        <f t="shared" si="18"/>
        <v>Yes</v>
      </c>
      <c r="P410" s="39">
        <v>1.2</v>
      </c>
      <c r="Q410" s="31">
        <v>43</v>
      </c>
      <c r="R410" s="39">
        <f t="shared" si="20"/>
        <v>51.6</v>
      </c>
      <c r="S410" s="33">
        <v>96</v>
      </c>
    </row>
    <row r="411" spans="1:19" x14ac:dyDescent="0.25">
      <c r="A411" s="28" t="str">
        <f>IFERROR(VLOOKUP(B411, CHOOSE({1,2}, Products!B:B, Products!A:A), 2, FALSE), "Not Found")</f>
        <v>P019</v>
      </c>
      <c r="B411" s="28" t="str">
        <f>PROPER(TRIM('Raw_Data'!A411))</f>
        <v>Eggplant</v>
      </c>
      <c r="C411" s="28" t="s">
        <v>56</v>
      </c>
      <c r="D411" s="28" t="s">
        <v>411</v>
      </c>
      <c r="E411" s="28" t="s">
        <v>1922</v>
      </c>
      <c r="F411" s="28" t="s">
        <v>68</v>
      </c>
      <c r="G411" s="28" t="s">
        <v>1923</v>
      </c>
      <c r="H411" s="28" t="s">
        <v>1924</v>
      </c>
      <c r="I411" s="29" t="s">
        <v>1139</v>
      </c>
      <c r="J411" s="29" t="s">
        <v>393</v>
      </c>
      <c r="K411" s="28">
        <f>ABS('Raw_Data'!K411)</f>
        <v>97</v>
      </c>
      <c r="L411" s="28">
        <f>K411 + SUMIF(Stock_In!A:A, A411, Stock_In!D:D) - SUMIF(Stock_Out!A:A, A411, Stock_Out!D:D)</f>
        <v>97</v>
      </c>
      <c r="M411" s="28">
        <v>52</v>
      </c>
      <c r="N411" s="28">
        <f t="shared" si="19"/>
        <v>0</v>
      </c>
      <c r="O411" s="28" t="str">
        <f t="shared" si="18"/>
        <v>No</v>
      </c>
      <c r="P411" s="40">
        <v>3</v>
      </c>
      <c r="Q411" s="28">
        <v>22</v>
      </c>
      <c r="R411" s="40">
        <f t="shared" si="20"/>
        <v>66</v>
      </c>
      <c r="S411" s="30">
        <v>90</v>
      </c>
    </row>
    <row r="412" spans="1:19" x14ac:dyDescent="0.25">
      <c r="A412" s="31" t="str">
        <f>IFERROR(VLOOKUP(B412, CHOOSE({1,2}, Products!B:B, Products!A:A), 2, FALSE), "Not Found")</f>
        <v>P067</v>
      </c>
      <c r="B412" s="31" t="str">
        <f>PROPER(TRIM('Raw_Data'!A412))</f>
        <v>Greek Yogurt</v>
      </c>
      <c r="C412" s="31" t="s">
        <v>74</v>
      </c>
      <c r="D412" s="31" t="s">
        <v>239</v>
      </c>
      <c r="E412" s="31" t="s">
        <v>1925</v>
      </c>
      <c r="F412" s="31" t="s">
        <v>59</v>
      </c>
      <c r="G412" s="31" t="s">
        <v>1926</v>
      </c>
      <c r="H412" s="31" t="s">
        <v>1927</v>
      </c>
      <c r="I412" s="32" t="s">
        <v>1450</v>
      </c>
      <c r="J412" s="32">
        <v>45482</v>
      </c>
      <c r="K412" s="31">
        <f>ABS('Raw_Data'!K412)</f>
        <v>90</v>
      </c>
      <c r="L412" s="31">
        <f>K412 + SUMIF(Stock_In!A:A, A412, Stock_In!D:D) - SUMIF(Stock_Out!A:A, A412, Stock_Out!D:D)</f>
        <v>90</v>
      </c>
      <c r="M412" s="31">
        <v>62</v>
      </c>
      <c r="N412" s="31">
        <f t="shared" si="19"/>
        <v>0</v>
      </c>
      <c r="O412" s="31" t="str">
        <f t="shared" si="18"/>
        <v>No</v>
      </c>
      <c r="P412" s="39">
        <v>3</v>
      </c>
      <c r="Q412" s="31">
        <v>70</v>
      </c>
      <c r="R412" s="39">
        <f t="shared" si="20"/>
        <v>210</v>
      </c>
      <c r="S412" s="33">
        <v>83</v>
      </c>
    </row>
    <row r="413" spans="1:19" x14ac:dyDescent="0.25">
      <c r="A413" s="28" t="str">
        <f>IFERROR(VLOOKUP(B413, CHOOSE({1,2}, Products!B:B, Products!A:A), 2, FALSE), "Not Found")</f>
        <v>P096</v>
      </c>
      <c r="B413" s="28" t="str">
        <f>PROPER(TRIM('Raw_Data'!A413))</f>
        <v>Apple</v>
      </c>
      <c r="C413" s="28" t="s">
        <v>56</v>
      </c>
      <c r="D413" s="28" t="s">
        <v>1928</v>
      </c>
      <c r="E413" s="28" t="s">
        <v>1929</v>
      </c>
      <c r="F413" s="28" t="s">
        <v>59</v>
      </c>
      <c r="G413" s="28" t="s">
        <v>1930</v>
      </c>
      <c r="H413" s="28" t="s">
        <v>1931</v>
      </c>
      <c r="I413" s="29" t="s">
        <v>1450</v>
      </c>
      <c r="J413" s="29" t="s">
        <v>1932</v>
      </c>
      <c r="K413" s="28">
        <f>ABS('Raw_Data'!K413)</f>
        <v>81</v>
      </c>
      <c r="L413" s="28">
        <f>K413 + SUMIF(Stock_In!A:A, A413, Stock_In!D:D) - SUMIF(Stock_Out!A:A, A413, Stock_Out!D:D)</f>
        <v>81</v>
      </c>
      <c r="M413" s="28">
        <v>74</v>
      </c>
      <c r="N413" s="28">
        <f t="shared" si="19"/>
        <v>0</v>
      </c>
      <c r="O413" s="28" t="str">
        <f t="shared" si="18"/>
        <v>No</v>
      </c>
      <c r="P413" s="40">
        <v>3.5</v>
      </c>
      <c r="Q413" s="28">
        <v>42</v>
      </c>
      <c r="R413" s="40">
        <f t="shared" si="20"/>
        <v>147</v>
      </c>
      <c r="S413" s="30">
        <v>23</v>
      </c>
    </row>
    <row r="414" spans="1:19" x14ac:dyDescent="0.25">
      <c r="A414" s="31" t="str">
        <f>IFERROR(VLOOKUP(B414, CHOOSE({1,2}, Products!B:B, Products!A:A), 2, FALSE), "Not Found")</f>
        <v>P062</v>
      </c>
      <c r="B414" s="31" t="str">
        <f>PROPER(TRIM('Raw_Data'!A414))</f>
        <v>Short Grain Rice</v>
      </c>
      <c r="C414" s="31" t="s">
        <v>103</v>
      </c>
      <c r="D414" s="31" t="s">
        <v>1933</v>
      </c>
      <c r="E414" s="31" t="s">
        <v>1934</v>
      </c>
      <c r="F414" s="31" t="s">
        <v>59</v>
      </c>
      <c r="G414" s="31" t="s">
        <v>1935</v>
      </c>
      <c r="H414" s="31" t="s">
        <v>1936</v>
      </c>
      <c r="I414" s="32" t="s">
        <v>827</v>
      </c>
      <c r="J414" s="32" t="s">
        <v>307</v>
      </c>
      <c r="K414" s="31">
        <f>ABS('Raw_Data'!K414)</f>
        <v>60</v>
      </c>
      <c r="L414" s="31">
        <f>K414 + SUMIF(Stock_In!A:A, A414, Stock_In!D:D) - SUMIF(Stock_Out!A:A, A414, Stock_Out!D:D)</f>
        <v>60</v>
      </c>
      <c r="M414" s="31">
        <v>90</v>
      </c>
      <c r="N414" s="31">
        <f t="shared" si="19"/>
        <v>30</v>
      </c>
      <c r="O414" s="31" t="str">
        <f t="shared" si="18"/>
        <v>Yes</v>
      </c>
      <c r="P414" s="39">
        <v>3</v>
      </c>
      <c r="Q414" s="31">
        <v>47</v>
      </c>
      <c r="R414" s="39">
        <f t="shared" si="20"/>
        <v>141</v>
      </c>
      <c r="S414" s="33">
        <v>9</v>
      </c>
    </row>
    <row r="415" spans="1:19" x14ac:dyDescent="0.25">
      <c r="A415" s="28" t="str">
        <f>IFERROR(VLOOKUP(B415, CHOOSE({1,2}, Products!B:B, Products!A:A), 2, FALSE), "Not Found")</f>
        <v>P087</v>
      </c>
      <c r="B415" s="28" t="str">
        <f>PROPER(TRIM('Raw_Data'!A415))</f>
        <v>Kiwi</v>
      </c>
      <c r="C415" s="28" t="s">
        <v>56</v>
      </c>
      <c r="D415" s="28" t="s">
        <v>1937</v>
      </c>
      <c r="E415" s="28" t="s">
        <v>1938</v>
      </c>
      <c r="F415" s="28" t="s">
        <v>68</v>
      </c>
      <c r="G415" s="28" t="s">
        <v>1939</v>
      </c>
      <c r="H415" s="28" t="s">
        <v>1940</v>
      </c>
      <c r="I415" s="29" t="s">
        <v>827</v>
      </c>
      <c r="J415" s="29">
        <v>45840</v>
      </c>
      <c r="K415" s="28">
        <f>ABS('Raw_Data'!K415)</f>
        <v>45</v>
      </c>
      <c r="L415" s="28">
        <f>K415 + SUMIF(Stock_In!A:A, A415, Stock_In!D:D) - SUMIF(Stock_Out!A:A, A415, Stock_Out!D:D)</f>
        <v>45</v>
      </c>
      <c r="M415" s="28">
        <v>24</v>
      </c>
      <c r="N415" s="28">
        <f t="shared" si="19"/>
        <v>0</v>
      </c>
      <c r="O415" s="28" t="str">
        <f t="shared" si="18"/>
        <v>No</v>
      </c>
      <c r="P415" s="40">
        <v>6</v>
      </c>
      <c r="Q415" s="28">
        <v>44</v>
      </c>
      <c r="R415" s="40">
        <f t="shared" si="20"/>
        <v>264</v>
      </c>
      <c r="S415" s="30">
        <v>34</v>
      </c>
    </row>
    <row r="416" spans="1:19" x14ac:dyDescent="0.25">
      <c r="A416" s="31" t="str">
        <f>IFERROR(VLOOKUP(B416, CHOOSE({1,2}, Products!B:B, Products!A:A), 2, FALSE), "Not Found")</f>
        <v>P010</v>
      </c>
      <c r="B416" s="31" t="str">
        <f>PROPER(TRIM('Raw_Data'!A416))</f>
        <v>Yogurt</v>
      </c>
      <c r="C416" s="31" t="s">
        <v>74</v>
      </c>
      <c r="D416" s="31" t="s">
        <v>57</v>
      </c>
      <c r="E416" s="31" t="s">
        <v>1941</v>
      </c>
      <c r="F416" s="31" t="s">
        <v>59</v>
      </c>
      <c r="G416" s="31" t="s">
        <v>1942</v>
      </c>
      <c r="H416" s="31" t="s">
        <v>1943</v>
      </c>
      <c r="I416" s="32" t="s">
        <v>827</v>
      </c>
      <c r="J416" s="32">
        <v>45574</v>
      </c>
      <c r="K416" s="31">
        <f>ABS('Raw_Data'!K416)</f>
        <v>92</v>
      </c>
      <c r="L416" s="31">
        <f>K416 + SUMIF(Stock_In!A:A, A416, Stock_In!D:D) - SUMIF(Stock_Out!A:A, A416, Stock_Out!D:D)</f>
        <v>92</v>
      </c>
      <c r="M416" s="31">
        <v>92</v>
      </c>
      <c r="N416" s="31">
        <f t="shared" si="19"/>
        <v>0</v>
      </c>
      <c r="O416" s="31" t="str">
        <f t="shared" si="18"/>
        <v>Yes</v>
      </c>
      <c r="P416" s="39">
        <v>1.75</v>
      </c>
      <c r="Q416" s="31">
        <v>50</v>
      </c>
      <c r="R416" s="39">
        <f t="shared" si="20"/>
        <v>87.5</v>
      </c>
      <c r="S416" s="33">
        <v>67</v>
      </c>
    </row>
    <row r="417" spans="1:19" x14ac:dyDescent="0.25">
      <c r="A417" s="28" t="str">
        <f>IFERROR(VLOOKUP(B417, CHOOSE({1,2}, Products!B:B, Products!A:A), 2, FALSE), "Not Found")</f>
        <v>P121</v>
      </c>
      <c r="B417" s="28" t="str">
        <f>PROPER(TRIM('Raw_Data'!A417))</f>
        <v>Mackerel</v>
      </c>
      <c r="C417" s="28" t="s">
        <v>113</v>
      </c>
      <c r="D417" s="28" t="s">
        <v>1945</v>
      </c>
      <c r="E417" s="28" t="s">
        <v>1946</v>
      </c>
      <c r="F417" s="28" t="s">
        <v>59</v>
      </c>
      <c r="G417" s="28" t="s">
        <v>1947</v>
      </c>
      <c r="H417" s="28" t="s">
        <v>1948</v>
      </c>
      <c r="I417" s="29" t="s">
        <v>827</v>
      </c>
      <c r="J417" s="29">
        <v>45573</v>
      </c>
      <c r="K417" s="28">
        <f>ABS('Raw_Data'!K417)</f>
        <v>76</v>
      </c>
      <c r="L417" s="28">
        <f>K417 + SUMIF(Stock_In!A:A, A417, Stock_In!D:D) - SUMIF(Stock_Out!A:A, A417, Stock_Out!D:D)</f>
        <v>76</v>
      </c>
      <c r="M417" s="28">
        <v>21</v>
      </c>
      <c r="N417" s="28">
        <f t="shared" si="19"/>
        <v>0</v>
      </c>
      <c r="O417" s="28" t="str">
        <f t="shared" si="18"/>
        <v>No</v>
      </c>
      <c r="P417" s="40">
        <v>7.5</v>
      </c>
      <c r="Q417" s="28">
        <v>31</v>
      </c>
      <c r="R417" s="40">
        <f t="shared" si="20"/>
        <v>232.5</v>
      </c>
      <c r="S417" s="30">
        <v>47</v>
      </c>
    </row>
    <row r="418" spans="1:19" x14ac:dyDescent="0.25">
      <c r="A418" s="31" t="str">
        <f>IFERROR(VLOOKUP(B418, CHOOSE({1,2}, Products!B:B, Products!A:A), 2, FALSE), "Not Found")</f>
        <v>P061</v>
      </c>
      <c r="B418" s="31" t="str">
        <f>PROPER(TRIM('Raw_Data'!A418))</f>
        <v>Sunflower Oil</v>
      </c>
      <c r="C418" s="31" t="s">
        <v>65</v>
      </c>
      <c r="D418" s="31" t="s">
        <v>1741</v>
      </c>
      <c r="E418" s="31" t="s">
        <v>1951</v>
      </c>
      <c r="F418" s="31" t="s">
        <v>106</v>
      </c>
      <c r="G418" s="31" t="s">
        <v>1952</v>
      </c>
      <c r="H418" s="31" t="s">
        <v>1953</v>
      </c>
      <c r="I418" s="32" t="s">
        <v>827</v>
      </c>
      <c r="J418" s="32" t="s">
        <v>375</v>
      </c>
      <c r="K418" s="31">
        <f>ABS('Raw_Data'!K418)</f>
        <v>80</v>
      </c>
      <c r="L418" s="31">
        <f>K418 + SUMIF(Stock_In!A:A, A418, Stock_In!D:D) - SUMIF(Stock_Out!A:A, A418, Stock_Out!D:D)</f>
        <v>80</v>
      </c>
      <c r="M418" s="31">
        <v>24</v>
      </c>
      <c r="N418" s="31">
        <f t="shared" si="19"/>
        <v>0</v>
      </c>
      <c r="O418" s="31" t="str">
        <f t="shared" si="18"/>
        <v>No</v>
      </c>
      <c r="P418" s="39">
        <v>2.5</v>
      </c>
      <c r="Q418" s="31">
        <v>98</v>
      </c>
      <c r="R418" s="39">
        <f t="shared" si="20"/>
        <v>245</v>
      </c>
      <c r="S418" s="33">
        <v>38</v>
      </c>
    </row>
    <row r="419" spans="1:19" x14ac:dyDescent="0.25">
      <c r="A419" s="28" t="str">
        <f>IFERROR(VLOOKUP(B419, CHOOSE({1,2}, Products!B:B, Products!A:A), 2, FALSE), "Not Found")</f>
        <v>P033</v>
      </c>
      <c r="B419" s="28" t="str">
        <f>PROPER(TRIM('Raw_Data'!A419))</f>
        <v>Lime</v>
      </c>
      <c r="C419" s="28" t="s">
        <v>56</v>
      </c>
      <c r="D419" s="28" t="s">
        <v>251</v>
      </c>
      <c r="E419" s="28" t="s">
        <v>1954</v>
      </c>
      <c r="F419" s="28" t="s">
        <v>68</v>
      </c>
      <c r="G419" s="28" t="s">
        <v>1955</v>
      </c>
      <c r="H419" s="28" t="s">
        <v>1956</v>
      </c>
      <c r="I419" s="29" t="s">
        <v>1834</v>
      </c>
      <c r="J419" s="29">
        <v>45840</v>
      </c>
      <c r="K419" s="28">
        <f>ABS('Raw_Data'!K419)</f>
        <v>21</v>
      </c>
      <c r="L419" s="28">
        <f>K419 + SUMIF(Stock_In!A:A, A419, Stock_In!D:D) - SUMIF(Stock_Out!A:A, A419, Stock_Out!D:D)</f>
        <v>21</v>
      </c>
      <c r="M419" s="28">
        <v>30</v>
      </c>
      <c r="N419" s="28">
        <f t="shared" si="19"/>
        <v>9</v>
      </c>
      <c r="O419" s="28" t="str">
        <f t="shared" si="18"/>
        <v>Yes</v>
      </c>
      <c r="P419" s="40">
        <v>2</v>
      </c>
      <c r="Q419" s="28">
        <v>43</v>
      </c>
      <c r="R419" s="40">
        <f t="shared" si="20"/>
        <v>86</v>
      </c>
      <c r="S419" s="30">
        <v>54</v>
      </c>
    </row>
    <row r="420" spans="1:19" x14ac:dyDescent="0.25">
      <c r="A420" s="31" t="str">
        <f>IFERROR(VLOOKUP(B420, CHOOSE({1,2}, Products!B:B, Products!A:A), 2, FALSE), "Not Found")</f>
        <v>P053</v>
      </c>
      <c r="B420" s="31" t="str">
        <f>PROPER(TRIM('Raw_Data'!A420))</f>
        <v>Sushi Rice</v>
      </c>
      <c r="C420" s="31" t="s">
        <v>103</v>
      </c>
      <c r="D420" s="31" t="s">
        <v>1648</v>
      </c>
      <c r="E420" s="31" t="s">
        <v>1957</v>
      </c>
      <c r="F420" s="31" t="s">
        <v>68</v>
      </c>
      <c r="G420" s="31" t="s">
        <v>1958</v>
      </c>
      <c r="H420" s="31" t="s">
        <v>1959</v>
      </c>
      <c r="I420" s="32" t="s">
        <v>1834</v>
      </c>
      <c r="J420" s="32" t="s">
        <v>854</v>
      </c>
      <c r="K420" s="31">
        <f>ABS('Raw_Data'!K420)</f>
        <v>84</v>
      </c>
      <c r="L420" s="31">
        <f>K420 + SUMIF(Stock_In!A:A, A420, Stock_In!D:D) - SUMIF(Stock_Out!A:A, A420, Stock_Out!D:D)</f>
        <v>84</v>
      </c>
      <c r="M420" s="31">
        <v>69</v>
      </c>
      <c r="N420" s="31">
        <f t="shared" si="19"/>
        <v>0</v>
      </c>
      <c r="O420" s="31" t="str">
        <f t="shared" si="18"/>
        <v>No</v>
      </c>
      <c r="P420" s="39">
        <v>4.5</v>
      </c>
      <c r="Q420" s="31">
        <v>39</v>
      </c>
      <c r="R420" s="39">
        <f t="shared" si="20"/>
        <v>175.5</v>
      </c>
      <c r="S420" s="33">
        <v>69</v>
      </c>
    </row>
    <row r="421" spans="1:19" x14ac:dyDescent="0.25">
      <c r="A421" s="28" t="str">
        <f>IFERROR(VLOOKUP(B421, CHOOSE({1,2}, Products!B:B, Products!A:A), 2, FALSE), "Not Found")</f>
        <v>P113</v>
      </c>
      <c r="B421" s="28" t="str">
        <f>PROPER(TRIM('Raw_Data'!A421))</f>
        <v>Watermelon</v>
      </c>
      <c r="C421" s="28" t="s">
        <v>56</v>
      </c>
      <c r="D421" s="28" t="s">
        <v>1318</v>
      </c>
      <c r="E421" s="28" t="s">
        <v>1960</v>
      </c>
      <c r="F421" s="28" t="s">
        <v>106</v>
      </c>
      <c r="G421" s="28" t="s">
        <v>1961</v>
      </c>
      <c r="H421" s="28" t="s">
        <v>1962</v>
      </c>
      <c r="I421" s="29" t="s">
        <v>1834</v>
      </c>
      <c r="J421" s="29">
        <v>45992</v>
      </c>
      <c r="K421" s="28">
        <f>ABS('Raw_Data'!K421)</f>
        <v>58</v>
      </c>
      <c r="L421" s="28">
        <f>K421 + SUMIF(Stock_In!A:A, A421, Stock_In!D:D) - SUMIF(Stock_Out!A:A, A421, Stock_Out!D:D)</f>
        <v>58</v>
      </c>
      <c r="M421" s="28">
        <v>12</v>
      </c>
      <c r="N421" s="28">
        <f t="shared" si="19"/>
        <v>0</v>
      </c>
      <c r="O421" s="28" t="str">
        <f t="shared" si="18"/>
        <v>No</v>
      </c>
      <c r="P421" s="40">
        <v>3</v>
      </c>
      <c r="Q421" s="28">
        <v>71</v>
      </c>
      <c r="R421" s="40">
        <f t="shared" si="20"/>
        <v>213</v>
      </c>
      <c r="S421" s="30">
        <v>30</v>
      </c>
    </row>
    <row r="422" spans="1:19" x14ac:dyDescent="0.25">
      <c r="A422" s="31" t="str">
        <f>IFERROR(VLOOKUP(B422, CHOOSE({1,2}, Products!B:B, Products!A:A), 2, FALSE), "Not Found")</f>
        <v>P106</v>
      </c>
      <c r="B422" s="31" t="str">
        <f>PROPER(TRIM('Raw_Data'!A422))</f>
        <v>Green Tea</v>
      </c>
      <c r="C422" s="31" t="s">
        <v>201</v>
      </c>
      <c r="D422" s="31" t="s">
        <v>802</v>
      </c>
      <c r="E422" s="31" t="s">
        <v>1963</v>
      </c>
      <c r="F422" s="31" t="s">
        <v>68</v>
      </c>
      <c r="G422" s="31" t="s">
        <v>1964</v>
      </c>
      <c r="H422" s="31" t="s">
        <v>1965</v>
      </c>
      <c r="I422" s="32" t="s">
        <v>691</v>
      </c>
      <c r="J422" s="32">
        <v>45358</v>
      </c>
      <c r="K422" s="31">
        <f>ABS('Raw_Data'!K422)</f>
        <v>34</v>
      </c>
      <c r="L422" s="31">
        <f>K422 + SUMIF(Stock_In!A:A, A422, Stock_In!D:D) - SUMIF(Stock_Out!A:A, A422, Stock_Out!D:D)</f>
        <v>34</v>
      </c>
      <c r="M422" s="31">
        <v>47</v>
      </c>
      <c r="N422" s="31">
        <f t="shared" si="19"/>
        <v>13</v>
      </c>
      <c r="O422" s="31" t="str">
        <f t="shared" si="18"/>
        <v>Yes</v>
      </c>
      <c r="P422" s="39">
        <v>8</v>
      </c>
      <c r="Q422" s="31">
        <v>97</v>
      </c>
      <c r="R422" s="39">
        <f t="shared" si="20"/>
        <v>776</v>
      </c>
      <c r="S422" s="33">
        <v>47</v>
      </c>
    </row>
    <row r="423" spans="1:19" x14ac:dyDescent="0.25">
      <c r="A423" s="28" t="str">
        <f>IFERROR(VLOOKUP(B423, CHOOSE({1,2}, Products!B:B, Products!A:A), 2, FALSE), "Not Found")</f>
        <v>P066</v>
      </c>
      <c r="B423" s="28" t="str">
        <f>PROPER(TRIM('Raw_Data'!A423))</f>
        <v>Almond Flour</v>
      </c>
      <c r="C423" s="28" t="s">
        <v>103</v>
      </c>
      <c r="D423" s="28" t="s">
        <v>777</v>
      </c>
      <c r="E423" s="28" t="s">
        <v>1966</v>
      </c>
      <c r="F423" s="28" t="s">
        <v>106</v>
      </c>
      <c r="G423" s="28" t="s">
        <v>1967</v>
      </c>
      <c r="H423" s="28" t="s">
        <v>1968</v>
      </c>
      <c r="I423" s="29" t="s">
        <v>691</v>
      </c>
      <c r="J423" s="29">
        <v>45481</v>
      </c>
      <c r="K423" s="28">
        <f>ABS('Raw_Data'!K423)</f>
        <v>54</v>
      </c>
      <c r="L423" s="28">
        <f>K423 + SUMIF(Stock_In!A:A, A423, Stock_In!D:D) - SUMIF(Stock_Out!A:A, A423, Stock_Out!D:D)</f>
        <v>54</v>
      </c>
      <c r="M423" s="28">
        <v>17</v>
      </c>
      <c r="N423" s="28">
        <f t="shared" si="19"/>
        <v>0</v>
      </c>
      <c r="O423" s="28" t="str">
        <f t="shared" si="18"/>
        <v>No</v>
      </c>
      <c r="P423" s="40">
        <v>9.5</v>
      </c>
      <c r="Q423" s="28">
        <v>60</v>
      </c>
      <c r="R423" s="40">
        <f t="shared" si="20"/>
        <v>570</v>
      </c>
      <c r="S423" s="30">
        <v>20</v>
      </c>
    </row>
    <row r="424" spans="1:19" x14ac:dyDescent="0.25">
      <c r="A424" s="31" t="str">
        <f>IFERROR(VLOOKUP(B424, CHOOSE({1,2}, Products!B:B, Products!A:A), 2, FALSE), "Not Found")</f>
        <v>P104</v>
      </c>
      <c r="B424" s="31" t="str">
        <f>PROPER(TRIM('Raw_Data'!A424))</f>
        <v>Corn Oil</v>
      </c>
      <c r="C424" s="31" t="s">
        <v>65</v>
      </c>
      <c r="D424" s="31" t="s">
        <v>1051</v>
      </c>
      <c r="E424" s="31" t="s">
        <v>1969</v>
      </c>
      <c r="F424" s="31" t="s">
        <v>68</v>
      </c>
      <c r="G424" s="31" t="s">
        <v>1970</v>
      </c>
      <c r="H424" s="31" t="s">
        <v>1971</v>
      </c>
      <c r="I424" s="32" t="s">
        <v>296</v>
      </c>
      <c r="J424" s="32" t="s">
        <v>400</v>
      </c>
      <c r="K424" s="31">
        <f>ABS('Raw_Data'!K424)</f>
        <v>17</v>
      </c>
      <c r="L424" s="31">
        <f>K424 + SUMIF(Stock_In!A:A, A424, Stock_In!D:D) - SUMIF(Stock_Out!A:A, A424, Stock_Out!D:D)</f>
        <v>17</v>
      </c>
      <c r="M424" s="31">
        <v>63</v>
      </c>
      <c r="N424" s="31">
        <f t="shared" si="19"/>
        <v>46</v>
      </c>
      <c r="O424" s="31" t="str">
        <f t="shared" si="18"/>
        <v>Yes</v>
      </c>
      <c r="P424" s="39">
        <v>2.5</v>
      </c>
      <c r="Q424" s="31">
        <v>23</v>
      </c>
      <c r="R424" s="39">
        <f t="shared" si="20"/>
        <v>57.5</v>
      </c>
      <c r="S424" s="33">
        <v>46</v>
      </c>
    </row>
    <row r="425" spans="1:19" x14ac:dyDescent="0.25">
      <c r="A425" s="28" t="str">
        <f>IFERROR(VLOOKUP(B425, CHOOSE({1,2}, Products!B:B, Products!A:A), 2, FALSE), "Not Found")</f>
        <v>P078</v>
      </c>
      <c r="B425" s="28" t="str">
        <f>PROPER(TRIM('Raw_Data'!A425))</f>
        <v>Black Coffee</v>
      </c>
      <c r="C425" s="28" t="s">
        <v>201</v>
      </c>
      <c r="D425" s="28" t="s">
        <v>770</v>
      </c>
      <c r="E425" s="28" t="s">
        <v>1972</v>
      </c>
      <c r="F425" s="28" t="s">
        <v>68</v>
      </c>
      <c r="G425" s="28" t="s">
        <v>1973</v>
      </c>
      <c r="H425" s="28" t="s">
        <v>1974</v>
      </c>
      <c r="I425" s="29" t="s">
        <v>624</v>
      </c>
      <c r="J425" s="29">
        <v>45394</v>
      </c>
      <c r="K425" s="28">
        <f>ABS('Raw_Data'!K425)</f>
        <v>84</v>
      </c>
      <c r="L425" s="28">
        <f>K425 + SUMIF(Stock_In!A:A, A425, Stock_In!D:D) - SUMIF(Stock_Out!A:A, A425, Stock_Out!D:D)</f>
        <v>84</v>
      </c>
      <c r="M425" s="28">
        <v>13</v>
      </c>
      <c r="N425" s="28">
        <f t="shared" si="19"/>
        <v>0</v>
      </c>
      <c r="O425" s="28" t="str">
        <f t="shared" si="18"/>
        <v>No</v>
      </c>
      <c r="P425" s="40">
        <v>15</v>
      </c>
      <c r="Q425" s="28">
        <v>25</v>
      </c>
      <c r="R425" s="40">
        <f t="shared" si="20"/>
        <v>375</v>
      </c>
      <c r="S425" s="30">
        <v>34</v>
      </c>
    </row>
    <row r="426" spans="1:19" x14ac:dyDescent="0.25">
      <c r="A426" s="31" t="str">
        <f>IFERROR(VLOOKUP(B426, CHOOSE({1,2}, Products!B:B, Products!A:A), 2, FALSE), "Not Found")</f>
        <v>P051</v>
      </c>
      <c r="B426" s="31" t="str">
        <f>PROPER(TRIM('Raw_Data'!A426))</f>
        <v>Sardines</v>
      </c>
      <c r="C426" s="31" t="s">
        <v>113</v>
      </c>
      <c r="D426" s="31" t="s">
        <v>1598</v>
      </c>
      <c r="E426" s="31" t="s">
        <v>1975</v>
      </c>
      <c r="F426" s="31" t="s">
        <v>59</v>
      </c>
      <c r="G426" s="31" t="s">
        <v>1976</v>
      </c>
      <c r="H426" s="31" t="s">
        <v>1977</v>
      </c>
      <c r="I426" s="32" t="s">
        <v>624</v>
      </c>
      <c r="J426" s="32">
        <v>45325</v>
      </c>
      <c r="K426" s="31">
        <f>ABS('Raw_Data'!K426)</f>
        <v>73</v>
      </c>
      <c r="L426" s="31">
        <f>K426 + SUMIF(Stock_In!A:A, A426, Stock_In!D:D) - SUMIF(Stock_Out!A:A, A426, Stock_Out!D:D)</f>
        <v>73</v>
      </c>
      <c r="M426" s="31">
        <v>31</v>
      </c>
      <c r="N426" s="31">
        <f t="shared" si="19"/>
        <v>0</v>
      </c>
      <c r="O426" s="31" t="str">
        <f t="shared" si="18"/>
        <v>No</v>
      </c>
      <c r="P426" s="39">
        <v>6</v>
      </c>
      <c r="Q426" s="31">
        <v>22</v>
      </c>
      <c r="R426" s="39">
        <f t="shared" si="20"/>
        <v>132</v>
      </c>
      <c r="S426" s="33">
        <v>47</v>
      </c>
    </row>
    <row r="427" spans="1:19" x14ac:dyDescent="0.25">
      <c r="A427" s="28" t="str">
        <f>IFERROR(VLOOKUP(B427, CHOOSE({1,2}, Products!B:B, Products!A:A), 2, FALSE), "Not Found")</f>
        <v>P003</v>
      </c>
      <c r="B427" s="28" t="str">
        <f>PROPER(TRIM('Raw_Data'!A427))</f>
        <v>Parmesan Cheese</v>
      </c>
      <c r="C427" s="28" t="s">
        <v>74</v>
      </c>
      <c r="D427" s="28" t="s">
        <v>297</v>
      </c>
      <c r="E427" s="28" t="s">
        <v>1978</v>
      </c>
      <c r="F427" s="28" t="s">
        <v>106</v>
      </c>
      <c r="G427" s="28" t="s">
        <v>1979</v>
      </c>
      <c r="H427" s="28" t="s">
        <v>1980</v>
      </c>
      <c r="I427" s="29" t="s">
        <v>624</v>
      </c>
      <c r="J427" s="29" t="s">
        <v>561</v>
      </c>
      <c r="K427" s="28">
        <f>ABS('Raw_Data'!K427)</f>
        <v>96</v>
      </c>
      <c r="L427" s="28">
        <f>K427 + SUMIF(Stock_In!A:A, A427, Stock_In!D:D) - SUMIF(Stock_Out!A:A, A427, Stock_Out!D:D)</f>
        <v>96</v>
      </c>
      <c r="M427" s="28">
        <v>9</v>
      </c>
      <c r="N427" s="28">
        <f t="shared" si="19"/>
        <v>0</v>
      </c>
      <c r="O427" s="28" t="str">
        <f t="shared" si="18"/>
        <v>No</v>
      </c>
      <c r="P427" s="40">
        <v>11.8</v>
      </c>
      <c r="Q427" s="28">
        <v>78</v>
      </c>
      <c r="R427" s="40">
        <f t="shared" si="20"/>
        <v>920.40000000000009</v>
      </c>
      <c r="S427" s="30">
        <v>67</v>
      </c>
    </row>
    <row r="428" spans="1:19" x14ac:dyDescent="0.25">
      <c r="A428" s="31" t="str">
        <f>IFERROR(VLOOKUP(B428, CHOOSE({1,2}, Products!B:B, Products!A:A), 2, FALSE), "Not Found")</f>
        <v>P028</v>
      </c>
      <c r="B428" s="31" t="str">
        <f>PROPER(TRIM('Raw_Data'!A428))</f>
        <v>Tilapia</v>
      </c>
      <c r="C428" s="31" t="s">
        <v>113</v>
      </c>
      <c r="D428" s="31" t="s">
        <v>256</v>
      </c>
      <c r="E428" s="31" t="s">
        <v>1982</v>
      </c>
      <c r="F428" s="31" t="s">
        <v>106</v>
      </c>
      <c r="G428" s="31" t="s">
        <v>1983</v>
      </c>
      <c r="H428" s="31" t="s">
        <v>1984</v>
      </c>
      <c r="I428" s="32" t="s">
        <v>624</v>
      </c>
      <c r="J428" s="32" t="s">
        <v>213</v>
      </c>
      <c r="K428" s="31">
        <f>ABS('Raw_Data'!K428)</f>
        <v>56</v>
      </c>
      <c r="L428" s="31">
        <f>K428 + SUMIF(Stock_In!A:A, A428, Stock_In!D:D) - SUMIF(Stock_Out!A:A, A428, Stock_Out!D:D)</f>
        <v>56</v>
      </c>
      <c r="M428" s="31">
        <v>59</v>
      </c>
      <c r="N428" s="31">
        <f t="shared" si="19"/>
        <v>3</v>
      </c>
      <c r="O428" s="31" t="str">
        <f t="shared" si="18"/>
        <v>Yes</v>
      </c>
      <c r="P428" s="39">
        <v>7</v>
      </c>
      <c r="Q428" s="31">
        <v>65</v>
      </c>
      <c r="R428" s="39">
        <f t="shared" si="20"/>
        <v>455</v>
      </c>
      <c r="S428" s="33">
        <v>45</v>
      </c>
    </row>
    <row r="429" spans="1:19" x14ac:dyDescent="0.25">
      <c r="A429" s="28" t="str">
        <f>IFERROR(VLOOKUP(B429, CHOOSE({1,2}, Products!B:B, Products!A:A), 2, FALSE), "Not Found")</f>
        <v>P031</v>
      </c>
      <c r="B429" s="28" t="str">
        <f>PROPER(TRIM('Raw_Data'!A429))</f>
        <v>Cucumber</v>
      </c>
      <c r="C429" s="28" t="s">
        <v>56</v>
      </c>
      <c r="D429" s="28" t="s">
        <v>1067</v>
      </c>
      <c r="E429" s="28" t="s">
        <v>1985</v>
      </c>
      <c r="F429" s="28" t="s">
        <v>106</v>
      </c>
      <c r="G429" s="28" t="s">
        <v>1986</v>
      </c>
      <c r="H429" s="28" t="s">
        <v>1987</v>
      </c>
      <c r="I429" s="29" t="s">
        <v>624</v>
      </c>
      <c r="J429" s="29">
        <v>45361</v>
      </c>
      <c r="K429" s="28">
        <f>ABS('Raw_Data'!K429)</f>
        <v>60</v>
      </c>
      <c r="L429" s="28">
        <f>K429 + SUMIF(Stock_In!A:A, A429, Stock_In!D:D) - SUMIF(Stock_Out!A:A, A429, Stock_Out!D:D)</f>
        <v>60</v>
      </c>
      <c r="M429" s="28">
        <v>63</v>
      </c>
      <c r="N429" s="28">
        <f t="shared" si="19"/>
        <v>3</v>
      </c>
      <c r="O429" s="28" t="str">
        <f t="shared" si="18"/>
        <v>Yes</v>
      </c>
      <c r="P429" s="40">
        <v>1.8</v>
      </c>
      <c r="Q429" s="28">
        <v>74</v>
      </c>
      <c r="R429" s="40">
        <f t="shared" si="20"/>
        <v>133.20000000000002</v>
      </c>
      <c r="S429" s="30">
        <v>31</v>
      </c>
    </row>
    <row r="430" spans="1:19" x14ac:dyDescent="0.25">
      <c r="A430" s="31" t="str">
        <f>IFERROR(VLOOKUP(B430, CHOOSE({1,2}, Products!B:B, Products!A:A), 2, FALSE), "Not Found")</f>
        <v>P026</v>
      </c>
      <c r="B430" s="31" t="str">
        <f>PROPER(TRIM('Raw_Data'!A430))</f>
        <v>Sourdough Bread</v>
      </c>
      <c r="C430" s="31" t="s">
        <v>152</v>
      </c>
      <c r="D430" s="31" t="s">
        <v>713</v>
      </c>
      <c r="E430" s="31" t="s">
        <v>1988</v>
      </c>
      <c r="F430" s="31" t="s">
        <v>106</v>
      </c>
      <c r="G430" s="31" t="s">
        <v>1989</v>
      </c>
      <c r="H430" s="31" t="s">
        <v>1990</v>
      </c>
      <c r="I430" s="32" t="s">
        <v>798</v>
      </c>
      <c r="J430" s="32" t="s">
        <v>1525</v>
      </c>
      <c r="K430" s="31">
        <f>ABS('Raw_Data'!K430)</f>
        <v>41</v>
      </c>
      <c r="L430" s="31">
        <f>K430 + SUMIF(Stock_In!A:A, A430, Stock_In!D:D) - SUMIF(Stock_Out!A:A, A430, Stock_Out!D:D)</f>
        <v>41</v>
      </c>
      <c r="M430" s="31">
        <v>84</v>
      </c>
      <c r="N430" s="31">
        <f t="shared" si="19"/>
        <v>43</v>
      </c>
      <c r="O430" s="31" t="str">
        <f t="shared" si="18"/>
        <v>Yes</v>
      </c>
      <c r="P430" s="39">
        <v>4</v>
      </c>
      <c r="Q430" s="31">
        <v>42</v>
      </c>
      <c r="R430" s="39">
        <f t="shared" si="20"/>
        <v>168</v>
      </c>
      <c r="S430" s="33">
        <v>65</v>
      </c>
    </row>
    <row r="431" spans="1:19" x14ac:dyDescent="0.25">
      <c r="A431" s="28" t="str">
        <f>IFERROR(VLOOKUP(B431, CHOOSE({1,2}, Products!B:B, Products!A:A), 2, FALSE), "Not Found")</f>
        <v>P120</v>
      </c>
      <c r="B431" s="28" t="str">
        <f>PROPER(TRIM('Raw_Data'!A431))</f>
        <v>Mozzarella Cheese</v>
      </c>
      <c r="C431" s="28" t="s">
        <v>74</v>
      </c>
      <c r="D431" s="28" t="s">
        <v>261</v>
      </c>
      <c r="E431" s="28" t="s">
        <v>1991</v>
      </c>
      <c r="F431" s="28" t="s">
        <v>59</v>
      </c>
      <c r="G431" s="28" t="s">
        <v>1992</v>
      </c>
      <c r="H431" s="28" t="s">
        <v>1993</v>
      </c>
      <c r="I431" s="29" t="s">
        <v>798</v>
      </c>
      <c r="J431" s="29" t="s">
        <v>1367</v>
      </c>
      <c r="K431" s="28">
        <f>ABS('Raw_Data'!K431)</f>
        <v>45</v>
      </c>
      <c r="L431" s="28">
        <f>K431 + SUMIF(Stock_In!A:A, A431, Stock_In!D:D) - SUMIF(Stock_Out!A:A, A431, Stock_Out!D:D)</f>
        <v>45</v>
      </c>
      <c r="M431" s="28">
        <v>63</v>
      </c>
      <c r="N431" s="28">
        <f t="shared" si="19"/>
        <v>18</v>
      </c>
      <c r="O431" s="28" t="str">
        <f t="shared" si="18"/>
        <v>Yes</v>
      </c>
      <c r="P431" s="40">
        <v>7</v>
      </c>
      <c r="Q431" s="28">
        <v>83</v>
      </c>
      <c r="R431" s="40">
        <f t="shared" si="20"/>
        <v>581</v>
      </c>
      <c r="S431" s="30">
        <v>5</v>
      </c>
    </row>
    <row r="432" spans="1:19" x14ac:dyDescent="0.25">
      <c r="A432" s="31" t="str">
        <f>IFERROR(VLOOKUP(B432, CHOOSE({1,2}, Products!B:B, Products!A:A), 2, FALSE), "Not Found")</f>
        <v>P081</v>
      </c>
      <c r="B432" s="31" t="str">
        <f>PROPER(TRIM('Raw_Data'!A432))</f>
        <v>Herbal Tea</v>
      </c>
      <c r="C432" s="31" t="s">
        <v>201</v>
      </c>
      <c r="D432" s="31" t="s">
        <v>1994</v>
      </c>
      <c r="E432" s="31" t="s">
        <v>1995</v>
      </c>
      <c r="F432" s="31" t="s">
        <v>68</v>
      </c>
      <c r="G432" s="31" t="s">
        <v>1996</v>
      </c>
      <c r="H432" s="31" t="s">
        <v>1997</v>
      </c>
      <c r="I432" s="32" t="s">
        <v>798</v>
      </c>
      <c r="J432" s="32">
        <v>45422</v>
      </c>
      <c r="K432" s="31">
        <f>ABS('Raw_Data'!K432)</f>
        <v>48</v>
      </c>
      <c r="L432" s="31">
        <f>K432 + SUMIF(Stock_In!A:A, A432, Stock_In!D:D) - SUMIF(Stock_Out!A:A, A432, Stock_Out!D:D)</f>
        <v>48</v>
      </c>
      <c r="M432" s="31">
        <v>77</v>
      </c>
      <c r="N432" s="31">
        <f t="shared" si="19"/>
        <v>29</v>
      </c>
      <c r="O432" s="31" t="str">
        <f t="shared" si="18"/>
        <v>Yes</v>
      </c>
      <c r="P432" s="39">
        <v>31</v>
      </c>
      <c r="Q432" s="31">
        <v>70</v>
      </c>
      <c r="R432" s="39">
        <f t="shared" si="20"/>
        <v>2170</v>
      </c>
      <c r="S432" s="33">
        <v>74</v>
      </c>
    </row>
    <row r="433" spans="1:19" x14ac:dyDescent="0.25">
      <c r="A433" s="28" t="str">
        <f>IFERROR(VLOOKUP(B433, CHOOSE({1,2}, Products!B:B, Products!A:A), 2, FALSE), "Not Found")</f>
        <v>P011</v>
      </c>
      <c r="B433" s="28" t="str">
        <f>PROPER(TRIM('Raw_Data'!A433))</f>
        <v>Cheddar Cheese</v>
      </c>
      <c r="C433" s="28" t="s">
        <v>74</v>
      </c>
      <c r="D433" s="28" t="s">
        <v>1999</v>
      </c>
      <c r="E433" s="28" t="s">
        <v>2000</v>
      </c>
      <c r="F433" s="28" t="s">
        <v>68</v>
      </c>
      <c r="G433" s="28" t="s">
        <v>2001</v>
      </c>
      <c r="H433" s="28" t="s">
        <v>2002</v>
      </c>
      <c r="I433" s="29" t="s">
        <v>798</v>
      </c>
      <c r="J433" s="29" t="s">
        <v>2003</v>
      </c>
      <c r="K433" s="28">
        <f>ABS('Raw_Data'!K433)</f>
        <v>21</v>
      </c>
      <c r="L433" s="28">
        <f>K433 + SUMIF(Stock_In!A:A, A433, Stock_In!D:D) - SUMIF(Stock_Out!A:A, A433, Stock_Out!D:D)</f>
        <v>21</v>
      </c>
      <c r="M433" s="28">
        <v>28</v>
      </c>
      <c r="N433" s="28">
        <f t="shared" si="19"/>
        <v>7</v>
      </c>
      <c r="O433" s="28" t="str">
        <f t="shared" si="18"/>
        <v>Yes</v>
      </c>
      <c r="P433" s="40">
        <v>9</v>
      </c>
      <c r="Q433" s="28">
        <v>69</v>
      </c>
      <c r="R433" s="40">
        <f t="shared" si="20"/>
        <v>621</v>
      </c>
      <c r="S433" s="30">
        <v>51</v>
      </c>
    </row>
    <row r="434" spans="1:19" x14ac:dyDescent="0.25">
      <c r="A434" s="31" t="str">
        <f>IFERROR(VLOOKUP(B434, CHOOSE({1,2}, Products!B:B, Products!A:A), 2, FALSE), "Not Found")</f>
        <v>P006</v>
      </c>
      <c r="B434" s="31" t="str">
        <f>PROPER(TRIM('Raw_Data'!A434))</f>
        <v>Lemon</v>
      </c>
      <c r="C434" s="31" t="s">
        <v>56</v>
      </c>
      <c r="D434" s="31" t="s">
        <v>1693</v>
      </c>
      <c r="E434" s="31" t="s">
        <v>2004</v>
      </c>
      <c r="F434" s="31" t="s">
        <v>68</v>
      </c>
      <c r="G434" s="31" t="s">
        <v>2005</v>
      </c>
      <c r="H434" s="31" t="s">
        <v>2006</v>
      </c>
      <c r="I434" s="32" t="s">
        <v>798</v>
      </c>
      <c r="J434" s="32" t="s">
        <v>1367</v>
      </c>
      <c r="K434" s="31">
        <f>ABS('Raw_Data'!K434)</f>
        <v>65</v>
      </c>
      <c r="L434" s="31">
        <f>K434 + SUMIF(Stock_In!A:A, A434, Stock_In!D:D) - SUMIF(Stock_Out!A:A, A434, Stock_Out!D:D)</f>
        <v>65</v>
      </c>
      <c r="M434" s="31">
        <v>88</v>
      </c>
      <c r="N434" s="31">
        <f t="shared" si="19"/>
        <v>23</v>
      </c>
      <c r="O434" s="31" t="str">
        <f t="shared" si="18"/>
        <v>Yes</v>
      </c>
      <c r="P434" s="39">
        <v>2.5</v>
      </c>
      <c r="Q434" s="31">
        <v>89</v>
      </c>
      <c r="R434" s="39">
        <f t="shared" si="20"/>
        <v>222.5</v>
      </c>
      <c r="S434" s="33">
        <v>37</v>
      </c>
    </row>
    <row r="435" spans="1:19" x14ac:dyDescent="0.25">
      <c r="A435" s="28" t="str">
        <f>IFERROR(VLOOKUP(B435, CHOOSE({1,2}, Products!B:B, Products!A:A), 2, FALSE), "Not Found")</f>
        <v>P040</v>
      </c>
      <c r="B435" s="28" t="str">
        <f>PROPER(TRIM('Raw_Data'!A435))</f>
        <v>Sesame Oil</v>
      </c>
      <c r="C435" s="28" t="s">
        <v>65</v>
      </c>
      <c r="D435" s="28" t="s">
        <v>245</v>
      </c>
      <c r="E435" s="28" t="s">
        <v>2007</v>
      </c>
      <c r="F435" s="28" t="s">
        <v>106</v>
      </c>
      <c r="G435" s="28" t="s">
        <v>2008</v>
      </c>
      <c r="H435" s="28" t="s">
        <v>2009</v>
      </c>
      <c r="I435" s="29" t="s">
        <v>798</v>
      </c>
      <c r="J435" s="29">
        <v>45840</v>
      </c>
      <c r="K435" s="28">
        <f>ABS('Raw_Data'!K435)</f>
        <v>14</v>
      </c>
      <c r="L435" s="28">
        <f>K435 + SUMIF(Stock_In!A:A, A435, Stock_In!D:D) - SUMIF(Stock_Out!A:A, A435, Stock_Out!D:D)</f>
        <v>14</v>
      </c>
      <c r="M435" s="28">
        <v>84</v>
      </c>
      <c r="N435" s="28">
        <f t="shared" si="19"/>
        <v>70</v>
      </c>
      <c r="O435" s="28" t="str">
        <f t="shared" si="18"/>
        <v>Yes</v>
      </c>
      <c r="P435" s="40">
        <v>6.5</v>
      </c>
      <c r="Q435" s="28">
        <v>51</v>
      </c>
      <c r="R435" s="40">
        <f t="shared" si="20"/>
        <v>331.5</v>
      </c>
      <c r="S435" s="30">
        <v>73</v>
      </c>
    </row>
    <row r="436" spans="1:19" x14ac:dyDescent="0.25">
      <c r="A436" s="31" t="str">
        <f>IFERROR(VLOOKUP(B436, CHOOSE({1,2}, Products!B:B, Products!A:A), 2, FALSE), "Not Found")</f>
        <v>P053</v>
      </c>
      <c r="B436" s="31" t="str">
        <f>PROPER(TRIM('Raw_Data'!A436))</f>
        <v>Sushi Rice</v>
      </c>
      <c r="C436" s="31" t="s">
        <v>103</v>
      </c>
      <c r="D436" s="31" t="s">
        <v>1005</v>
      </c>
      <c r="E436" s="31" t="s">
        <v>2010</v>
      </c>
      <c r="F436" s="31" t="s">
        <v>59</v>
      </c>
      <c r="G436" s="31" t="s">
        <v>2011</v>
      </c>
      <c r="H436" s="31" t="s">
        <v>2012</v>
      </c>
      <c r="I436" s="32" t="s">
        <v>109</v>
      </c>
      <c r="J436" s="32" t="s">
        <v>71</v>
      </c>
      <c r="K436" s="31">
        <f>ABS('Raw_Data'!K436)</f>
        <v>47</v>
      </c>
      <c r="L436" s="31">
        <f>K436 + SUMIF(Stock_In!A:A, A436, Stock_In!D:D) - SUMIF(Stock_Out!A:A, A436, Stock_Out!D:D)</f>
        <v>47</v>
      </c>
      <c r="M436" s="31">
        <v>1</v>
      </c>
      <c r="N436" s="31">
        <f t="shared" si="19"/>
        <v>0</v>
      </c>
      <c r="O436" s="31" t="str">
        <f t="shared" si="18"/>
        <v>No</v>
      </c>
      <c r="P436" s="39">
        <v>4.2</v>
      </c>
      <c r="Q436" s="31">
        <v>32</v>
      </c>
      <c r="R436" s="39">
        <f t="shared" si="20"/>
        <v>134.4</v>
      </c>
      <c r="S436" s="33">
        <v>87</v>
      </c>
    </row>
    <row r="437" spans="1:19" x14ac:dyDescent="0.25">
      <c r="A437" s="28" t="str">
        <f>IFERROR(VLOOKUP(B437, CHOOSE({1,2}, Products!B:B, Products!A:A), 2, FALSE), "Not Found")</f>
        <v>P096</v>
      </c>
      <c r="B437" s="28" t="str">
        <f>PROPER(TRIM('Raw_Data'!A437))</f>
        <v>Apple</v>
      </c>
      <c r="C437" s="28" t="s">
        <v>56</v>
      </c>
      <c r="D437" s="28" t="s">
        <v>979</v>
      </c>
      <c r="E437" s="28" t="s">
        <v>2013</v>
      </c>
      <c r="F437" s="28" t="s">
        <v>68</v>
      </c>
      <c r="G437" s="28" t="s">
        <v>2014</v>
      </c>
      <c r="H437" s="28" t="s">
        <v>2015</v>
      </c>
      <c r="I437" s="29" t="s">
        <v>109</v>
      </c>
      <c r="J437" s="29" t="s">
        <v>845</v>
      </c>
      <c r="K437" s="28">
        <f>ABS('Raw_Data'!K437)</f>
        <v>71</v>
      </c>
      <c r="L437" s="28">
        <f>K437 + SUMIF(Stock_In!A:A, A437, Stock_In!D:D) - SUMIF(Stock_Out!A:A, A437, Stock_Out!D:D)</f>
        <v>71</v>
      </c>
      <c r="M437" s="28">
        <v>36</v>
      </c>
      <c r="N437" s="28">
        <f t="shared" si="19"/>
        <v>0</v>
      </c>
      <c r="O437" s="28" t="str">
        <f t="shared" si="18"/>
        <v>No</v>
      </c>
      <c r="P437" s="40">
        <v>3.5</v>
      </c>
      <c r="Q437" s="28">
        <v>87</v>
      </c>
      <c r="R437" s="40">
        <f t="shared" si="20"/>
        <v>304.5</v>
      </c>
      <c r="S437" s="30">
        <v>2</v>
      </c>
    </row>
    <row r="438" spans="1:19" x14ac:dyDescent="0.25">
      <c r="A438" s="31" t="str">
        <f>IFERROR(VLOOKUP(B438, CHOOSE({1,2}, Products!B:B, Products!A:A), 2, FALSE), "Not Found")</f>
        <v>P044</v>
      </c>
      <c r="B438" s="31" t="str">
        <f>PROPER(TRIM('Raw_Data'!A438))</f>
        <v>Peanut Oil</v>
      </c>
      <c r="C438" s="31" t="s">
        <v>65</v>
      </c>
      <c r="D438" s="31" t="s">
        <v>174</v>
      </c>
      <c r="E438" s="31" t="s">
        <v>2016</v>
      </c>
      <c r="F438" s="31" t="s">
        <v>68</v>
      </c>
      <c r="G438" s="31" t="s">
        <v>2017</v>
      </c>
      <c r="H438" s="31" t="s">
        <v>2018</v>
      </c>
      <c r="I438" s="32" t="s">
        <v>1289</v>
      </c>
      <c r="J438" s="32">
        <v>45606</v>
      </c>
      <c r="K438" s="31">
        <f>ABS('Raw_Data'!K438)</f>
        <v>64</v>
      </c>
      <c r="L438" s="31">
        <f>K438 + SUMIF(Stock_In!A:A, A438, Stock_In!D:D) - SUMIF(Stock_Out!A:A, A438, Stock_Out!D:D)</f>
        <v>64</v>
      </c>
      <c r="M438" s="31">
        <v>21</v>
      </c>
      <c r="N438" s="31">
        <f t="shared" si="19"/>
        <v>0</v>
      </c>
      <c r="O438" s="31" t="str">
        <f t="shared" si="18"/>
        <v>No</v>
      </c>
      <c r="P438" s="39">
        <v>4</v>
      </c>
      <c r="Q438" s="31">
        <v>51</v>
      </c>
      <c r="R438" s="39">
        <f t="shared" si="20"/>
        <v>204</v>
      </c>
      <c r="S438" s="33">
        <v>26</v>
      </c>
    </row>
    <row r="439" spans="1:19" x14ac:dyDescent="0.25">
      <c r="A439" s="28" t="str">
        <f>IFERROR(VLOOKUP(B439, CHOOSE({1,2}, Products!B:B, Products!A:A), 2, FALSE), "Not Found")</f>
        <v>P042</v>
      </c>
      <c r="B439" s="28" t="str">
        <f>PROPER(TRIM('Raw_Data'!A439))</f>
        <v>Feta Cheese</v>
      </c>
      <c r="C439" s="28" t="s">
        <v>74</v>
      </c>
      <c r="D439" s="28" t="s">
        <v>631</v>
      </c>
      <c r="E439" s="28" t="s">
        <v>2020</v>
      </c>
      <c r="F439" s="28" t="s">
        <v>59</v>
      </c>
      <c r="G439" s="28" t="s">
        <v>2021</v>
      </c>
      <c r="H439" s="28" t="s">
        <v>2022</v>
      </c>
      <c r="I439" s="29" t="s">
        <v>1289</v>
      </c>
      <c r="J439" s="29" t="s">
        <v>1349</v>
      </c>
      <c r="K439" s="28">
        <f>ABS('Raw_Data'!K439)</f>
        <v>74</v>
      </c>
      <c r="L439" s="28">
        <f>K439 + SUMIF(Stock_In!A:A, A439, Stock_In!D:D) - SUMIF(Stock_Out!A:A, A439, Stock_Out!D:D)</f>
        <v>74</v>
      </c>
      <c r="M439" s="28">
        <v>65</v>
      </c>
      <c r="N439" s="28">
        <f t="shared" si="19"/>
        <v>0</v>
      </c>
      <c r="O439" s="28" t="str">
        <f t="shared" si="18"/>
        <v>No</v>
      </c>
      <c r="P439" s="40">
        <v>7</v>
      </c>
      <c r="Q439" s="28">
        <v>21</v>
      </c>
      <c r="R439" s="40">
        <f t="shared" si="20"/>
        <v>147</v>
      </c>
      <c r="S439" s="30">
        <v>42</v>
      </c>
    </row>
    <row r="440" spans="1:19" x14ac:dyDescent="0.25">
      <c r="A440" s="31" t="str">
        <f>IFERROR(VLOOKUP(B440, CHOOSE({1,2}, Products!B:B, Products!A:A), 2, FALSE), "Not Found")</f>
        <v>P018</v>
      </c>
      <c r="B440" s="31" t="str">
        <f>PROPER(TRIM('Raw_Data'!A440))</f>
        <v>Ricotta Cheese</v>
      </c>
      <c r="C440" s="31" t="s">
        <v>74</v>
      </c>
      <c r="D440" s="31" t="s">
        <v>2023</v>
      </c>
      <c r="E440" s="31" t="s">
        <v>2024</v>
      </c>
      <c r="F440" s="31" t="s">
        <v>59</v>
      </c>
      <c r="G440" s="31" t="s">
        <v>2025</v>
      </c>
      <c r="H440" s="31" t="s">
        <v>2026</v>
      </c>
      <c r="I440" s="32" t="s">
        <v>62</v>
      </c>
      <c r="J440" s="32" t="s">
        <v>945</v>
      </c>
      <c r="K440" s="31">
        <f>ABS('Raw_Data'!K440)</f>
        <v>51</v>
      </c>
      <c r="L440" s="31">
        <f>K440 + SUMIF(Stock_In!A:A, A440, Stock_In!D:D) - SUMIF(Stock_Out!A:A, A440, Stock_Out!D:D)</f>
        <v>51</v>
      </c>
      <c r="M440" s="31">
        <v>53</v>
      </c>
      <c r="N440" s="31">
        <f t="shared" si="19"/>
        <v>2</v>
      </c>
      <c r="O440" s="31" t="str">
        <f t="shared" si="18"/>
        <v>Yes</v>
      </c>
      <c r="P440" s="39">
        <v>6</v>
      </c>
      <c r="Q440" s="31">
        <v>54</v>
      </c>
      <c r="R440" s="39">
        <f t="shared" si="20"/>
        <v>324</v>
      </c>
      <c r="S440" s="33">
        <v>59</v>
      </c>
    </row>
    <row r="441" spans="1:19" x14ac:dyDescent="0.25">
      <c r="A441" s="28" t="str">
        <f>IFERROR(VLOOKUP(B441, CHOOSE({1,2}, Products!B:B, Products!A:A), 2, FALSE), "Not Found")</f>
        <v>P043</v>
      </c>
      <c r="B441" s="28" t="str">
        <f>PROPER(TRIM('Raw_Data'!A441))</f>
        <v>Apricot</v>
      </c>
      <c r="C441" s="28" t="s">
        <v>56</v>
      </c>
      <c r="D441" s="28" t="s">
        <v>1783</v>
      </c>
      <c r="E441" s="28" t="s">
        <v>2028</v>
      </c>
      <c r="F441" s="28" t="s">
        <v>59</v>
      </c>
      <c r="G441" s="28" t="s">
        <v>2029</v>
      </c>
      <c r="H441" s="28" t="s">
        <v>2030</v>
      </c>
      <c r="I441" s="29" t="s">
        <v>62</v>
      </c>
      <c r="J441" s="29">
        <v>45514</v>
      </c>
      <c r="K441" s="28">
        <f>ABS('Raw_Data'!K441)</f>
        <v>89</v>
      </c>
      <c r="L441" s="28">
        <f>K441 + SUMIF(Stock_In!A:A, A441, Stock_In!D:D) - SUMIF(Stock_Out!A:A, A441, Stock_Out!D:D)</f>
        <v>89</v>
      </c>
      <c r="M441" s="28">
        <v>35</v>
      </c>
      <c r="N441" s="28">
        <f t="shared" si="19"/>
        <v>0</v>
      </c>
      <c r="O441" s="28" t="str">
        <f t="shared" si="18"/>
        <v>No</v>
      </c>
      <c r="P441" s="40">
        <v>5</v>
      </c>
      <c r="Q441" s="28">
        <v>49</v>
      </c>
      <c r="R441" s="40">
        <f t="shared" si="20"/>
        <v>245</v>
      </c>
      <c r="S441" s="30">
        <v>55</v>
      </c>
    </row>
    <row r="442" spans="1:19" x14ac:dyDescent="0.25">
      <c r="A442" s="31" t="str">
        <f>IFERROR(VLOOKUP(B442, CHOOSE({1,2}, Products!B:B, Products!A:A), 2, FALSE), "Not Found")</f>
        <v>P084</v>
      </c>
      <c r="B442" s="31" t="str">
        <f>PROPER(TRIM('Raw_Data'!A442))</f>
        <v>Evaporated Milk</v>
      </c>
      <c r="C442" s="31" t="s">
        <v>74</v>
      </c>
      <c r="D442" s="31" t="s">
        <v>2031</v>
      </c>
      <c r="E442" s="31" t="s">
        <v>2032</v>
      </c>
      <c r="F442" s="31" t="s">
        <v>59</v>
      </c>
      <c r="G442" s="31" t="s">
        <v>2033</v>
      </c>
      <c r="H442" s="31" t="s">
        <v>2034</v>
      </c>
      <c r="I442" s="32" t="s">
        <v>850</v>
      </c>
      <c r="J442" s="32">
        <v>45394</v>
      </c>
      <c r="K442" s="31">
        <f>ABS('Raw_Data'!K442)</f>
        <v>11</v>
      </c>
      <c r="L442" s="31">
        <f>K442 + SUMIF(Stock_In!A:A, A442, Stock_In!D:D) - SUMIF(Stock_Out!A:A, A442, Stock_Out!D:D)</f>
        <v>11</v>
      </c>
      <c r="M442" s="31">
        <v>9</v>
      </c>
      <c r="N442" s="31">
        <f t="shared" si="19"/>
        <v>0</v>
      </c>
      <c r="O442" s="31" t="str">
        <f t="shared" si="18"/>
        <v>No</v>
      </c>
      <c r="P442" s="39">
        <v>2</v>
      </c>
      <c r="Q442" s="31">
        <v>48</v>
      </c>
      <c r="R442" s="39">
        <f t="shared" si="20"/>
        <v>96</v>
      </c>
      <c r="S442" s="33">
        <v>96</v>
      </c>
    </row>
    <row r="443" spans="1:19" x14ac:dyDescent="0.25">
      <c r="A443" s="28" t="str">
        <f>IFERROR(VLOOKUP(B443, CHOOSE({1,2}, Products!B:B, Products!A:A), 2, FALSE), "Not Found")</f>
        <v>P088</v>
      </c>
      <c r="B443" s="28" t="str">
        <f>PROPER(TRIM('Raw_Data'!A443))</f>
        <v>Haddock</v>
      </c>
      <c r="C443" s="28" t="s">
        <v>113</v>
      </c>
      <c r="D443" s="28" t="s">
        <v>2035</v>
      </c>
      <c r="E443" s="28" t="s">
        <v>2036</v>
      </c>
      <c r="F443" s="28" t="s">
        <v>106</v>
      </c>
      <c r="G443" s="28" t="s">
        <v>2037</v>
      </c>
      <c r="H443" s="28" t="s">
        <v>2038</v>
      </c>
      <c r="I443" s="29" t="s">
        <v>850</v>
      </c>
      <c r="J443" s="29" t="s">
        <v>2003</v>
      </c>
      <c r="K443" s="28">
        <f>ABS('Raw_Data'!K443)</f>
        <v>98</v>
      </c>
      <c r="L443" s="28">
        <f>K443 + SUMIF(Stock_In!A:A, A443, Stock_In!D:D) - SUMIF(Stock_Out!A:A, A443, Stock_Out!D:D)</f>
        <v>98</v>
      </c>
      <c r="M443" s="28">
        <v>100</v>
      </c>
      <c r="N443" s="28">
        <f t="shared" si="19"/>
        <v>2</v>
      </c>
      <c r="O443" s="28" t="str">
        <f t="shared" si="18"/>
        <v>Yes</v>
      </c>
      <c r="P443" s="40">
        <v>9</v>
      </c>
      <c r="Q443" s="28">
        <v>53</v>
      </c>
      <c r="R443" s="40">
        <f t="shared" si="20"/>
        <v>477</v>
      </c>
      <c r="S443" s="30">
        <v>20</v>
      </c>
    </row>
    <row r="444" spans="1:19" x14ac:dyDescent="0.25">
      <c r="A444" s="31" t="str">
        <f>IFERROR(VLOOKUP(B444, CHOOSE({1,2}, Products!B:B, Products!A:A), 2, FALSE), "Not Found")</f>
        <v>P075</v>
      </c>
      <c r="B444" s="31" t="str">
        <f>PROPER(TRIM('Raw_Data'!A444))</f>
        <v>Rye Bread</v>
      </c>
      <c r="C444" s="31" t="s">
        <v>152</v>
      </c>
      <c r="D444" s="31" t="s">
        <v>2039</v>
      </c>
      <c r="E444" s="31" t="s">
        <v>2040</v>
      </c>
      <c r="F444" s="31" t="s">
        <v>106</v>
      </c>
      <c r="G444" s="31" t="s">
        <v>2041</v>
      </c>
      <c r="H444" s="31" t="s">
        <v>2042</v>
      </c>
      <c r="I444" s="32" t="s">
        <v>358</v>
      </c>
      <c r="J444" s="32" t="s">
        <v>1167</v>
      </c>
      <c r="K444" s="31">
        <f>ABS('Raw_Data'!K444)</f>
        <v>50</v>
      </c>
      <c r="L444" s="31">
        <f>K444 + SUMIF(Stock_In!A:A, A444, Stock_In!D:D) - SUMIF(Stock_Out!A:A, A444, Stock_Out!D:D)</f>
        <v>50</v>
      </c>
      <c r="M444" s="31">
        <v>58</v>
      </c>
      <c r="N444" s="31">
        <f t="shared" si="19"/>
        <v>8</v>
      </c>
      <c r="O444" s="31" t="str">
        <f t="shared" si="18"/>
        <v>Yes</v>
      </c>
      <c r="P444" s="39">
        <v>3</v>
      </c>
      <c r="Q444" s="31">
        <v>83</v>
      </c>
      <c r="R444" s="39">
        <f t="shared" si="20"/>
        <v>249</v>
      </c>
      <c r="S444" s="33">
        <v>49</v>
      </c>
    </row>
    <row r="445" spans="1:19" x14ac:dyDescent="0.25">
      <c r="A445" s="28" t="str">
        <f>IFERROR(VLOOKUP(B445, CHOOSE({1,2}, Products!B:B, Products!A:A), 2, FALSE), "Not Found")</f>
        <v>P106</v>
      </c>
      <c r="B445" s="28" t="str">
        <f>PROPER(TRIM('Raw_Data'!A445))</f>
        <v>Green Tea</v>
      </c>
      <c r="C445" s="28" t="s">
        <v>201</v>
      </c>
      <c r="D445" s="28" t="s">
        <v>1217</v>
      </c>
      <c r="E445" s="28" t="s">
        <v>2043</v>
      </c>
      <c r="F445" s="28" t="s">
        <v>106</v>
      </c>
      <c r="G445" s="28" t="s">
        <v>2044</v>
      </c>
      <c r="H445" s="28" t="s">
        <v>2045</v>
      </c>
      <c r="I445" s="29" t="s">
        <v>358</v>
      </c>
      <c r="J445" s="29" t="s">
        <v>62</v>
      </c>
      <c r="K445" s="28">
        <f>ABS('Raw_Data'!K445)</f>
        <v>24</v>
      </c>
      <c r="L445" s="28">
        <f>K445 + SUMIF(Stock_In!A:A, A445, Stock_In!D:D) - SUMIF(Stock_Out!A:A, A445, Stock_Out!D:D)</f>
        <v>24</v>
      </c>
      <c r="M445" s="28">
        <v>27</v>
      </c>
      <c r="N445" s="28">
        <f t="shared" si="19"/>
        <v>3</v>
      </c>
      <c r="O445" s="28" t="str">
        <f t="shared" si="18"/>
        <v>Yes</v>
      </c>
      <c r="P445" s="40">
        <v>8</v>
      </c>
      <c r="Q445" s="28">
        <v>49</v>
      </c>
      <c r="R445" s="40">
        <f t="shared" si="20"/>
        <v>392</v>
      </c>
      <c r="S445" s="30">
        <v>58</v>
      </c>
    </row>
    <row r="446" spans="1:19" x14ac:dyDescent="0.25">
      <c r="A446" s="31" t="str">
        <f>IFERROR(VLOOKUP(B446, CHOOSE({1,2}, Products!B:B, Products!A:A), 2, FALSE), "Not Found")</f>
        <v>P085</v>
      </c>
      <c r="B446" s="31" t="str">
        <f>PROPER(TRIM('Raw_Data'!A446))</f>
        <v>Powdered Sugar</v>
      </c>
      <c r="C446" s="31" t="s">
        <v>103</v>
      </c>
      <c r="D446" s="31" t="s">
        <v>2046</v>
      </c>
      <c r="E446" s="31" t="s">
        <v>2047</v>
      </c>
      <c r="F446" s="31" t="s">
        <v>106</v>
      </c>
      <c r="G446" s="31" t="s">
        <v>2048</v>
      </c>
      <c r="H446" s="31" t="s">
        <v>2049</v>
      </c>
      <c r="I446" s="32" t="s">
        <v>358</v>
      </c>
      <c r="J446" s="32">
        <v>45418</v>
      </c>
      <c r="K446" s="31">
        <f>ABS('Raw_Data'!K446)</f>
        <v>64</v>
      </c>
      <c r="L446" s="31">
        <f>K446 + SUMIF(Stock_In!A:A, A446, Stock_In!D:D) - SUMIF(Stock_Out!A:A, A446, Stock_Out!D:D)</f>
        <v>64</v>
      </c>
      <c r="M446" s="31">
        <v>10</v>
      </c>
      <c r="N446" s="31">
        <f t="shared" si="19"/>
        <v>0</v>
      </c>
      <c r="O446" s="31" t="str">
        <f t="shared" si="18"/>
        <v>No</v>
      </c>
      <c r="P446" s="39">
        <v>2.5</v>
      </c>
      <c r="Q446" s="31">
        <v>97</v>
      </c>
      <c r="R446" s="39">
        <f t="shared" si="20"/>
        <v>242.5</v>
      </c>
      <c r="S446" s="33">
        <v>52</v>
      </c>
    </row>
    <row r="447" spans="1:19" x14ac:dyDescent="0.25">
      <c r="A447" s="28" t="str">
        <f>IFERROR(VLOOKUP(B447, CHOOSE({1,2}, Products!B:B, Products!A:A), 2, FALSE), "Not Found")</f>
        <v>P069</v>
      </c>
      <c r="B447" s="28" t="str">
        <f>PROPER(TRIM('Raw_Data'!A447))</f>
        <v>Asparagus</v>
      </c>
      <c r="C447" s="28" t="s">
        <v>56</v>
      </c>
      <c r="D447" s="28" t="s">
        <v>1838</v>
      </c>
      <c r="E447" s="28" t="s">
        <v>2050</v>
      </c>
      <c r="F447" s="28" t="s">
        <v>59</v>
      </c>
      <c r="G447" s="28" t="s">
        <v>2051</v>
      </c>
      <c r="H447" s="28" t="s">
        <v>2052</v>
      </c>
      <c r="I447" s="29" t="s">
        <v>358</v>
      </c>
      <c r="J447" s="29" t="s">
        <v>237</v>
      </c>
      <c r="K447" s="28">
        <f>ABS('Raw_Data'!K447)</f>
        <v>34</v>
      </c>
      <c r="L447" s="28">
        <f>K447 + SUMIF(Stock_In!A:A, A447, Stock_In!D:D) - SUMIF(Stock_Out!A:A, A447, Stock_Out!D:D)</f>
        <v>34</v>
      </c>
      <c r="M447" s="28">
        <v>95</v>
      </c>
      <c r="N447" s="28">
        <f t="shared" si="19"/>
        <v>61</v>
      </c>
      <c r="O447" s="28" t="str">
        <f t="shared" si="18"/>
        <v>Yes</v>
      </c>
      <c r="P447" s="40">
        <v>5</v>
      </c>
      <c r="Q447" s="28">
        <v>41</v>
      </c>
      <c r="R447" s="40">
        <f t="shared" si="20"/>
        <v>205</v>
      </c>
      <c r="S447" s="30">
        <v>26</v>
      </c>
    </row>
    <row r="448" spans="1:19" x14ac:dyDescent="0.25">
      <c r="A448" s="31" t="str">
        <f>IFERROR(VLOOKUP(B448, CHOOSE({1,2}, Products!B:B, Products!A:A), 2, FALSE), "Not Found")</f>
        <v>P067</v>
      </c>
      <c r="B448" s="31" t="str">
        <f>PROPER(TRIM('Raw_Data'!A448))</f>
        <v>Greek Yogurt</v>
      </c>
      <c r="C448" s="31" t="s">
        <v>74</v>
      </c>
      <c r="D448" s="31" t="s">
        <v>433</v>
      </c>
      <c r="E448" s="31" t="s">
        <v>2053</v>
      </c>
      <c r="F448" s="31" t="s">
        <v>106</v>
      </c>
      <c r="G448" s="31" t="s">
        <v>2054</v>
      </c>
      <c r="H448" s="31" t="s">
        <v>2055</v>
      </c>
      <c r="I448" s="32" t="s">
        <v>587</v>
      </c>
      <c r="J448" s="32" t="s">
        <v>2056</v>
      </c>
      <c r="K448" s="31">
        <f>ABS('Raw_Data'!K448)</f>
        <v>26</v>
      </c>
      <c r="L448" s="31">
        <f>K448 + SUMIF(Stock_In!A:A, A448, Stock_In!D:D) - SUMIF(Stock_Out!A:A, A448, Stock_Out!D:D)</f>
        <v>26</v>
      </c>
      <c r="M448" s="31">
        <v>54</v>
      </c>
      <c r="N448" s="31">
        <f t="shared" si="19"/>
        <v>28</v>
      </c>
      <c r="O448" s="31" t="str">
        <f t="shared" si="18"/>
        <v>Yes</v>
      </c>
      <c r="P448" s="39">
        <v>3</v>
      </c>
      <c r="Q448" s="31">
        <v>25</v>
      </c>
      <c r="R448" s="39">
        <f t="shared" si="20"/>
        <v>75</v>
      </c>
      <c r="S448" s="33">
        <v>81</v>
      </c>
    </row>
    <row r="449" spans="1:19" x14ac:dyDescent="0.25">
      <c r="A449" s="28" t="str">
        <f>IFERROR(VLOOKUP(B449, CHOOSE({1,2}, Products!B:B, Products!A:A), 2, FALSE), "Not Found")</f>
        <v>P100</v>
      </c>
      <c r="B449" s="28" t="str">
        <f>PROPER(TRIM('Raw_Data'!A449))</f>
        <v>Potato</v>
      </c>
      <c r="C449" s="28" t="s">
        <v>56</v>
      </c>
      <c r="D449" s="28" t="s">
        <v>279</v>
      </c>
      <c r="E449" s="28" t="s">
        <v>2057</v>
      </c>
      <c r="F449" s="28" t="s">
        <v>68</v>
      </c>
      <c r="G449" s="28" t="s">
        <v>2058</v>
      </c>
      <c r="H449" s="28" t="s">
        <v>2059</v>
      </c>
      <c r="I449" s="29" t="s">
        <v>272</v>
      </c>
      <c r="J449" s="29">
        <v>45718</v>
      </c>
      <c r="K449" s="28">
        <f>ABS('Raw_Data'!K449)</f>
        <v>72</v>
      </c>
      <c r="L449" s="28">
        <f>K449 + SUMIF(Stock_In!A:A, A449, Stock_In!D:D) - SUMIF(Stock_Out!A:A, A449, Stock_Out!D:D)</f>
        <v>67</v>
      </c>
      <c r="M449" s="28">
        <v>58</v>
      </c>
      <c r="N449" s="28">
        <f t="shared" si="19"/>
        <v>0</v>
      </c>
      <c r="O449" s="28" t="str">
        <f t="shared" si="18"/>
        <v>No</v>
      </c>
      <c r="P449" s="40">
        <v>1.2</v>
      </c>
      <c r="Q449" s="28">
        <v>96</v>
      </c>
      <c r="R449" s="40">
        <f t="shared" si="20"/>
        <v>115.19999999999999</v>
      </c>
      <c r="S449" s="30">
        <v>23</v>
      </c>
    </row>
    <row r="450" spans="1:19" x14ac:dyDescent="0.25">
      <c r="A450" s="31" t="str">
        <f>IFERROR(VLOOKUP(B450, CHOOSE({1,2}, Products!B:B, Products!A:A), 2, FALSE), "Not Found")</f>
        <v>P103</v>
      </c>
      <c r="B450" s="31" t="str">
        <f>PROPER(TRIM('Raw_Data'!A450))</f>
        <v>Broccoli</v>
      </c>
      <c r="C450" s="31" t="s">
        <v>56</v>
      </c>
      <c r="D450" s="31" t="s">
        <v>233</v>
      </c>
      <c r="E450" s="31" t="s">
        <v>2060</v>
      </c>
      <c r="F450" s="31" t="s">
        <v>106</v>
      </c>
      <c r="G450" s="31" t="s">
        <v>2061</v>
      </c>
      <c r="H450" s="31" t="s">
        <v>2062</v>
      </c>
      <c r="I450" s="32" t="s">
        <v>272</v>
      </c>
      <c r="J450" s="32">
        <v>45993</v>
      </c>
      <c r="K450" s="31">
        <f>ABS('Raw_Data'!K450)</f>
        <v>89</v>
      </c>
      <c r="L450" s="31">
        <f>K450 + SUMIF(Stock_In!A:A, A450, Stock_In!D:D) - SUMIF(Stock_Out!A:A, A450, Stock_Out!D:D)</f>
        <v>89</v>
      </c>
      <c r="M450" s="31">
        <v>40</v>
      </c>
      <c r="N450" s="31">
        <f t="shared" si="19"/>
        <v>0</v>
      </c>
      <c r="O450" s="31" t="str">
        <f t="shared" si="18"/>
        <v>No</v>
      </c>
      <c r="P450" s="39">
        <v>4</v>
      </c>
      <c r="Q450" s="31">
        <v>93</v>
      </c>
      <c r="R450" s="39">
        <f t="shared" si="20"/>
        <v>372</v>
      </c>
      <c r="S450" s="33">
        <v>48</v>
      </c>
    </row>
    <row r="451" spans="1:19" x14ac:dyDescent="0.25">
      <c r="A451" s="28" t="str">
        <f>IFERROR(VLOOKUP(B451, CHOOSE({1,2}, Products!B:B, Products!A:A), 2, FALSE), "Not Found")</f>
        <v>P045</v>
      </c>
      <c r="B451" s="28" t="str">
        <f>PROPER(TRIM('Raw_Data'!A451))</f>
        <v>Olive Oil</v>
      </c>
      <c r="C451" s="28" t="s">
        <v>65</v>
      </c>
      <c r="D451" s="28" t="s">
        <v>2063</v>
      </c>
      <c r="E451" s="28" t="s">
        <v>2064</v>
      </c>
      <c r="F451" s="28" t="s">
        <v>106</v>
      </c>
      <c r="G451" s="28" t="s">
        <v>2065</v>
      </c>
      <c r="H451" s="28" t="s">
        <v>2066</v>
      </c>
      <c r="I451" s="29" t="s">
        <v>237</v>
      </c>
      <c r="J451" s="29" t="s">
        <v>351</v>
      </c>
      <c r="K451" s="28">
        <f>ABS('Raw_Data'!K451)</f>
        <v>83</v>
      </c>
      <c r="L451" s="28">
        <f>K451 + SUMIF(Stock_In!A:A, A451, Stock_In!D:D) - SUMIF(Stock_Out!A:A, A451, Stock_Out!D:D)</f>
        <v>83</v>
      </c>
      <c r="M451" s="28">
        <v>52</v>
      </c>
      <c r="N451" s="28">
        <f t="shared" si="19"/>
        <v>0</v>
      </c>
      <c r="O451" s="28" t="str">
        <f t="shared" si="18"/>
        <v>No</v>
      </c>
      <c r="P451" s="40">
        <v>6</v>
      </c>
      <c r="Q451" s="28">
        <v>47</v>
      </c>
      <c r="R451" s="40">
        <f t="shared" si="20"/>
        <v>282</v>
      </c>
      <c r="S451" s="30">
        <v>7</v>
      </c>
    </row>
    <row r="452" spans="1:19" x14ac:dyDescent="0.25">
      <c r="A452" s="31" t="str">
        <f>IFERROR(VLOOKUP(B452, CHOOSE({1,2}, Products!B:B, Products!A:A), 2, FALSE), "Not Found")</f>
        <v>P021</v>
      </c>
      <c r="B452" s="31" t="str">
        <f>PROPER(TRIM('Raw_Data'!A452))</f>
        <v>Arabica Coffee</v>
      </c>
      <c r="C452" s="31" t="s">
        <v>201</v>
      </c>
      <c r="D452" s="31" t="s">
        <v>2067</v>
      </c>
      <c r="E452" s="31" t="s">
        <v>2068</v>
      </c>
      <c r="F452" s="31" t="s">
        <v>68</v>
      </c>
      <c r="G452" s="31" t="s">
        <v>2069</v>
      </c>
      <c r="H452" s="31" t="s">
        <v>2070</v>
      </c>
      <c r="I452" s="32" t="s">
        <v>237</v>
      </c>
      <c r="J452" s="32" t="s">
        <v>2071</v>
      </c>
      <c r="K452" s="31">
        <f>ABS('Raw_Data'!K452)</f>
        <v>13</v>
      </c>
      <c r="L452" s="31">
        <f>K452 + SUMIF(Stock_In!A:A, A452, Stock_In!D:D) - SUMIF(Stock_Out!A:A, A452, Stock_Out!D:D)</f>
        <v>13</v>
      </c>
      <c r="M452" s="31">
        <v>55</v>
      </c>
      <c r="N452" s="31">
        <f t="shared" si="19"/>
        <v>42</v>
      </c>
      <c r="O452" s="31" t="str">
        <f t="shared" ref="O452:O515" si="21">IF(K452 &lt;= M452, "Yes", "No")</f>
        <v>Yes</v>
      </c>
      <c r="P452" s="39">
        <v>20</v>
      </c>
      <c r="Q452" s="31">
        <v>67</v>
      </c>
      <c r="R452" s="39">
        <f t="shared" si="20"/>
        <v>1340</v>
      </c>
      <c r="S452" s="33">
        <v>68</v>
      </c>
    </row>
    <row r="453" spans="1:19" x14ac:dyDescent="0.25">
      <c r="A453" s="28" t="str">
        <f>IFERROR(VLOOKUP(B453, CHOOSE({1,2}, Products!B:B, Products!A:A), 2, FALSE), "Not Found")</f>
        <v>P106</v>
      </c>
      <c r="B453" s="28" t="str">
        <f>PROPER(TRIM('Raw_Data'!A453))</f>
        <v>Green Tea</v>
      </c>
      <c r="C453" s="28" t="s">
        <v>201</v>
      </c>
      <c r="D453" s="28" t="s">
        <v>2072</v>
      </c>
      <c r="E453" s="28" t="s">
        <v>2073</v>
      </c>
      <c r="F453" s="28" t="s">
        <v>68</v>
      </c>
      <c r="G453" s="28" t="s">
        <v>2074</v>
      </c>
      <c r="H453" s="28" t="s">
        <v>2075</v>
      </c>
      <c r="I453" s="29" t="s">
        <v>594</v>
      </c>
      <c r="J453" s="29">
        <v>45358</v>
      </c>
      <c r="K453" s="28">
        <f>ABS('Raw_Data'!K453)</f>
        <v>15</v>
      </c>
      <c r="L453" s="28">
        <f>K453 + SUMIF(Stock_In!A:A, A453, Stock_In!D:D) - SUMIF(Stock_Out!A:A, A453, Stock_Out!D:D)</f>
        <v>15</v>
      </c>
      <c r="M453" s="28">
        <v>66</v>
      </c>
      <c r="N453" s="28">
        <f t="shared" ref="N453:N516" si="22">IF(M453&gt;L453,M453-L453,0)</f>
        <v>51</v>
      </c>
      <c r="O453" s="28" t="str">
        <f t="shared" si="21"/>
        <v>Yes</v>
      </c>
      <c r="P453" s="40">
        <v>8</v>
      </c>
      <c r="Q453" s="28">
        <v>60</v>
      </c>
      <c r="R453" s="40">
        <f t="shared" ref="R453:R516" si="23">Q453*P453</f>
        <v>480</v>
      </c>
      <c r="S453" s="30">
        <v>40</v>
      </c>
    </row>
    <row r="454" spans="1:19" x14ac:dyDescent="0.25">
      <c r="A454" s="31" t="str">
        <f>IFERROR(VLOOKUP(B454, CHOOSE({1,2}, Products!B:B, Products!A:A), 2, FALSE), "Not Found")</f>
        <v>P025</v>
      </c>
      <c r="B454" s="31" t="str">
        <f>PROPER(TRIM('Raw_Data'!A454))</f>
        <v>Jasmine Rice</v>
      </c>
      <c r="C454" s="31" t="s">
        <v>103</v>
      </c>
      <c r="D454" s="31" t="s">
        <v>1403</v>
      </c>
      <c r="E454" s="31" t="s">
        <v>2077</v>
      </c>
      <c r="F454" s="31" t="s">
        <v>68</v>
      </c>
      <c r="G454" s="31" t="s">
        <v>2078</v>
      </c>
      <c r="H454" s="31" t="s">
        <v>2079</v>
      </c>
      <c r="I454" s="32" t="s">
        <v>594</v>
      </c>
      <c r="J454" s="32" t="s">
        <v>79</v>
      </c>
      <c r="K454" s="31">
        <f>ABS('Raw_Data'!K454)</f>
        <v>56</v>
      </c>
      <c r="L454" s="31">
        <f>K454 + SUMIF(Stock_In!A:A, A454, Stock_In!D:D) - SUMIF(Stock_Out!A:A, A454, Stock_Out!D:D)</f>
        <v>56</v>
      </c>
      <c r="M454" s="31">
        <v>48</v>
      </c>
      <c r="N454" s="31">
        <f t="shared" si="22"/>
        <v>0</v>
      </c>
      <c r="O454" s="31" t="str">
        <f t="shared" si="21"/>
        <v>No</v>
      </c>
      <c r="P454" s="39">
        <v>4.75</v>
      </c>
      <c r="Q454" s="31">
        <v>71</v>
      </c>
      <c r="R454" s="39">
        <f t="shared" si="23"/>
        <v>337.25</v>
      </c>
      <c r="S454" s="33">
        <v>65</v>
      </c>
    </row>
    <row r="455" spans="1:19" x14ac:dyDescent="0.25">
      <c r="A455" s="28" t="str">
        <f>IFERROR(VLOOKUP(B455, CHOOSE({1,2}, Products!B:B, Products!A:A), 2, FALSE), "Not Found")</f>
        <v>P069</v>
      </c>
      <c r="B455" s="28" t="str">
        <f>PROPER(TRIM('Raw_Data'!A455))</f>
        <v>Asparagus</v>
      </c>
      <c r="C455" s="28" t="s">
        <v>56</v>
      </c>
      <c r="D455" s="28" t="s">
        <v>1318</v>
      </c>
      <c r="E455" s="28" t="s">
        <v>2080</v>
      </c>
      <c r="F455" s="28" t="s">
        <v>68</v>
      </c>
      <c r="G455" s="28" t="s">
        <v>2081</v>
      </c>
      <c r="H455" s="28" t="s">
        <v>2082</v>
      </c>
      <c r="I455" s="29" t="s">
        <v>594</v>
      </c>
      <c r="J455" s="29" t="s">
        <v>692</v>
      </c>
      <c r="K455" s="28">
        <f>ABS('Raw_Data'!K455)</f>
        <v>18</v>
      </c>
      <c r="L455" s="28">
        <f>K455 + SUMIF(Stock_In!A:A, A455, Stock_In!D:D) - SUMIF(Stock_Out!A:A, A455, Stock_Out!D:D)</f>
        <v>18</v>
      </c>
      <c r="M455" s="28">
        <v>3</v>
      </c>
      <c r="N455" s="28">
        <f t="shared" si="22"/>
        <v>0</v>
      </c>
      <c r="O455" s="28" t="str">
        <f t="shared" si="21"/>
        <v>No</v>
      </c>
      <c r="P455" s="40">
        <v>5</v>
      </c>
      <c r="Q455" s="28">
        <v>58</v>
      </c>
      <c r="R455" s="40">
        <f t="shared" si="23"/>
        <v>290</v>
      </c>
      <c r="S455" s="30">
        <v>61</v>
      </c>
    </row>
    <row r="456" spans="1:19" x14ac:dyDescent="0.25">
      <c r="A456" s="31" t="str">
        <f>IFERROR(VLOOKUP(B456, CHOOSE({1,2}, Products!B:B, Products!A:A), 2, FALSE), "Not Found")</f>
        <v>P055</v>
      </c>
      <c r="B456" s="31" t="str">
        <f>PROPER(TRIM('Raw_Data'!A456))</f>
        <v>Wild Rice</v>
      </c>
      <c r="C456" s="31" t="s">
        <v>103</v>
      </c>
      <c r="D456" s="31" t="s">
        <v>468</v>
      </c>
      <c r="E456" s="31" t="s">
        <v>2083</v>
      </c>
      <c r="F456" s="31" t="s">
        <v>59</v>
      </c>
      <c r="G456" s="31" t="s">
        <v>2084</v>
      </c>
      <c r="H456" s="31" t="s">
        <v>2085</v>
      </c>
      <c r="I456" s="32" t="s">
        <v>594</v>
      </c>
      <c r="J456" s="32" t="s">
        <v>326</v>
      </c>
      <c r="K456" s="31">
        <f>ABS('Raw_Data'!K456)</f>
        <v>32</v>
      </c>
      <c r="L456" s="31">
        <f>K456 + SUMIF(Stock_In!A:A, A456, Stock_In!D:D) - SUMIF(Stock_Out!A:A, A456, Stock_Out!D:D)</f>
        <v>32</v>
      </c>
      <c r="M456" s="31">
        <v>91</v>
      </c>
      <c r="N456" s="31">
        <f t="shared" si="22"/>
        <v>59</v>
      </c>
      <c r="O456" s="31" t="str">
        <f t="shared" si="21"/>
        <v>Yes</v>
      </c>
      <c r="P456" s="39">
        <v>10</v>
      </c>
      <c r="Q456" s="31">
        <v>69</v>
      </c>
      <c r="R456" s="39">
        <f t="shared" si="23"/>
        <v>690</v>
      </c>
      <c r="S456" s="33">
        <v>80</v>
      </c>
    </row>
    <row r="457" spans="1:19" x14ac:dyDescent="0.25">
      <c r="A457" s="28" t="str">
        <f>IFERROR(VLOOKUP(B457, CHOOSE({1,2}, Products!B:B, Products!A:A), 2, FALSE), "Not Found")</f>
        <v>P079</v>
      </c>
      <c r="B457" s="28" t="str">
        <f>PROPER(TRIM('Raw_Data'!A457))</f>
        <v>White Sugar</v>
      </c>
      <c r="C457" s="28" t="s">
        <v>103</v>
      </c>
      <c r="D457" s="28" t="s">
        <v>2086</v>
      </c>
      <c r="E457" s="28" t="s">
        <v>2087</v>
      </c>
      <c r="F457" s="28" t="s">
        <v>68</v>
      </c>
      <c r="G457" s="28" t="s">
        <v>2088</v>
      </c>
      <c r="H457" s="28" t="s">
        <v>2089</v>
      </c>
      <c r="I457" s="29" t="s">
        <v>2090</v>
      </c>
      <c r="J457" s="29">
        <v>45608</v>
      </c>
      <c r="K457" s="28">
        <f>ABS('Raw_Data'!K457)</f>
        <v>91</v>
      </c>
      <c r="L457" s="28">
        <f>K457 + SUMIF(Stock_In!A:A, A457, Stock_In!D:D) - SUMIF(Stock_Out!A:A, A457, Stock_Out!D:D)</f>
        <v>91</v>
      </c>
      <c r="M457" s="28">
        <v>98</v>
      </c>
      <c r="N457" s="28">
        <f t="shared" si="22"/>
        <v>7</v>
      </c>
      <c r="O457" s="28" t="str">
        <f t="shared" si="21"/>
        <v>Yes</v>
      </c>
      <c r="P457" s="40">
        <v>2</v>
      </c>
      <c r="Q457" s="28">
        <v>100</v>
      </c>
      <c r="R457" s="40">
        <f t="shared" si="23"/>
        <v>200</v>
      </c>
      <c r="S457" s="30">
        <v>20</v>
      </c>
    </row>
    <row r="458" spans="1:19" x14ac:dyDescent="0.25">
      <c r="A458" s="31" t="str">
        <f>IFERROR(VLOOKUP(B458, CHOOSE({1,2}, Products!B:B, Products!A:A), 2, FALSE), "Not Found")</f>
        <v>P112</v>
      </c>
      <c r="B458" s="31" t="str">
        <f>PROPER(TRIM('Raw_Data'!A458))</f>
        <v>White Bread</v>
      </c>
      <c r="C458" s="31" t="s">
        <v>152</v>
      </c>
      <c r="D458" s="31" t="s">
        <v>1434</v>
      </c>
      <c r="E458" s="31" t="s">
        <v>2091</v>
      </c>
      <c r="F458" s="31" t="s">
        <v>68</v>
      </c>
      <c r="G458" s="31" t="s">
        <v>2092</v>
      </c>
      <c r="H458" s="31" t="s">
        <v>2093</v>
      </c>
      <c r="I458" s="32" t="s">
        <v>2090</v>
      </c>
      <c r="J458" s="32" t="s">
        <v>939</v>
      </c>
      <c r="K458" s="31">
        <f>ABS('Raw_Data'!K458)</f>
        <v>92</v>
      </c>
      <c r="L458" s="31">
        <f>K458 + SUMIF(Stock_In!A:A, A458, Stock_In!D:D) - SUMIF(Stock_Out!A:A, A458, Stock_Out!D:D)</f>
        <v>92</v>
      </c>
      <c r="M458" s="31">
        <v>87</v>
      </c>
      <c r="N458" s="31">
        <f t="shared" si="22"/>
        <v>0</v>
      </c>
      <c r="O458" s="31" t="str">
        <f t="shared" si="21"/>
        <v>No</v>
      </c>
      <c r="P458" s="39">
        <v>2.5</v>
      </c>
      <c r="Q458" s="31">
        <v>61</v>
      </c>
      <c r="R458" s="39">
        <f t="shared" si="23"/>
        <v>152.5</v>
      </c>
      <c r="S458" s="33">
        <v>31</v>
      </c>
    </row>
    <row r="459" spans="1:19" x14ac:dyDescent="0.25">
      <c r="A459" s="28" t="str">
        <f>IFERROR(VLOOKUP(B459, CHOOSE({1,2}, Products!B:B, Products!A:A), 2, FALSE), "Not Found")</f>
        <v>P037</v>
      </c>
      <c r="B459" s="28" t="str">
        <f>PROPER(TRIM('Raw_Data'!A459))</f>
        <v>Robusta Coffee</v>
      </c>
      <c r="C459" s="28" t="s">
        <v>201</v>
      </c>
      <c r="D459" s="28" t="s">
        <v>812</v>
      </c>
      <c r="E459" s="28" t="s">
        <v>2094</v>
      </c>
      <c r="F459" s="28" t="s">
        <v>59</v>
      </c>
      <c r="G459" s="28" t="s">
        <v>2095</v>
      </c>
      <c r="H459" s="28" t="s">
        <v>2096</v>
      </c>
      <c r="I459" s="29" t="s">
        <v>2090</v>
      </c>
      <c r="J459" s="29">
        <v>45455</v>
      </c>
      <c r="K459" s="28">
        <f>ABS('Raw_Data'!K459)</f>
        <v>42</v>
      </c>
      <c r="L459" s="28">
        <f>K459 + SUMIF(Stock_In!A:A, A459, Stock_In!D:D) - SUMIF(Stock_Out!A:A, A459, Stock_Out!D:D)</f>
        <v>42</v>
      </c>
      <c r="M459" s="28">
        <v>88</v>
      </c>
      <c r="N459" s="28">
        <f t="shared" si="22"/>
        <v>46</v>
      </c>
      <c r="O459" s="28" t="str">
        <f t="shared" si="21"/>
        <v>Yes</v>
      </c>
      <c r="P459" s="40">
        <v>10.5</v>
      </c>
      <c r="Q459" s="28">
        <v>34</v>
      </c>
      <c r="R459" s="40">
        <f t="shared" si="23"/>
        <v>357</v>
      </c>
      <c r="S459" s="30">
        <v>51</v>
      </c>
    </row>
    <row r="460" spans="1:19" x14ac:dyDescent="0.25">
      <c r="A460" s="31" t="str">
        <f>IFERROR(VLOOKUP(B460, CHOOSE({1,2}, Products!B:B, Products!A:A), 2, FALSE), "Not Found")</f>
        <v>P048</v>
      </c>
      <c r="B460" s="31" t="str">
        <f>PROPER(TRIM('Raw_Data'!A460))</f>
        <v>Trout</v>
      </c>
      <c r="C460" s="31" t="s">
        <v>113</v>
      </c>
      <c r="D460" s="31" t="s">
        <v>2098</v>
      </c>
      <c r="E460" s="31" t="s">
        <v>2099</v>
      </c>
      <c r="F460" s="31" t="s">
        <v>106</v>
      </c>
      <c r="G460" s="31" t="s">
        <v>2100</v>
      </c>
      <c r="H460" s="31" t="s">
        <v>2101</v>
      </c>
      <c r="I460" s="32" t="s">
        <v>2102</v>
      </c>
      <c r="J460" s="32" t="s">
        <v>206</v>
      </c>
      <c r="K460" s="31">
        <f>ABS('Raw_Data'!K460)</f>
        <v>75</v>
      </c>
      <c r="L460" s="31">
        <f>K460 + SUMIF(Stock_In!A:A, A460, Stock_In!D:D) - SUMIF(Stock_Out!A:A, A460, Stock_Out!D:D)</f>
        <v>75</v>
      </c>
      <c r="M460" s="31">
        <v>25</v>
      </c>
      <c r="N460" s="31">
        <f t="shared" si="22"/>
        <v>0</v>
      </c>
      <c r="O460" s="31" t="str">
        <f t="shared" si="21"/>
        <v>No</v>
      </c>
      <c r="P460" s="39">
        <v>12</v>
      </c>
      <c r="Q460" s="31">
        <v>89</v>
      </c>
      <c r="R460" s="39">
        <f t="shared" si="23"/>
        <v>1068</v>
      </c>
      <c r="S460" s="33">
        <v>42</v>
      </c>
    </row>
    <row r="461" spans="1:19" x14ac:dyDescent="0.25">
      <c r="A461" s="28" t="str">
        <f>IFERROR(VLOOKUP(B461, CHOOSE({1,2}, Products!B:B, Products!A:A), 2, FALSE), "Not Found")</f>
        <v>P031</v>
      </c>
      <c r="B461" s="28" t="str">
        <f>PROPER(TRIM('Raw_Data'!A461))</f>
        <v>Cucumber</v>
      </c>
      <c r="C461" s="28" t="s">
        <v>56</v>
      </c>
      <c r="D461" s="28" t="s">
        <v>2103</v>
      </c>
      <c r="E461" s="28" t="s">
        <v>2104</v>
      </c>
      <c r="F461" s="28" t="s">
        <v>106</v>
      </c>
      <c r="G461" s="28" t="s">
        <v>2105</v>
      </c>
      <c r="H461" s="28" t="s">
        <v>2106</v>
      </c>
      <c r="I461" s="29" t="s">
        <v>2102</v>
      </c>
      <c r="J461" s="29" t="s">
        <v>1705</v>
      </c>
      <c r="K461" s="28">
        <f>ABS('Raw_Data'!K461)</f>
        <v>76</v>
      </c>
      <c r="L461" s="28">
        <f>K461 + SUMIF(Stock_In!A:A, A461, Stock_In!D:D) - SUMIF(Stock_Out!A:A, A461, Stock_Out!D:D)</f>
        <v>76</v>
      </c>
      <c r="M461" s="28">
        <v>11</v>
      </c>
      <c r="N461" s="28">
        <f t="shared" si="22"/>
        <v>0</v>
      </c>
      <c r="O461" s="28" t="str">
        <f t="shared" si="21"/>
        <v>No</v>
      </c>
      <c r="P461" s="40">
        <v>1.8</v>
      </c>
      <c r="Q461" s="28">
        <v>22</v>
      </c>
      <c r="R461" s="40">
        <f t="shared" si="23"/>
        <v>39.6</v>
      </c>
      <c r="S461" s="30">
        <v>91</v>
      </c>
    </row>
    <row r="462" spans="1:19" x14ac:dyDescent="0.25">
      <c r="A462" s="31" t="str">
        <f>IFERROR(VLOOKUP(B462, CHOOSE({1,2}, Products!B:B, Products!A:A), 2, FALSE), "Not Found")</f>
        <v>P095</v>
      </c>
      <c r="B462" s="31" t="str">
        <f>PROPER(TRIM('Raw_Data'!A462))</f>
        <v>Green Beans</v>
      </c>
      <c r="C462" s="31" t="s">
        <v>56</v>
      </c>
      <c r="D462" s="31" t="s">
        <v>1550</v>
      </c>
      <c r="E462" s="31" t="s">
        <v>2107</v>
      </c>
      <c r="F462" s="31" t="s">
        <v>106</v>
      </c>
      <c r="G462" s="31" t="s">
        <v>2108</v>
      </c>
      <c r="H462" s="31" t="s">
        <v>2109</v>
      </c>
      <c r="I462" s="32" t="s">
        <v>2102</v>
      </c>
      <c r="J462" s="32" t="s">
        <v>2003</v>
      </c>
      <c r="K462" s="31">
        <f>ABS('Raw_Data'!K462)</f>
        <v>86</v>
      </c>
      <c r="L462" s="31">
        <f>K462 + SUMIF(Stock_In!A:A, A462, Stock_In!D:D) - SUMIF(Stock_Out!A:A, A462, Stock_Out!D:D)</f>
        <v>86</v>
      </c>
      <c r="M462" s="31">
        <v>90</v>
      </c>
      <c r="N462" s="31">
        <f t="shared" si="22"/>
        <v>4</v>
      </c>
      <c r="O462" s="31" t="str">
        <f t="shared" si="21"/>
        <v>Yes</v>
      </c>
      <c r="P462" s="39">
        <v>2.1</v>
      </c>
      <c r="Q462" s="31">
        <v>98</v>
      </c>
      <c r="R462" s="39">
        <f t="shared" si="23"/>
        <v>205.8</v>
      </c>
      <c r="S462" s="33">
        <v>85</v>
      </c>
    </row>
    <row r="463" spans="1:19" x14ac:dyDescent="0.25">
      <c r="A463" s="28" t="str">
        <f>IFERROR(VLOOKUP(B463, CHOOSE({1,2}, Products!B:B, Products!A:A), 2, FALSE), "Not Found")</f>
        <v>P057</v>
      </c>
      <c r="B463" s="28" t="str">
        <f>PROPER(TRIM('Raw_Data'!A463))</f>
        <v>Cabbage</v>
      </c>
      <c r="C463" s="28" t="s">
        <v>56</v>
      </c>
      <c r="D463" s="28" t="s">
        <v>793</v>
      </c>
      <c r="E463" s="28" t="s">
        <v>2110</v>
      </c>
      <c r="F463" s="28" t="s">
        <v>59</v>
      </c>
      <c r="G463" s="28" t="s">
        <v>2111</v>
      </c>
      <c r="H463" s="28" t="s">
        <v>2112</v>
      </c>
      <c r="I463" s="29" t="s">
        <v>2102</v>
      </c>
      <c r="J463" s="29">
        <v>45962</v>
      </c>
      <c r="K463" s="28">
        <f>ABS('Raw_Data'!K463)</f>
        <v>90</v>
      </c>
      <c r="L463" s="28">
        <f>K463 + SUMIF(Stock_In!A:A, A463, Stock_In!D:D) - SUMIF(Stock_Out!A:A, A463, Stock_Out!D:D)</f>
        <v>90</v>
      </c>
      <c r="M463" s="28">
        <v>1</v>
      </c>
      <c r="N463" s="28">
        <f t="shared" si="22"/>
        <v>0</v>
      </c>
      <c r="O463" s="28" t="str">
        <f t="shared" si="21"/>
        <v>No</v>
      </c>
      <c r="P463" s="40">
        <v>0.9</v>
      </c>
      <c r="Q463" s="28">
        <v>52</v>
      </c>
      <c r="R463" s="40">
        <f t="shared" si="23"/>
        <v>46.800000000000004</v>
      </c>
      <c r="S463" s="30">
        <v>19</v>
      </c>
    </row>
    <row r="464" spans="1:19" x14ac:dyDescent="0.25">
      <c r="A464" s="31" t="str">
        <f>IFERROR(VLOOKUP(B464, CHOOSE({1,2}, Products!B:B, Products!A:A), 2, FALSE), "Not Found")</f>
        <v>P049</v>
      </c>
      <c r="B464" s="31" t="str">
        <f>PROPER(TRIM('Raw_Data'!A464))</f>
        <v>Onion</v>
      </c>
      <c r="C464" s="31" t="s">
        <v>56</v>
      </c>
      <c r="D464" s="31" t="s">
        <v>322</v>
      </c>
      <c r="E464" s="31" t="s">
        <v>2113</v>
      </c>
      <c r="F464" s="31" t="s">
        <v>59</v>
      </c>
      <c r="G464" s="31" t="s">
        <v>2114</v>
      </c>
      <c r="H464" s="31" t="s">
        <v>2115</v>
      </c>
      <c r="I464" s="32" t="s">
        <v>2102</v>
      </c>
      <c r="J464" s="32">
        <v>45476</v>
      </c>
      <c r="K464" s="31">
        <f>ABS('Raw_Data'!K464)</f>
        <v>20</v>
      </c>
      <c r="L464" s="31">
        <f>K464 + SUMIF(Stock_In!A:A, A464, Stock_In!D:D) - SUMIF(Stock_Out!A:A, A464, Stock_Out!D:D)</f>
        <v>20</v>
      </c>
      <c r="M464" s="31">
        <v>93</v>
      </c>
      <c r="N464" s="31">
        <f t="shared" si="22"/>
        <v>73</v>
      </c>
      <c r="O464" s="31" t="str">
        <f t="shared" si="21"/>
        <v>Yes</v>
      </c>
      <c r="P464" s="39">
        <v>2</v>
      </c>
      <c r="Q464" s="31">
        <v>23</v>
      </c>
      <c r="R464" s="39">
        <f t="shared" si="23"/>
        <v>46</v>
      </c>
      <c r="S464" s="33">
        <v>2</v>
      </c>
    </row>
    <row r="465" spans="1:19" x14ac:dyDescent="0.25">
      <c r="A465" s="28" t="str">
        <f>IFERROR(VLOOKUP(B465, CHOOSE({1,2}, Products!B:B, Products!A:A), 2, FALSE), "Not Found")</f>
        <v>P077</v>
      </c>
      <c r="B465" s="28" t="str">
        <f>PROPER(TRIM('Raw_Data'!A465))</f>
        <v>Brown Rice</v>
      </c>
      <c r="C465" s="28" t="s">
        <v>103</v>
      </c>
      <c r="D465" s="28" t="s">
        <v>422</v>
      </c>
      <c r="E465" s="28" t="s">
        <v>2116</v>
      </c>
      <c r="F465" s="28" t="s">
        <v>68</v>
      </c>
      <c r="G465" s="28" t="s">
        <v>2117</v>
      </c>
      <c r="H465" s="28" t="s">
        <v>2118</v>
      </c>
      <c r="I465" s="29" t="s">
        <v>2119</v>
      </c>
      <c r="J465" s="29" t="s">
        <v>504</v>
      </c>
      <c r="K465" s="28">
        <f>ABS('Raw_Data'!K465)</f>
        <v>17</v>
      </c>
      <c r="L465" s="28">
        <f>K465 + SUMIF(Stock_In!A:A, A465, Stock_In!D:D) - SUMIF(Stock_Out!A:A, A465, Stock_Out!D:D)</f>
        <v>17</v>
      </c>
      <c r="M465" s="28">
        <v>88</v>
      </c>
      <c r="N465" s="28">
        <f t="shared" si="22"/>
        <v>71</v>
      </c>
      <c r="O465" s="28" t="str">
        <f t="shared" si="21"/>
        <v>Yes</v>
      </c>
      <c r="P465" s="40">
        <v>2.5</v>
      </c>
      <c r="Q465" s="28">
        <v>45</v>
      </c>
      <c r="R465" s="40">
        <f t="shared" si="23"/>
        <v>112.5</v>
      </c>
      <c r="S465" s="30">
        <v>29</v>
      </c>
    </row>
    <row r="466" spans="1:19" x14ac:dyDescent="0.25">
      <c r="A466" s="31" t="str">
        <f>IFERROR(VLOOKUP(B466, CHOOSE({1,2}, Products!B:B, Products!A:A), 2, FALSE), "Not Found")</f>
        <v>P097</v>
      </c>
      <c r="B466" s="31" t="str">
        <f>PROPER(TRIM('Raw_Data'!A466))</f>
        <v>Peas</v>
      </c>
      <c r="C466" s="31" t="s">
        <v>56</v>
      </c>
      <c r="D466" s="31" t="s">
        <v>1697</v>
      </c>
      <c r="E466" s="31" t="s">
        <v>2120</v>
      </c>
      <c r="F466" s="31" t="s">
        <v>59</v>
      </c>
      <c r="G466" s="31" t="s">
        <v>2121</v>
      </c>
      <c r="H466" s="31" t="s">
        <v>2122</v>
      </c>
      <c r="I466" s="32" t="s">
        <v>426</v>
      </c>
      <c r="J466" s="32" t="s">
        <v>442</v>
      </c>
      <c r="K466" s="31">
        <f>ABS('Raw_Data'!K466)</f>
        <v>49</v>
      </c>
      <c r="L466" s="31">
        <f>K466 + SUMIF(Stock_In!A:A, A466, Stock_In!D:D) - SUMIF(Stock_Out!A:A, A466, Stock_Out!D:D)</f>
        <v>49</v>
      </c>
      <c r="M466" s="31">
        <v>46</v>
      </c>
      <c r="N466" s="31">
        <f t="shared" si="22"/>
        <v>0</v>
      </c>
      <c r="O466" s="31" t="str">
        <f t="shared" si="21"/>
        <v>No</v>
      </c>
      <c r="P466" s="39">
        <v>3</v>
      </c>
      <c r="Q466" s="31">
        <v>82</v>
      </c>
      <c r="R466" s="39">
        <f t="shared" si="23"/>
        <v>246</v>
      </c>
      <c r="S466" s="33">
        <v>21</v>
      </c>
    </row>
    <row r="467" spans="1:19" x14ac:dyDescent="0.25">
      <c r="A467" s="28" t="str">
        <f>IFERROR(VLOOKUP(B467, CHOOSE({1,2}, Products!B:B, Products!A:A), 2, FALSE), "Not Found")</f>
        <v>P107</v>
      </c>
      <c r="B467" s="28" t="str">
        <f>PROPER(TRIM('Raw_Data'!A467))</f>
        <v>Swiss Cheese</v>
      </c>
      <c r="C467" s="28" t="s">
        <v>74</v>
      </c>
      <c r="D467" s="28" t="s">
        <v>1787</v>
      </c>
      <c r="E467" s="28" t="s">
        <v>2123</v>
      </c>
      <c r="F467" s="28" t="s">
        <v>106</v>
      </c>
      <c r="G467" s="28" t="s">
        <v>2124</v>
      </c>
      <c r="H467" s="28" t="s">
        <v>2125</v>
      </c>
      <c r="I467" s="29" t="s">
        <v>426</v>
      </c>
      <c r="J467" s="29">
        <v>45839</v>
      </c>
      <c r="K467" s="28">
        <f>ABS('Raw_Data'!K467)</f>
        <v>20</v>
      </c>
      <c r="L467" s="28">
        <f>K467 + SUMIF(Stock_In!A:A, A467, Stock_In!D:D) - SUMIF(Stock_Out!A:A, A467, Stock_Out!D:D)</f>
        <v>20</v>
      </c>
      <c r="M467" s="28">
        <v>17</v>
      </c>
      <c r="N467" s="28">
        <f t="shared" si="22"/>
        <v>0</v>
      </c>
      <c r="O467" s="28" t="str">
        <f t="shared" si="21"/>
        <v>No</v>
      </c>
      <c r="P467" s="40">
        <v>8</v>
      </c>
      <c r="Q467" s="28">
        <v>50</v>
      </c>
      <c r="R467" s="40">
        <f t="shared" si="23"/>
        <v>400</v>
      </c>
      <c r="S467" s="30">
        <v>65</v>
      </c>
    </row>
    <row r="468" spans="1:19" x14ac:dyDescent="0.25">
      <c r="A468" s="31" t="str">
        <f>IFERROR(VLOOKUP(B468, CHOOSE({1,2}, Products!B:B, Products!A:A), 2, FALSE), "Not Found")</f>
        <v>P030</v>
      </c>
      <c r="B468" s="31" t="str">
        <f>PROPER(TRIM('Raw_Data'!A468))</f>
        <v>Bread Flour</v>
      </c>
      <c r="C468" s="31" t="s">
        <v>103</v>
      </c>
      <c r="D468" s="31" t="s">
        <v>443</v>
      </c>
      <c r="E468" s="31" t="s">
        <v>2126</v>
      </c>
      <c r="F468" s="31" t="s">
        <v>59</v>
      </c>
      <c r="G468" s="31" t="s">
        <v>2127</v>
      </c>
      <c r="H468" s="31" t="s">
        <v>2128</v>
      </c>
      <c r="I468" s="32" t="s">
        <v>426</v>
      </c>
      <c r="J468" s="32" t="s">
        <v>1549</v>
      </c>
      <c r="K468" s="31">
        <f>ABS('Raw_Data'!K468)</f>
        <v>99</v>
      </c>
      <c r="L468" s="31">
        <f>K468 + SUMIF(Stock_In!A:A, A468, Stock_In!D:D) - SUMIF(Stock_Out!A:A, A468, Stock_Out!D:D)</f>
        <v>99</v>
      </c>
      <c r="M468" s="31">
        <v>54</v>
      </c>
      <c r="N468" s="31">
        <f t="shared" si="22"/>
        <v>0</v>
      </c>
      <c r="O468" s="31" t="str">
        <f t="shared" si="21"/>
        <v>No</v>
      </c>
      <c r="P468" s="39">
        <v>1.5</v>
      </c>
      <c r="Q468" s="31">
        <v>80</v>
      </c>
      <c r="R468" s="39">
        <f t="shared" si="23"/>
        <v>120</v>
      </c>
      <c r="S468" s="33">
        <v>10</v>
      </c>
    </row>
    <row r="469" spans="1:19" x14ac:dyDescent="0.25">
      <c r="A469" s="28" t="str">
        <f>IFERROR(VLOOKUP(B469, CHOOSE({1,2}, Products!B:B, Products!A:A), 2, FALSE), "Not Found")</f>
        <v>P008</v>
      </c>
      <c r="B469" s="28" t="str">
        <f>PROPER(TRIM('Raw_Data'!A469))</f>
        <v>Anchovies</v>
      </c>
      <c r="C469" s="28" t="s">
        <v>113</v>
      </c>
      <c r="D469" s="28" t="s">
        <v>2129</v>
      </c>
      <c r="E469" s="28" t="s">
        <v>2130</v>
      </c>
      <c r="F469" s="28" t="s">
        <v>68</v>
      </c>
      <c r="G469" s="28" t="s">
        <v>2131</v>
      </c>
      <c r="H469" s="28" t="s">
        <v>2132</v>
      </c>
      <c r="I469" s="29" t="s">
        <v>426</v>
      </c>
      <c r="J469" s="29">
        <v>45509</v>
      </c>
      <c r="K469" s="28">
        <f>ABS('Raw_Data'!K469)</f>
        <v>51</v>
      </c>
      <c r="L469" s="28">
        <f>K469 + SUMIF(Stock_In!A:A, A469, Stock_In!D:D) - SUMIF(Stock_Out!A:A, A469, Stock_Out!D:D)</f>
        <v>51</v>
      </c>
      <c r="M469" s="28">
        <v>35</v>
      </c>
      <c r="N469" s="28">
        <f t="shared" si="22"/>
        <v>0</v>
      </c>
      <c r="O469" s="28" t="str">
        <f t="shared" si="21"/>
        <v>No</v>
      </c>
      <c r="P469" s="40">
        <v>10</v>
      </c>
      <c r="Q469" s="28">
        <v>80</v>
      </c>
      <c r="R469" s="40">
        <f t="shared" si="23"/>
        <v>800</v>
      </c>
      <c r="S469" s="30">
        <v>89</v>
      </c>
    </row>
    <row r="470" spans="1:19" x14ac:dyDescent="0.25">
      <c r="A470" s="31" t="str">
        <f>IFERROR(VLOOKUP(B470, CHOOSE({1,2}, Products!B:B, Products!A:A), 2, FALSE), "Not Found")</f>
        <v>P092</v>
      </c>
      <c r="B470" s="31" t="str">
        <f>PROPER(TRIM('Raw_Data'!A470))</f>
        <v>Canola Oil</v>
      </c>
      <c r="C470" s="31" t="s">
        <v>65</v>
      </c>
      <c r="D470" s="31" t="s">
        <v>89</v>
      </c>
      <c r="E470" s="31" t="s">
        <v>2133</v>
      </c>
      <c r="F470" s="31" t="s">
        <v>59</v>
      </c>
      <c r="G470" s="31" t="s">
        <v>2134</v>
      </c>
      <c r="H470" s="31" t="s">
        <v>2135</v>
      </c>
      <c r="I470" s="32" t="s">
        <v>426</v>
      </c>
      <c r="J470" s="32" t="s">
        <v>1024</v>
      </c>
      <c r="K470" s="31">
        <f>ABS('Raw_Data'!K470)</f>
        <v>25</v>
      </c>
      <c r="L470" s="31">
        <f>K470 + SUMIF(Stock_In!A:A, A470, Stock_In!D:D) - SUMIF(Stock_Out!A:A, A470, Stock_Out!D:D)</f>
        <v>25</v>
      </c>
      <c r="M470" s="31">
        <v>97</v>
      </c>
      <c r="N470" s="31">
        <f t="shared" si="22"/>
        <v>72</v>
      </c>
      <c r="O470" s="31" t="str">
        <f t="shared" si="21"/>
        <v>Yes</v>
      </c>
      <c r="P470" s="39">
        <v>2.2999999999999998</v>
      </c>
      <c r="Q470" s="31">
        <v>72</v>
      </c>
      <c r="R470" s="39">
        <f t="shared" si="23"/>
        <v>165.6</v>
      </c>
      <c r="S470" s="33">
        <v>23</v>
      </c>
    </row>
    <row r="471" spans="1:19" x14ac:dyDescent="0.25">
      <c r="A471" s="28" t="str">
        <f>IFERROR(VLOOKUP(B471, CHOOSE({1,2}, Products!B:B, Products!A:A), 2, FALSE), "Not Found")</f>
        <v>P003</v>
      </c>
      <c r="B471" s="28" t="str">
        <f>PROPER(TRIM('Raw_Data'!A471))</f>
        <v>Parmesan Cheese</v>
      </c>
      <c r="C471" s="28" t="s">
        <v>74</v>
      </c>
      <c r="D471" s="28" t="s">
        <v>1881</v>
      </c>
      <c r="E471" s="28" t="s">
        <v>2137</v>
      </c>
      <c r="F471" s="28" t="s">
        <v>106</v>
      </c>
      <c r="G471" s="28" t="s">
        <v>2138</v>
      </c>
      <c r="H471" s="28" t="s">
        <v>2139</v>
      </c>
      <c r="I471" s="29" t="s">
        <v>426</v>
      </c>
      <c r="J471" s="29" t="s">
        <v>2140</v>
      </c>
      <c r="K471" s="28">
        <f>ABS('Raw_Data'!K471)</f>
        <v>63</v>
      </c>
      <c r="L471" s="28">
        <f>K471 + SUMIF(Stock_In!A:A, A471, Stock_In!D:D) - SUMIF(Stock_Out!A:A, A471, Stock_Out!D:D)</f>
        <v>63</v>
      </c>
      <c r="M471" s="28">
        <v>41</v>
      </c>
      <c r="N471" s="28">
        <f t="shared" si="22"/>
        <v>0</v>
      </c>
      <c r="O471" s="28" t="str">
        <f t="shared" si="21"/>
        <v>No</v>
      </c>
      <c r="P471" s="40">
        <v>11.9</v>
      </c>
      <c r="Q471" s="28">
        <v>37</v>
      </c>
      <c r="R471" s="40">
        <f t="shared" si="23"/>
        <v>440.3</v>
      </c>
      <c r="S471" s="30">
        <v>7</v>
      </c>
    </row>
    <row r="472" spans="1:19" x14ac:dyDescent="0.25">
      <c r="A472" s="31" t="str">
        <f>IFERROR(VLOOKUP(B472, CHOOSE({1,2}, Products!B:B, Products!A:A), 2, FALSE), "Not Found")</f>
        <v>P076</v>
      </c>
      <c r="B472" s="31" t="str">
        <f>PROPER(TRIM('Raw_Data'!A472))</f>
        <v>Egg (Goose)</v>
      </c>
      <c r="C472" s="31" t="s">
        <v>74</v>
      </c>
      <c r="D472" s="31" t="s">
        <v>2142</v>
      </c>
      <c r="E472" s="31" t="s">
        <v>2143</v>
      </c>
      <c r="F472" s="31" t="s">
        <v>106</v>
      </c>
      <c r="G472" s="31" t="s">
        <v>2144</v>
      </c>
      <c r="H472" s="31" t="s">
        <v>2145</v>
      </c>
      <c r="I472" s="32" t="s">
        <v>426</v>
      </c>
      <c r="J472" s="32">
        <v>45485</v>
      </c>
      <c r="K472" s="31">
        <f>ABS('Raw_Data'!K472)</f>
        <v>50</v>
      </c>
      <c r="L472" s="31">
        <f>K472 + SUMIF(Stock_In!A:A, A472, Stock_In!D:D) - SUMIF(Stock_Out!A:A, A472, Stock_Out!D:D)</f>
        <v>50</v>
      </c>
      <c r="M472" s="31">
        <v>66</v>
      </c>
      <c r="N472" s="31">
        <f t="shared" si="22"/>
        <v>16</v>
      </c>
      <c r="O472" s="31" t="str">
        <f t="shared" si="21"/>
        <v>Yes</v>
      </c>
      <c r="P472" s="39">
        <v>2.5</v>
      </c>
      <c r="Q472" s="31">
        <v>76</v>
      </c>
      <c r="R472" s="39">
        <f t="shared" si="23"/>
        <v>190</v>
      </c>
      <c r="S472" s="33">
        <v>73</v>
      </c>
    </row>
    <row r="473" spans="1:19" x14ac:dyDescent="0.25">
      <c r="A473" s="28" t="str">
        <f>IFERROR(VLOOKUP(B473, CHOOSE({1,2}, Products!B:B, Products!A:A), 2, FALSE), "Not Found")</f>
        <v>P051</v>
      </c>
      <c r="B473" s="28" t="str">
        <f>PROPER(TRIM('Raw_Data'!A473))</f>
        <v>Sardines</v>
      </c>
      <c r="C473" s="28" t="s">
        <v>113</v>
      </c>
      <c r="D473" s="28" t="s">
        <v>1808</v>
      </c>
      <c r="E473" s="28" t="s">
        <v>2146</v>
      </c>
      <c r="F473" s="28" t="s">
        <v>106</v>
      </c>
      <c r="G473" s="28" t="s">
        <v>2147</v>
      </c>
      <c r="H473" s="28" t="s">
        <v>2148</v>
      </c>
      <c r="I473" s="29" t="s">
        <v>754</v>
      </c>
      <c r="J473" s="29">
        <v>45416</v>
      </c>
      <c r="K473" s="28">
        <f>ABS('Raw_Data'!K473)</f>
        <v>91</v>
      </c>
      <c r="L473" s="28">
        <f>K473 + SUMIF(Stock_In!A:A, A473, Stock_In!D:D) - SUMIF(Stock_Out!A:A, A473, Stock_Out!D:D)</f>
        <v>91</v>
      </c>
      <c r="M473" s="28">
        <v>59</v>
      </c>
      <c r="N473" s="28">
        <f t="shared" si="22"/>
        <v>0</v>
      </c>
      <c r="O473" s="28" t="str">
        <f t="shared" si="21"/>
        <v>No</v>
      </c>
      <c r="P473" s="40">
        <v>6</v>
      </c>
      <c r="Q473" s="28">
        <v>30</v>
      </c>
      <c r="R473" s="40">
        <f t="shared" si="23"/>
        <v>180</v>
      </c>
      <c r="S473" s="30">
        <v>63</v>
      </c>
    </row>
    <row r="474" spans="1:19" x14ac:dyDescent="0.25">
      <c r="A474" s="31" t="str">
        <f>IFERROR(VLOOKUP(B474, CHOOSE({1,2}, Products!B:B, Products!A:A), 2, FALSE), "Not Found")</f>
        <v>P045</v>
      </c>
      <c r="B474" s="31" t="str">
        <f>PROPER(TRIM('Raw_Data'!A474))</f>
        <v>Olive Oil</v>
      </c>
      <c r="C474" s="31" t="s">
        <v>65</v>
      </c>
      <c r="D474" s="31" t="s">
        <v>2149</v>
      </c>
      <c r="E474" s="31" t="s">
        <v>2150</v>
      </c>
      <c r="F474" s="31" t="s">
        <v>106</v>
      </c>
      <c r="G474" s="31" t="s">
        <v>2151</v>
      </c>
      <c r="H474" s="31" t="s">
        <v>2152</v>
      </c>
      <c r="I474" s="32" t="s">
        <v>494</v>
      </c>
      <c r="J474" s="32" t="s">
        <v>271</v>
      </c>
      <c r="K474" s="31">
        <f>ABS('Raw_Data'!K474)</f>
        <v>28</v>
      </c>
      <c r="L474" s="31">
        <f>K474 + SUMIF(Stock_In!A:A, A474, Stock_In!D:D) - SUMIF(Stock_Out!A:A, A474, Stock_Out!D:D)</f>
        <v>28</v>
      </c>
      <c r="M474" s="31">
        <v>17</v>
      </c>
      <c r="N474" s="31">
        <f t="shared" si="22"/>
        <v>0</v>
      </c>
      <c r="O474" s="31" t="str">
        <f t="shared" si="21"/>
        <v>No</v>
      </c>
      <c r="P474" s="39">
        <v>6</v>
      </c>
      <c r="Q474" s="31">
        <v>38</v>
      </c>
      <c r="R474" s="39">
        <f t="shared" si="23"/>
        <v>228</v>
      </c>
      <c r="S474" s="33">
        <v>25</v>
      </c>
    </row>
    <row r="475" spans="1:19" x14ac:dyDescent="0.25">
      <c r="A475" s="28" t="str">
        <f>IFERROR(VLOOKUP(B475, CHOOSE({1,2}, Products!B:B, Products!A:A), 2, FALSE), "Not Found")</f>
        <v>P109</v>
      </c>
      <c r="B475" s="28" t="str">
        <f>PROPER(TRIM('Raw_Data'!A475))</f>
        <v>Zucchini</v>
      </c>
      <c r="C475" s="28" t="s">
        <v>56</v>
      </c>
      <c r="D475" s="28" t="s">
        <v>89</v>
      </c>
      <c r="E475" s="28" t="s">
        <v>2153</v>
      </c>
      <c r="F475" s="28" t="s">
        <v>106</v>
      </c>
      <c r="G475" s="28" t="s">
        <v>2154</v>
      </c>
      <c r="H475" s="28" t="s">
        <v>2155</v>
      </c>
      <c r="I475" s="29" t="s">
        <v>494</v>
      </c>
      <c r="J475" s="29" t="s">
        <v>2019</v>
      </c>
      <c r="K475" s="28">
        <f>ABS('Raw_Data'!K475)</f>
        <v>29</v>
      </c>
      <c r="L475" s="28">
        <f>K475 + SUMIF(Stock_In!A:A, A475, Stock_In!D:D) - SUMIF(Stock_Out!A:A, A475, Stock_Out!D:D)</f>
        <v>29</v>
      </c>
      <c r="M475" s="28">
        <v>18</v>
      </c>
      <c r="N475" s="28">
        <f t="shared" si="22"/>
        <v>0</v>
      </c>
      <c r="O475" s="28" t="str">
        <f t="shared" si="21"/>
        <v>No</v>
      </c>
      <c r="P475" s="40">
        <v>2.5</v>
      </c>
      <c r="Q475" s="28">
        <v>53</v>
      </c>
      <c r="R475" s="40">
        <f t="shared" si="23"/>
        <v>132.5</v>
      </c>
      <c r="S475" s="30">
        <v>69</v>
      </c>
    </row>
    <row r="476" spans="1:19" x14ac:dyDescent="0.25">
      <c r="A476" s="31" t="str">
        <f>IFERROR(VLOOKUP(B476, CHOOSE({1,2}, Products!B:B, Products!A:A), 2, FALSE), "Not Found")</f>
        <v>P121</v>
      </c>
      <c r="B476" s="31" t="str">
        <f>PROPER(TRIM('Raw_Data'!A476))</f>
        <v>Mackerel</v>
      </c>
      <c r="C476" s="31" t="s">
        <v>113</v>
      </c>
      <c r="D476" s="31" t="s">
        <v>2156</v>
      </c>
      <c r="E476" s="31" t="s">
        <v>2157</v>
      </c>
      <c r="F476" s="31" t="s">
        <v>106</v>
      </c>
      <c r="G476" s="31" t="s">
        <v>2158</v>
      </c>
      <c r="H476" s="31" t="s">
        <v>2159</v>
      </c>
      <c r="I476" s="32" t="s">
        <v>494</v>
      </c>
      <c r="J476" s="32" t="s">
        <v>1389</v>
      </c>
      <c r="K476" s="31">
        <f>ABS('Raw_Data'!K476)</f>
        <v>89</v>
      </c>
      <c r="L476" s="31">
        <f>K476 + SUMIF(Stock_In!A:A, A476, Stock_In!D:D) - SUMIF(Stock_Out!A:A, A476, Stock_Out!D:D)</f>
        <v>89</v>
      </c>
      <c r="M476" s="31">
        <v>26</v>
      </c>
      <c r="N476" s="31">
        <f t="shared" si="22"/>
        <v>0</v>
      </c>
      <c r="O476" s="31" t="str">
        <f t="shared" si="21"/>
        <v>No</v>
      </c>
      <c r="P476" s="39">
        <v>7.5</v>
      </c>
      <c r="Q476" s="31">
        <v>48</v>
      </c>
      <c r="R476" s="39">
        <f t="shared" si="23"/>
        <v>360</v>
      </c>
      <c r="S476" s="33">
        <v>94</v>
      </c>
    </row>
    <row r="477" spans="1:19" x14ac:dyDescent="0.25">
      <c r="A477" s="28" t="str">
        <f>IFERROR(VLOOKUP(B477, CHOOSE({1,2}, Products!B:B, Products!A:A), 2, FALSE), "Not Found")</f>
        <v>P070</v>
      </c>
      <c r="B477" s="28" t="str">
        <f>PROPER(TRIM('Raw_Data'!A477))</f>
        <v>Mushrooms</v>
      </c>
      <c r="C477" s="28" t="s">
        <v>56</v>
      </c>
      <c r="D477" s="28" t="s">
        <v>174</v>
      </c>
      <c r="E477" s="28" t="s">
        <v>2160</v>
      </c>
      <c r="F477" s="28" t="s">
        <v>106</v>
      </c>
      <c r="G477" s="28" t="s">
        <v>2161</v>
      </c>
      <c r="H477" s="28" t="s">
        <v>2162</v>
      </c>
      <c r="I477" s="29" t="s">
        <v>494</v>
      </c>
      <c r="J477" s="29" t="s">
        <v>2056</v>
      </c>
      <c r="K477" s="28">
        <f>ABS('Raw_Data'!K477)</f>
        <v>65</v>
      </c>
      <c r="L477" s="28">
        <f>K477 + SUMIF(Stock_In!A:A, A477, Stock_In!D:D) - SUMIF(Stock_Out!A:A, A477, Stock_Out!D:D)</f>
        <v>65</v>
      </c>
      <c r="M477" s="28">
        <v>42</v>
      </c>
      <c r="N477" s="28">
        <f t="shared" si="22"/>
        <v>0</v>
      </c>
      <c r="O477" s="28" t="str">
        <f t="shared" si="21"/>
        <v>No</v>
      </c>
      <c r="P477" s="40">
        <v>6.3</v>
      </c>
      <c r="Q477" s="28">
        <v>54</v>
      </c>
      <c r="R477" s="40">
        <f t="shared" si="23"/>
        <v>340.2</v>
      </c>
      <c r="S477" s="30">
        <v>2</v>
      </c>
    </row>
    <row r="478" spans="1:19" x14ac:dyDescent="0.25">
      <c r="A478" s="31" t="str">
        <f>IFERROR(VLOOKUP(B478, CHOOSE({1,2}, Products!B:B, Products!A:A), 2, FALSE), "Not Found")</f>
        <v>P015</v>
      </c>
      <c r="B478" s="31" t="str">
        <f>PROPER(TRIM('Raw_Data'!A478))</f>
        <v>Cauliflower</v>
      </c>
      <c r="C478" s="31" t="s">
        <v>103</v>
      </c>
      <c r="D478" s="31" t="s">
        <v>1598</v>
      </c>
      <c r="E478" s="31" t="s">
        <v>2163</v>
      </c>
      <c r="F478" s="31" t="s">
        <v>68</v>
      </c>
      <c r="G478" s="31" t="s">
        <v>2164</v>
      </c>
      <c r="H478" s="31" t="s">
        <v>2165</v>
      </c>
      <c r="I478" s="32" t="s">
        <v>132</v>
      </c>
      <c r="J478" s="32">
        <v>45510</v>
      </c>
      <c r="K478" s="31">
        <f>ABS('Raw_Data'!K478)</f>
        <v>40</v>
      </c>
      <c r="L478" s="31">
        <f>K478 + SUMIF(Stock_In!A:A, A478, Stock_In!D:D) - SUMIF(Stock_Out!A:A, A478, Stock_Out!D:D)</f>
        <v>40</v>
      </c>
      <c r="M478" s="31">
        <v>38</v>
      </c>
      <c r="N478" s="31">
        <f t="shared" si="22"/>
        <v>0</v>
      </c>
      <c r="O478" s="31" t="str">
        <f t="shared" si="21"/>
        <v>No</v>
      </c>
      <c r="P478" s="39">
        <v>3.2</v>
      </c>
      <c r="Q478" s="31">
        <v>21</v>
      </c>
      <c r="R478" s="39">
        <f t="shared" si="23"/>
        <v>67.2</v>
      </c>
      <c r="S478" s="33">
        <v>45</v>
      </c>
    </row>
    <row r="479" spans="1:19" x14ac:dyDescent="0.25">
      <c r="A479" s="28" t="str">
        <f>IFERROR(VLOOKUP(B479, CHOOSE({1,2}, Products!B:B, Products!A:A), 2, FALSE), "Not Found")</f>
        <v>P034</v>
      </c>
      <c r="B479" s="28" t="str">
        <f>PROPER(TRIM('Raw_Data'!A479))</f>
        <v>Rice Flour</v>
      </c>
      <c r="C479" s="28" t="s">
        <v>103</v>
      </c>
      <c r="D479" s="28" t="s">
        <v>2166</v>
      </c>
      <c r="E479" s="28" t="s">
        <v>2167</v>
      </c>
      <c r="F479" s="28" t="s">
        <v>59</v>
      </c>
      <c r="G479" s="28" t="s">
        <v>2168</v>
      </c>
      <c r="H479" s="28" t="s">
        <v>2169</v>
      </c>
      <c r="I479" s="29" t="s">
        <v>132</v>
      </c>
      <c r="J479" s="29" t="s">
        <v>600</v>
      </c>
      <c r="K479" s="28">
        <f>ABS('Raw_Data'!K479)</f>
        <v>99</v>
      </c>
      <c r="L479" s="28">
        <f>K479 + SUMIF(Stock_In!A:A, A479, Stock_In!D:D) - SUMIF(Stock_Out!A:A, A479, Stock_Out!D:D)</f>
        <v>99</v>
      </c>
      <c r="M479" s="28">
        <v>44</v>
      </c>
      <c r="N479" s="28">
        <f t="shared" si="22"/>
        <v>0</v>
      </c>
      <c r="O479" s="28" t="str">
        <f t="shared" si="21"/>
        <v>No</v>
      </c>
      <c r="P479" s="40">
        <v>2</v>
      </c>
      <c r="Q479" s="28">
        <v>36</v>
      </c>
      <c r="R479" s="40">
        <f t="shared" si="23"/>
        <v>72</v>
      </c>
      <c r="S479" s="30">
        <v>2</v>
      </c>
    </row>
    <row r="480" spans="1:19" x14ac:dyDescent="0.25">
      <c r="A480" s="31" t="str">
        <f>IFERROR(VLOOKUP(B480, CHOOSE({1,2}, Products!B:B, Products!A:A), 2, FALSE), "Not Found")</f>
        <v>P062</v>
      </c>
      <c r="B480" s="31" t="str">
        <f>PROPER(TRIM('Raw_Data'!A480))</f>
        <v>Short Grain Rice</v>
      </c>
      <c r="C480" s="31" t="s">
        <v>103</v>
      </c>
      <c r="D480" s="31" t="s">
        <v>2072</v>
      </c>
      <c r="E480" s="31" t="s">
        <v>2170</v>
      </c>
      <c r="F480" s="31" t="s">
        <v>106</v>
      </c>
      <c r="G480" s="31" t="s">
        <v>2171</v>
      </c>
      <c r="H480" s="31" t="s">
        <v>2172</v>
      </c>
      <c r="I480" s="32" t="s">
        <v>132</v>
      </c>
      <c r="J480" s="32">
        <v>45749</v>
      </c>
      <c r="K480" s="31">
        <f>ABS('Raw_Data'!K480)</f>
        <v>56</v>
      </c>
      <c r="L480" s="31">
        <f>K480 + SUMIF(Stock_In!A:A, A480, Stock_In!D:D) - SUMIF(Stock_Out!A:A, A480, Stock_Out!D:D)</f>
        <v>56</v>
      </c>
      <c r="M480" s="31">
        <v>28</v>
      </c>
      <c r="N480" s="31">
        <f t="shared" si="22"/>
        <v>0</v>
      </c>
      <c r="O480" s="31" t="str">
        <f t="shared" si="21"/>
        <v>No</v>
      </c>
      <c r="P480" s="39">
        <v>3</v>
      </c>
      <c r="Q480" s="31">
        <v>93</v>
      </c>
      <c r="R480" s="39">
        <f t="shared" si="23"/>
        <v>279</v>
      </c>
      <c r="S480" s="33">
        <v>69</v>
      </c>
    </row>
    <row r="481" spans="1:19" x14ac:dyDescent="0.25">
      <c r="A481" s="28" t="str">
        <f>IFERROR(VLOOKUP(B481, CHOOSE({1,2}, Products!B:B, Products!A:A), 2, FALSE), "Not Found")</f>
        <v>P003</v>
      </c>
      <c r="B481" s="28" t="str">
        <f>PROPER(TRIM('Raw_Data'!A481))</f>
        <v>Parmesan Cheese</v>
      </c>
      <c r="C481" s="28" t="s">
        <v>74</v>
      </c>
      <c r="D481" s="28" t="s">
        <v>1175</v>
      </c>
      <c r="E481" s="28" t="s">
        <v>2173</v>
      </c>
      <c r="F481" s="28" t="s">
        <v>59</v>
      </c>
      <c r="G481" s="28" t="s">
        <v>2174</v>
      </c>
      <c r="H481" s="28" t="s">
        <v>2175</v>
      </c>
      <c r="I481" s="29" t="s">
        <v>132</v>
      </c>
      <c r="J481" s="29" t="s">
        <v>628</v>
      </c>
      <c r="K481" s="28">
        <f>ABS('Raw_Data'!K481)</f>
        <v>37</v>
      </c>
      <c r="L481" s="28">
        <f>K481 + SUMIF(Stock_In!A:A, A481, Stock_In!D:D) - SUMIF(Stock_Out!A:A, A481, Stock_Out!D:D)</f>
        <v>37</v>
      </c>
      <c r="M481" s="28">
        <v>3</v>
      </c>
      <c r="N481" s="28">
        <f t="shared" si="22"/>
        <v>0</v>
      </c>
      <c r="O481" s="28" t="str">
        <f t="shared" si="21"/>
        <v>No</v>
      </c>
      <c r="P481" s="40">
        <v>12</v>
      </c>
      <c r="Q481" s="28">
        <v>39</v>
      </c>
      <c r="R481" s="40">
        <f t="shared" si="23"/>
        <v>468</v>
      </c>
      <c r="S481" s="30">
        <v>28</v>
      </c>
    </row>
    <row r="482" spans="1:19" x14ac:dyDescent="0.25">
      <c r="A482" s="31" t="str">
        <f>IFERROR(VLOOKUP(B482, CHOOSE({1,2}, Products!B:B, Products!A:A), 2, FALSE), "Not Found")</f>
        <v>P077</v>
      </c>
      <c r="B482" s="31" t="str">
        <f>PROPER(TRIM('Raw_Data'!A482))</f>
        <v>Brown Rice</v>
      </c>
      <c r="C482" s="31" t="s">
        <v>103</v>
      </c>
      <c r="D482" s="31" t="s">
        <v>1693</v>
      </c>
      <c r="E482" s="31" t="s">
        <v>2176</v>
      </c>
      <c r="F482" s="31" t="s">
        <v>106</v>
      </c>
      <c r="G482" s="31" t="s">
        <v>2177</v>
      </c>
      <c r="H482" s="31" t="s">
        <v>2178</v>
      </c>
      <c r="I482" s="32" t="s">
        <v>1121</v>
      </c>
      <c r="J482" s="32" t="s">
        <v>1880</v>
      </c>
      <c r="K482" s="31">
        <f>ABS('Raw_Data'!K482)</f>
        <v>31</v>
      </c>
      <c r="L482" s="31">
        <f>K482 + SUMIF(Stock_In!A:A, A482, Stock_In!D:D) - SUMIF(Stock_Out!A:A, A482, Stock_Out!D:D)</f>
        <v>31</v>
      </c>
      <c r="M482" s="31">
        <v>29</v>
      </c>
      <c r="N482" s="31">
        <f t="shared" si="22"/>
        <v>0</v>
      </c>
      <c r="O482" s="31" t="str">
        <f t="shared" si="21"/>
        <v>No</v>
      </c>
      <c r="P482" s="39">
        <v>2.5</v>
      </c>
      <c r="Q482" s="31">
        <v>25</v>
      </c>
      <c r="R482" s="39">
        <f t="shared" si="23"/>
        <v>62.5</v>
      </c>
      <c r="S482" s="33">
        <v>22</v>
      </c>
    </row>
    <row r="483" spans="1:19" x14ac:dyDescent="0.25">
      <c r="A483" s="28" t="str">
        <f>IFERROR(VLOOKUP(B483, CHOOSE({1,2}, Products!B:B, Products!A:A), 2, FALSE), "Not Found")</f>
        <v>P072</v>
      </c>
      <c r="B483" s="28" t="str">
        <f>PROPER(TRIM('Raw_Data'!A483))</f>
        <v>White Tea</v>
      </c>
      <c r="C483" s="28" t="s">
        <v>201</v>
      </c>
      <c r="D483" s="28" t="s">
        <v>2179</v>
      </c>
      <c r="E483" s="28" t="s">
        <v>2180</v>
      </c>
      <c r="F483" s="28" t="s">
        <v>68</v>
      </c>
      <c r="G483" s="28" t="s">
        <v>2181</v>
      </c>
      <c r="H483" s="28" t="s">
        <v>2182</v>
      </c>
      <c r="I483" s="29" t="s">
        <v>1121</v>
      </c>
      <c r="J483" s="29">
        <v>45839</v>
      </c>
      <c r="K483" s="28">
        <f>ABS('Raw_Data'!K483)</f>
        <v>81</v>
      </c>
      <c r="L483" s="28">
        <f>K483 + SUMIF(Stock_In!A:A, A483, Stock_In!D:D) - SUMIF(Stock_Out!A:A, A483, Stock_Out!D:D)</f>
        <v>81</v>
      </c>
      <c r="M483" s="28">
        <v>83</v>
      </c>
      <c r="N483" s="28">
        <f t="shared" si="22"/>
        <v>2</v>
      </c>
      <c r="O483" s="28" t="str">
        <f t="shared" si="21"/>
        <v>Yes</v>
      </c>
      <c r="P483" s="40">
        <v>25</v>
      </c>
      <c r="Q483" s="28">
        <v>74</v>
      </c>
      <c r="R483" s="40">
        <f t="shared" si="23"/>
        <v>1850</v>
      </c>
      <c r="S483" s="30">
        <v>86</v>
      </c>
    </row>
    <row r="484" spans="1:19" x14ac:dyDescent="0.25">
      <c r="A484" s="31" t="str">
        <f>IFERROR(VLOOKUP(B484, CHOOSE({1,2}, Products!B:B, Products!A:A), 2, FALSE), "Not Found")</f>
        <v>P030</v>
      </c>
      <c r="B484" s="31" t="str">
        <f>PROPER(TRIM('Raw_Data'!A484))</f>
        <v>Bread Flour</v>
      </c>
      <c r="C484" s="31" t="s">
        <v>103</v>
      </c>
      <c r="D484" s="31" t="s">
        <v>82</v>
      </c>
      <c r="E484" s="31" t="s">
        <v>2183</v>
      </c>
      <c r="F484" s="31" t="s">
        <v>68</v>
      </c>
      <c r="G484" s="31" t="s">
        <v>2184</v>
      </c>
      <c r="H484" s="31" t="s">
        <v>2185</v>
      </c>
      <c r="I484" s="32" t="s">
        <v>1121</v>
      </c>
      <c r="J484" s="32">
        <v>45423</v>
      </c>
      <c r="K484" s="31">
        <f>ABS('Raw_Data'!K484)</f>
        <v>11</v>
      </c>
      <c r="L484" s="31">
        <f>K484 + SUMIF(Stock_In!A:A, A484, Stock_In!D:D) - SUMIF(Stock_Out!A:A, A484, Stock_Out!D:D)</f>
        <v>11</v>
      </c>
      <c r="M484" s="31">
        <v>77</v>
      </c>
      <c r="N484" s="31">
        <f t="shared" si="22"/>
        <v>66</v>
      </c>
      <c r="O484" s="31" t="str">
        <f t="shared" si="21"/>
        <v>Yes</v>
      </c>
      <c r="P484" s="39">
        <v>1.5</v>
      </c>
      <c r="Q484" s="31">
        <v>77</v>
      </c>
      <c r="R484" s="39">
        <f t="shared" si="23"/>
        <v>115.5</v>
      </c>
      <c r="S484" s="33">
        <v>46</v>
      </c>
    </row>
    <row r="485" spans="1:19" x14ac:dyDescent="0.25">
      <c r="A485" s="28" t="str">
        <f>IFERROR(VLOOKUP(B485, CHOOSE({1,2}, Products!B:B, Products!A:A), 2, FALSE), "Not Found")</f>
        <v>P016</v>
      </c>
      <c r="B485" s="28" t="str">
        <f>PROPER(TRIM('Raw_Data'!A485))</f>
        <v>Pear</v>
      </c>
      <c r="C485" s="28" t="s">
        <v>56</v>
      </c>
      <c r="D485" s="28" t="s">
        <v>384</v>
      </c>
      <c r="E485" s="28" t="s">
        <v>2186</v>
      </c>
      <c r="F485" s="28" t="s">
        <v>106</v>
      </c>
      <c r="G485" s="28" t="s">
        <v>2187</v>
      </c>
      <c r="H485" s="28" t="s">
        <v>2188</v>
      </c>
      <c r="I485" s="29" t="s">
        <v>698</v>
      </c>
      <c r="J485" s="29" t="s">
        <v>1221</v>
      </c>
      <c r="K485" s="28">
        <f>ABS('Raw_Data'!K485)</f>
        <v>29</v>
      </c>
      <c r="L485" s="28">
        <f>K485 + SUMIF(Stock_In!A:A, A485, Stock_In!D:D) - SUMIF(Stock_Out!A:A, A485, Stock_Out!D:D)</f>
        <v>29</v>
      </c>
      <c r="M485" s="28">
        <v>20</v>
      </c>
      <c r="N485" s="28">
        <f t="shared" si="22"/>
        <v>0</v>
      </c>
      <c r="O485" s="28" t="str">
        <f t="shared" si="21"/>
        <v>No</v>
      </c>
      <c r="P485" s="40">
        <v>4.5</v>
      </c>
      <c r="Q485" s="28">
        <v>31</v>
      </c>
      <c r="R485" s="40">
        <f t="shared" si="23"/>
        <v>139.5</v>
      </c>
      <c r="S485" s="30">
        <v>31</v>
      </c>
    </row>
    <row r="486" spans="1:19" x14ac:dyDescent="0.25">
      <c r="A486" s="31" t="str">
        <f>IFERROR(VLOOKUP(B486, CHOOSE({1,2}, Products!B:B, Products!A:A), 2, FALSE), "Not Found")</f>
        <v>P109</v>
      </c>
      <c r="B486" s="31" t="str">
        <f>PROPER(TRIM('Raw_Data'!A486))</f>
        <v>Zucchini</v>
      </c>
      <c r="C486" s="31" t="s">
        <v>56</v>
      </c>
      <c r="D486" s="31" t="s">
        <v>1318</v>
      </c>
      <c r="E486" s="31" t="s">
        <v>2189</v>
      </c>
      <c r="F486" s="31" t="s">
        <v>106</v>
      </c>
      <c r="G486" s="31" t="s">
        <v>2190</v>
      </c>
      <c r="H486" s="31" t="s">
        <v>2191</v>
      </c>
      <c r="I486" s="32" t="s">
        <v>698</v>
      </c>
      <c r="J486" s="32" t="s">
        <v>1371</v>
      </c>
      <c r="K486" s="31">
        <f>ABS('Raw_Data'!K486)</f>
        <v>59</v>
      </c>
      <c r="L486" s="31">
        <f>K486 + SUMIF(Stock_In!A:A, A486, Stock_In!D:D) - SUMIF(Stock_Out!A:A, A486, Stock_Out!D:D)</f>
        <v>59</v>
      </c>
      <c r="M486" s="31">
        <v>91</v>
      </c>
      <c r="N486" s="31">
        <f t="shared" si="22"/>
        <v>32</v>
      </c>
      <c r="O486" s="31" t="str">
        <f t="shared" si="21"/>
        <v>Yes</v>
      </c>
      <c r="P486" s="39">
        <v>2.5</v>
      </c>
      <c r="Q486" s="31">
        <v>54</v>
      </c>
      <c r="R486" s="39">
        <f t="shared" si="23"/>
        <v>135</v>
      </c>
      <c r="S486" s="33">
        <v>87</v>
      </c>
    </row>
    <row r="487" spans="1:19" x14ac:dyDescent="0.25">
      <c r="A487" s="28" t="str">
        <f>IFERROR(VLOOKUP(B487, CHOOSE({1,2}, Products!B:B, Products!A:A), 2, FALSE), "Not Found")</f>
        <v>P010</v>
      </c>
      <c r="B487" s="28" t="str">
        <f>PROPER(TRIM('Raw_Data'!A487))</f>
        <v>Yogurt</v>
      </c>
      <c r="C487" s="28" t="s">
        <v>74</v>
      </c>
      <c r="D487" s="28" t="s">
        <v>463</v>
      </c>
      <c r="E487" s="28" t="s">
        <v>2192</v>
      </c>
      <c r="F487" s="28" t="s">
        <v>68</v>
      </c>
      <c r="G487" s="28" t="s">
        <v>2193</v>
      </c>
      <c r="H487" s="28" t="s">
        <v>2194</v>
      </c>
      <c r="I487" s="29" t="s">
        <v>698</v>
      </c>
      <c r="J487" s="29" t="s">
        <v>1762</v>
      </c>
      <c r="K487" s="28">
        <f>ABS('Raw_Data'!K487)</f>
        <v>12</v>
      </c>
      <c r="L487" s="28">
        <f>K487 + SUMIF(Stock_In!A:A, A487, Stock_In!D:D) - SUMIF(Stock_Out!A:A, A487, Stock_Out!D:D)</f>
        <v>12</v>
      </c>
      <c r="M487" s="28">
        <v>83</v>
      </c>
      <c r="N487" s="28">
        <f t="shared" si="22"/>
        <v>71</v>
      </c>
      <c r="O487" s="28" t="str">
        <f t="shared" si="21"/>
        <v>Yes</v>
      </c>
      <c r="P487" s="40">
        <v>1.75</v>
      </c>
      <c r="Q487" s="28">
        <v>22</v>
      </c>
      <c r="R487" s="40">
        <f t="shared" si="23"/>
        <v>38.5</v>
      </c>
      <c r="S487" s="30">
        <v>9</v>
      </c>
    </row>
    <row r="488" spans="1:19" x14ac:dyDescent="0.25">
      <c r="A488" s="31" t="str">
        <f>IFERROR(VLOOKUP(B488, CHOOSE({1,2}, Products!B:B, Products!A:A), 2, FALSE), "Not Found")</f>
        <v>P033</v>
      </c>
      <c r="B488" s="31" t="str">
        <f>PROPER(TRIM('Raw_Data'!A488))</f>
        <v>Lime</v>
      </c>
      <c r="C488" s="31" t="s">
        <v>56</v>
      </c>
      <c r="D488" s="31" t="s">
        <v>97</v>
      </c>
      <c r="E488" s="31" t="s">
        <v>2195</v>
      </c>
      <c r="F488" s="31" t="s">
        <v>59</v>
      </c>
      <c r="G488" s="31" t="s">
        <v>2196</v>
      </c>
      <c r="H488" s="31" t="s">
        <v>2197</v>
      </c>
      <c r="I488" s="32" t="s">
        <v>698</v>
      </c>
      <c r="J488" s="32" t="s">
        <v>132</v>
      </c>
      <c r="K488" s="31">
        <f>ABS('Raw_Data'!K488)</f>
        <v>75</v>
      </c>
      <c r="L488" s="31">
        <f>K488 + SUMIF(Stock_In!A:A, A488, Stock_In!D:D) - SUMIF(Stock_Out!A:A, A488, Stock_Out!D:D)</f>
        <v>75</v>
      </c>
      <c r="M488" s="31">
        <v>56</v>
      </c>
      <c r="N488" s="31">
        <f t="shared" si="22"/>
        <v>0</v>
      </c>
      <c r="O488" s="31" t="str">
        <f t="shared" si="21"/>
        <v>No</v>
      </c>
      <c r="P488" s="39">
        <v>1.9</v>
      </c>
      <c r="Q488" s="31">
        <v>63</v>
      </c>
      <c r="R488" s="39">
        <f t="shared" si="23"/>
        <v>119.69999999999999</v>
      </c>
      <c r="S488" s="33">
        <v>64</v>
      </c>
    </row>
    <row r="489" spans="1:19" x14ac:dyDescent="0.25">
      <c r="A489" s="28" t="str">
        <f>IFERROR(VLOOKUP(B489, CHOOSE({1,2}, Products!B:B, Products!A:A), 2, FALSE), "Not Found")</f>
        <v>P048</v>
      </c>
      <c r="B489" s="28" t="str">
        <f>PROPER(TRIM('Raw_Data'!A489))</f>
        <v>Trout</v>
      </c>
      <c r="C489" s="28" t="s">
        <v>113</v>
      </c>
      <c r="D489" s="28" t="s">
        <v>1230</v>
      </c>
      <c r="E489" s="28" t="s">
        <v>2198</v>
      </c>
      <c r="F489" s="28" t="s">
        <v>106</v>
      </c>
      <c r="G489" s="28" t="s">
        <v>2199</v>
      </c>
      <c r="H489" s="28" t="s">
        <v>2200</v>
      </c>
      <c r="I489" s="29" t="s">
        <v>698</v>
      </c>
      <c r="J489" s="29" t="s">
        <v>1229</v>
      </c>
      <c r="K489" s="28">
        <f>ABS('Raw_Data'!K489)</f>
        <v>67</v>
      </c>
      <c r="L489" s="28">
        <f>K489 + SUMIF(Stock_In!A:A, A489, Stock_In!D:D) - SUMIF(Stock_Out!A:A, A489, Stock_Out!D:D)</f>
        <v>67</v>
      </c>
      <c r="M489" s="28">
        <v>83</v>
      </c>
      <c r="N489" s="28">
        <f t="shared" si="22"/>
        <v>16</v>
      </c>
      <c r="O489" s="28" t="str">
        <f t="shared" si="21"/>
        <v>Yes</v>
      </c>
      <c r="P489" s="40">
        <v>11.6</v>
      </c>
      <c r="Q489" s="28">
        <v>66</v>
      </c>
      <c r="R489" s="40">
        <f t="shared" si="23"/>
        <v>765.6</v>
      </c>
      <c r="S489" s="30">
        <v>77</v>
      </c>
    </row>
    <row r="490" spans="1:19" x14ac:dyDescent="0.25">
      <c r="A490" s="31" t="str">
        <f>IFERROR(VLOOKUP(B490, CHOOSE({1,2}, Products!B:B, Products!A:A), 2, FALSE), "Not Found")</f>
        <v>P079</v>
      </c>
      <c r="B490" s="31" t="str">
        <f>PROPER(TRIM('Raw_Data'!A490))</f>
        <v>White Sugar</v>
      </c>
      <c r="C490" s="31" t="s">
        <v>103</v>
      </c>
      <c r="D490" s="31" t="s">
        <v>1579</v>
      </c>
      <c r="E490" s="31" t="s">
        <v>2202</v>
      </c>
      <c r="F490" s="31" t="s">
        <v>68</v>
      </c>
      <c r="G490" s="31" t="s">
        <v>2203</v>
      </c>
      <c r="H490" s="31" t="s">
        <v>2204</v>
      </c>
      <c r="I490" s="32" t="s">
        <v>698</v>
      </c>
      <c r="J490" s="32" t="s">
        <v>711</v>
      </c>
      <c r="K490" s="31">
        <f>ABS('Raw_Data'!K490)</f>
        <v>29</v>
      </c>
      <c r="L490" s="31">
        <f>K490 + SUMIF(Stock_In!A:A, A490, Stock_In!D:D) - SUMIF(Stock_Out!A:A, A490, Stock_Out!D:D)</f>
        <v>29</v>
      </c>
      <c r="M490" s="31">
        <v>54</v>
      </c>
      <c r="N490" s="31">
        <f t="shared" si="22"/>
        <v>25</v>
      </c>
      <c r="O490" s="31" t="str">
        <f t="shared" si="21"/>
        <v>Yes</v>
      </c>
      <c r="P490" s="39">
        <v>2</v>
      </c>
      <c r="Q490" s="31">
        <v>58</v>
      </c>
      <c r="R490" s="39">
        <f t="shared" si="23"/>
        <v>116</v>
      </c>
      <c r="S490" s="33">
        <v>63</v>
      </c>
    </row>
    <row r="491" spans="1:19" x14ac:dyDescent="0.25">
      <c r="A491" s="28" t="str">
        <f>IFERROR(VLOOKUP(B491, CHOOSE({1,2}, Products!B:B, Products!A:A), 2, FALSE), "Not Found")</f>
        <v>P004</v>
      </c>
      <c r="B491" s="28" t="str">
        <f>PROPER(TRIM('Raw_Data'!A491))</f>
        <v>Carrot</v>
      </c>
      <c r="C491" s="28" t="s">
        <v>56</v>
      </c>
      <c r="D491" s="28" t="s">
        <v>384</v>
      </c>
      <c r="E491" s="28" t="s">
        <v>2205</v>
      </c>
      <c r="F491" s="28" t="s">
        <v>59</v>
      </c>
      <c r="G491" s="28" t="s">
        <v>2206</v>
      </c>
      <c r="H491" s="28" t="s">
        <v>2207</v>
      </c>
      <c r="I491" s="29" t="s">
        <v>698</v>
      </c>
      <c r="J491" s="29" t="s">
        <v>1692</v>
      </c>
      <c r="K491" s="28">
        <f>ABS('Raw_Data'!K491)</f>
        <v>61</v>
      </c>
      <c r="L491" s="28">
        <f>K491 + SUMIF(Stock_In!A:A, A491, Stock_In!D:D) - SUMIF(Stock_Out!A:A, A491, Stock_Out!D:D)</f>
        <v>61</v>
      </c>
      <c r="M491" s="28">
        <v>81</v>
      </c>
      <c r="N491" s="28">
        <f t="shared" si="22"/>
        <v>20</v>
      </c>
      <c r="O491" s="28" t="str">
        <f t="shared" si="21"/>
        <v>Yes</v>
      </c>
      <c r="P491" s="40">
        <v>1.5</v>
      </c>
      <c r="Q491" s="28">
        <v>26</v>
      </c>
      <c r="R491" s="40">
        <f t="shared" si="23"/>
        <v>39</v>
      </c>
      <c r="S491" s="30">
        <v>76</v>
      </c>
    </row>
    <row r="492" spans="1:19" x14ac:dyDescent="0.25">
      <c r="A492" s="31" t="str">
        <f>IFERROR(VLOOKUP(B492, CHOOSE({1,2}, Products!B:B, Products!A:A), 2, FALSE), "Not Found")</f>
        <v>P015</v>
      </c>
      <c r="B492" s="31" t="str">
        <f>PROPER(TRIM('Raw_Data'!A492))</f>
        <v>Cauliflower</v>
      </c>
      <c r="C492" s="31" t="s">
        <v>56</v>
      </c>
      <c r="D492" s="31" t="s">
        <v>2208</v>
      </c>
      <c r="E492" s="31" t="s">
        <v>2209</v>
      </c>
      <c r="F492" s="31" t="s">
        <v>106</v>
      </c>
      <c r="G492" s="31" t="s">
        <v>2210</v>
      </c>
      <c r="H492" s="31" t="s">
        <v>2211</v>
      </c>
      <c r="I492" s="32" t="s">
        <v>669</v>
      </c>
      <c r="J492" s="32">
        <v>45572</v>
      </c>
      <c r="K492" s="31">
        <f>ABS('Raw_Data'!K492)</f>
        <v>52</v>
      </c>
      <c r="L492" s="31">
        <f>K492 + SUMIF(Stock_In!A:A, A492, Stock_In!D:D) - SUMIF(Stock_Out!A:A, A492, Stock_Out!D:D)</f>
        <v>52</v>
      </c>
      <c r="M492" s="31">
        <v>22</v>
      </c>
      <c r="N492" s="31">
        <f t="shared" si="22"/>
        <v>0</v>
      </c>
      <c r="O492" s="31" t="str">
        <f t="shared" si="21"/>
        <v>No</v>
      </c>
      <c r="P492" s="39">
        <v>2.5</v>
      </c>
      <c r="Q492" s="31">
        <v>56</v>
      </c>
      <c r="R492" s="39">
        <f t="shared" si="23"/>
        <v>140</v>
      </c>
      <c r="S492" s="33">
        <v>44</v>
      </c>
    </row>
    <row r="493" spans="1:19" x14ac:dyDescent="0.25">
      <c r="A493" s="28" t="str">
        <f>IFERROR(VLOOKUP(B493, CHOOSE({1,2}, Products!B:B, Products!A:A), 2, FALSE), "Not Found")</f>
        <v>P067</v>
      </c>
      <c r="B493" s="28" t="str">
        <f>PROPER(TRIM('Raw_Data'!A493))</f>
        <v>Greek Yogurt</v>
      </c>
      <c r="C493" s="28" t="s">
        <v>56</v>
      </c>
      <c r="D493" s="28" t="s">
        <v>1273</v>
      </c>
      <c r="E493" s="28" t="s">
        <v>2212</v>
      </c>
      <c r="F493" s="28" t="s">
        <v>68</v>
      </c>
      <c r="G493" s="28" t="s">
        <v>2213</v>
      </c>
      <c r="H493" s="28" t="s">
        <v>2214</v>
      </c>
      <c r="I493" s="29" t="s">
        <v>669</v>
      </c>
      <c r="J493" s="29" t="s">
        <v>1080</v>
      </c>
      <c r="K493" s="28">
        <f>ABS('Raw_Data'!K493)</f>
        <v>28</v>
      </c>
      <c r="L493" s="28">
        <f>K493 + SUMIF(Stock_In!A:A, A493, Stock_In!D:D) - SUMIF(Stock_Out!A:A, A493, Stock_Out!D:D)</f>
        <v>28</v>
      </c>
      <c r="M493" s="28">
        <v>38</v>
      </c>
      <c r="N493" s="28">
        <f t="shared" si="22"/>
        <v>10</v>
      </c>
      <c r="O493" s="28" t="str">
        <f t="shared" si="21"/>
        <v>Yes</v>
      </c>
      <c r="P493" s="40">
        <v>42.58</v>
      </c>
      <c r="Q493" s="28">
        <v>48</v>
      </c>
      <c r="R493" s="40">
        <f t="shared" si="23"/>
        <v>2043.84</v>
      </c>
      <c r="S493" s="30">
        <v>56</v>
      </c>
    </row>
    <row r="494" spans="1:19" x14ac:dyDescent="0.25">
      <c r="A494" s="31" t="str">
        <f>IFERROR(VLOOKUP(B494, CHOOSE({1,2}, Products!B:B, Products!A:A), 2, FALSE), "Not Found")</f>
        <v>P030</v>
      </c>
      <c r="B494" s="31" t="str">
        <f>PROPER(TRIM('Raw_Data'!A494))</f>
        <v>Bread Flour</v>
      </c>
      <c r="C494" s="31" t="s">
        <v>103</v>
      </c>
      <c r="D494" s="31" t="s">
        <v>2216</v>
      </c>
      <c r="E494" s="31" t="s">
        <v>2217</v>
      </c>
      <c r="F494" s="31" t="s">
        <v>106</v>
      </c>
      <c r="G494" s="31" t="s">
        <v>2218</v>
      </c>
      <c r="H494" s="31" t="s">
        <v>2219</v>
      </c>
      <c r="I494" s="32" t="s">
        <v>1362</v>
      </c>
      <c r="J494" s="32" t="s">
        <v>1243</v>
      </c>
      <c r="K494" s="31">
        <f>ABS('Raw_Data'!K494)</f>
        <v>84</v>
      </c>
      <c r="L494" s="31">
        <f>K494 + SUMIF(Stock_In!A:A, A494, Stock_In!D:D) - SUMIF(Stock_Out!A:A, A494, Stock_Out!D:D)</f>
        <v>84</v>
      </c>
      <c r="M494" s="31">
        <v>92</v>
      </c>
      <c r="N494" s="31">
        <f t="shared" si="22"/>
        <v>8</v>
      </c>
      <c r="O494" s="31" t="str">
        <f t="shared" si="21"/>
        <v>Yes</v>
      </c>
      <c r="P494" s="39">
        <v>1.5</v>
      </c>
      <c r="Q494" s="31">
        <v>92</v>
      </c>
      <c r="R494" s="39">
        <f t="shared" si="23"/>
        <v>138</v>
      </c>
      <c r="S494" s="33">
        <v>69</v>
      </c>
    </row>
    <row r="495" spans="1:19" x14ac:dyDescent="0.25">
      <c r="A495" s="28" t="str">
        <f>IFERROR(VLOOKUP(B495, CHOOSE({1,2}, Products!B:B, Products!A:A), 2, FALSE), "Not Found")</f>
        <v>P070</v>
      </c>
      <c r="B495" s="28" t="str">
        <f>PROPER(TRIM('Raw_Data'!A495))</f>
        <v>Mushrooms</v>
      </c>
      <c r="C495" s="28" t="s">
        <v>56</v>
      </c>
      <c r="D495" s="28" t="s">
        <v>812</v>
      </c>
      <c r="E495" s="28" t="s">
        <v>2220</v>
      </c>
      <c r="F495" s="28" t="s">
        <v>68</v>
      </c>
      <c r="G495" s="28" t="s">
        <v>2221</v>
      </c>
      <c r="H495" s="28" t="s">
        <v>2222</v>
      </c>
      <c r="I495" s="29" t="s">
        <v>1362</v>
      </c>
      <c r="J495" s="29">
        <v>45484</v>
      </c>
      <c r="K495" s="28">
        <f>ABS('Raw_Data'!K495)</f>
        <v>79</v>
      </c>
      <c r="L495" s="28">
        <f>K495 + SUMIF(Stock_In!A:A, A495, Stock_In!D:D) - SUMIF(Stock_Out!A:A, A495, Stock_Out!D:D)</f>
        <v>79</v>
      </c>
      <c r="M495" s="28">
        <v>45</v>
      </c>
      <c r="N495" s="28">
        <f t="shared" si="22"/>
        <v>0</v>
      </c>
      <c r="O495" s="28" t="str">
        <f t="shared" si="21"/>
        <v>No</v>
      </c>
      <c r="P495" s="40">
        <v>6</v>
      </c>
      <c r="Q495" s="28">
        <v>55</v>
      </c>
      <c r="R495" s="40">
        <f t="shared" si="23"/>
        <v>330</v>
      </c>
      <c r="S495" s="30">
        <v>20</v>
      </c>
    </row>
    <row r="496" spans="1:19" x14ac:dyDescent="0.25">
      <c r="A496" s="31" t="str">
        <f>IFERROR(VLOOKUP(B496, CHOOSE({1,2}, Products!B:B, Products!A:A), 2, FALSE), "Not Found")</f>
        <v>P040</v>
      </c>
      <c r="B496" s="31" t="str">
        <f>PROPER(TRIM('Raw_Data'!A496))</f>
        <v>Sesame Oil</v>
      </c>
      <c r="C496" s="31" t="s">
        <v>65</v>
      </c>
      <c r="D496" s="31" t="s">
        <v>303</v>
      </c>
      <c r="E496" s="31" t="s">
        <v>2223</v>
      </c>
      <c r="F496" s="31" t="s">
        <v>68</v>
      </c>
      <c r="G496" s="31" t="s">
        <v>2224</v>
      </c>
      <c r="H496" s="31" t="s">
        <v>2225</v>
      </c>
      <c r="I496" s="32" t="s">
        <v>1362</v>
      </c>
      <c r="J496" s="32" t="s">
        <v>2090</v>
      </c>
      <c r="K496" s="31">
        <f>ABS('Raw_Data'!K496)</f>
        <v>39</v>
      </c>
      <c r="L496" s="31">
        <f>K496 + SUMIF(Stock_In!A:A, A496, Stock_In!D:D) - SUMIF(Stock_Out!A:A, A496, Stock_Out!D:D)</f>
        <v>39</v>
      </c>
      <c r="M496" s="31">
        <v>78</v>
      </c>
      <c r="N496" s="31">
        <f t="shared" si="22"/>
        <v>39</v>
      </c>
      <c r="O496" s="31" t="str">
        <f t="shared" si="21"/>
        <v>Yes</v>
      </c>
      <c r="P496" s="39">
        <v>6.5</v>
      </c>
      <c r="Q496" s="31">
        <v>54</v>
      </c>
      <c r="R496" s="39">
        <f t="shared" si="23"/>
        <v>351</v>
      </c>
      <c r="S496" s="33">
        <v>89</v>
      </c>
    </row>
    <row r="497" spans="1:19" x14ac:dyDescent="0.25">
      <c r="A497" s="28" t="str">
        <f>IFERROR(VLOOKUP(B497, CHOOSE({1,2}, Products!B:B, Products!A:A), 2, FALSE), "Not Found")</f>
        <v>P083</v>
      </c>
      <c r="B497" s="28" t="str">
        <f>PROPER(TRIM('Raw_Data'!A497))</f>
        <v>Buttermilk</v>
      </c>
      <c r="C497" s="28" t="s">
        <v>74</v>
      </c>
      <c r="D497" s="28" t="s">
        <v>2226</v>
      </c>
      <c r="E497" s="28" t="s">
        <v>2227</v>
      </c>
      <c r="F497" s="28" t="s">
        <v>59</v>
      </c>
      <c r="G497" s="28" t="s">
        <v>2228</v>
      </c>
      <c r="H497" s="28" t="s">
        <v>2229</v>
      </c>
      <c r="I497" s="29" t="s">
        <v>1362</v>
      </c>
      <c r="J497" s="29">
        <v>45539</v>
      </c>
      <c r="K497" s="28">
        <f>ABS('Raw_Data'!K497)</f>
        <v>69</v>
      </c>
      <c r="L497" s="28">
        <f>K497 + SUMIF(Stock_In!A:A, A497, Stock_In!D:D) - SUMIF(Stock_Out!A:A, A497, Stock_Out!D:D)</f>
        <v>69</v>
      </c>
      <c r="M497" s="28">
        <v>98</v>
      </c>
      <c r="N497" s="28">
        <f t="shared" si="22"/>
        <v>29</v>
      </c>
      <c r="O497" s="28" t="str">
        <f t="shared" si="21"/>
        <v>Yes</v>
      </c>
      <c r="P497" s="40">
        <v>2.5499999999999998</v>
      </c>
      <c r="Q497" s="28">
        <v>29</v>
      </c>
      <c r="R497" s="40">
        <f t="shared" si="23"/>
        <v>73.949999999999989</v>
      </c>
      <c r="S497" s="30">
        <v>34</v>
      </c>
    </row>
    <row r="498" spans="1:19" x14ac:dyDescent="0.25">
      <c r="A498" s="31" t="str">
        <f>IFERROR(VLOOKUP(B498, CHOOSE({1,2}, Products!B:B, Products!A:A), 2, FALSE), "Not Found")</f>
        <v>P105</v>
      </c>
      <c r="B498" s="31" t="str">
        <f>PROPER(TRIM('Raw_Data'!A498))</f>
        <v>Strawberries</v>
      </c>
      <c r="C498" s="31" t="s">
        <v>74</v>
      </c>
      <c r="D498" s="31" t="s">
        <v>2230</v>
      </c>
      <c r="E498" s="31" t="s">
        <v>2231</v>
      </c>
      <c r="F498" s="31" t="s">
        <v>68</v>
      </c>
      <c r="G498" s="31" t="s">
        <v>2232</v>
      </c>
      <c r="H498" s="31" t="s">
        <v>2233</v>
      </c>
      <c r="I498" s="32" t="s">
        <v>717</v>
      </c>
      <c r="J498" s="32">
        <v>45392</v>
      </c>
      <c r="K498" s="31">
        <f>ABS('Raw_Data'!K498)</f>
        <v>54</v>
      </c>
      <c r="L498" s="31">
        <f>K498 + SUMIF(Stock_In!A:A, A498, Stock_In!D:D) - SUMIF(Stock_Out!A:A, A498, Stock_Out!D:D)</f>
        <v>54</v>
      </c>
      <c r="M498" s="31">
        <v>56</v>
      </c>
      <c r="N498" s="31">
        <f t="shared" si="22"/>
        <v>2</v>
      </c>
      <c r="O498" s="31" t="str">
        <f t="shared" si="21"/>
        <v>Yes</v>
      </c>
      <c r="P498" s="39">
        <v>12</v>
      </c>
      <c r="Q498" s="31">
        <v>31</v>
      </c>
      <c r="R498" s="39">
        <f t="shared" si="23"/>
        <v>372</v>
      </c>
      <c r="S498" s="33">
        <v>69</v>
      </c>
    </row>
    <row r="499" spans="1:19" x14ac:dyDescent="0.25">
      <c r="A499" s="28" t="str">
        <f>IFERROR(VLOOKUP(B499, CHOOSE({1,2}, Products!B:B, Products!A:A), 2, FALSE), "Not Found")</f>
        <v>P030</v>
      </c>
      <c r="B499" s="28" t="str">
        <f>PROPER(TRIM('Raw_Data'!A499))</f>
        <v>Bread Flour</v>
      </c>
      <c r="C499" s="28" t="s">
        <v>103</v>
      </c>
      <c r="D499" s="28" t="s">
        <v>340</v>
      </c>
      <c r="E499" s="28" t="s">
        <v>2234</v>
      </c>
      <c r="F499" s="28" t="s">
        <v>68</v>
      </c>
      <c r="G499" s="28" t="s">
        <v>2235</v>
      </c>
      <c r="H499" s="28" t="s">
        <v>2236</v>
      </c>
      <c r="I499" s="29" t="s">
        <v>1362</v>
      </c>
      <c r="J499" s="29" t="s">
        <v>691</v>
      </c>
      <c r="K499" s="28">
        <f>ABS('Raw_Data'!K499)</f>
        <v>54</v>
      </c>
      <c r="L499" s="28">
        <f>K499 + SUMIF(Stock_In!A:A, A499, Stock_In!D:D) - SUMIF(Stock_Out!A:A, A499, Stock_Out!D:D)</f>
        <v>54</v>
      </c>
      <c r="M499" s="28">
        <v>19</v>
      </c>
      <c r="N499" s="28">
        <f t="shared" si="22"/>
        <v>0</v>
      </c>
      <c r="O499" s="28" t="str">
        <f t="shared" si="21"/>
        <v>No</v>
      </c>
      <c r="P499" s="40">
        <v>9.5</v>
      </c>
      <c r="Q499" s="28">
        <v>27</v>
      </c>
      <c r="R499" s="40">
        <f t="shared" si="23"/>
        <v>256.5</v>
      </c>
      <c r="S499" s="30">
        <v>25</v>
      </c>
    </row>
    <row r="500" spans="1:19" x14ac:dyDescent="0.25">
      <c r="A500" s="31" t="str">
        <f>IFERROR(VLOOKUP(B500, CHOOSE({1,2}, Products!B:B, Products!A:A), 2, FALSE), "Not Found")</f>
        <v>P003</v>
      </c>
      <c r="B500" s="31" t="str">
        <f>PROPER(TRIM('Raw_Data'!A500))</f>
        <v>Parmesan Cheese</v>
      </c>
      <c r="C500" s="31" t="s">
        <v>56</v>
      </c>
      <c r="D500" s="31" t="s">
        <v>645</v>
      </c>
      <c r="E500" s="31" t="s">
        <v>2237</v>
      </c>
      <c r="F500" s="31" t="s">
        <v>59</v>
      </c>
      <c r="G500" s="31" t="s">
        <v>2238</v>
      </c>
      <c r="H500" s="31" t="s">
        <v>2239</v>
      </c>
      <c r="I500" s="32" t="s">
        <v>1362</v>
      </c>
      <c r="J500" s="32">
        <v>45603</v>
      </c>
      <c r="K500" s="31">
        <f>ABS('Raw_Data'!K500)</f>
        <v>52</v>
      </c>
      <c r="L500" s="31">
        <f>K500 + SUMIF(Stock_In!A:A, A500, Stock_In!D:D) - SUMIF(Stock_Out!A:A, A500, Stock_Out!D:D)</f>
        <v>52</v>
      </c>
      <c r="M500" s="31">
        <v>66</v>
      </c>
      <c r="N500" s="31">
        <f t="shared" si="22"/>
        <v>14</v>
      </c>
      <c r="O500" s="31" t="str">
        <f t="shared" si="21"/>
        <v>Yes</v>
      </c>
      <c r="P500" s="39">
        <v>8</v>
      </c>
      <c r="Q500" s="31">
        <v>74</v>
      </c>
      <c r="R500" s="39">
        <f t="shared" si="23"/>
        <v>592</v>
      </c>
      <c r="S500" s="33">
        <v>93</v>
      </c>
    </row>
    <row r="501" spans="1:19" x14ac:dyDescent="0.25">
      <c r="A501" s="28" t="str">
        <f>IFERROR(VLOOKUP(B501, CHOOSE({1,2}, Products!B:B, Products!A:A), 2, FALSE), "Not Found")</f>
        <v>P066</v>
      </c>
      <c r="B501" s="28" t="str">
        <f>PROPER(TRIM('Raw_Data'!A501))</f>
        <v>Almond Flour</v>
      </c>
      <c r="C501" s="28" t="s">
        <v>65</v>
      </c>
      <c r="D501" s="28" t="s">
        <v>577</v>
      </c>
      <c r="E501" s="28" t="s">
        <v>2240</v>
      </c>
      <c r="F501" s="28" t="s">
        <v>106</v>
      </c>
      <c r="G501" s="28" t="s">
        <v>2241</v>
      </c>
      <c r="H501" s="28" t="s">
        <v>2242</v>
      </c>
      <c r="I501" s="29" t="s">
        <v>244</v>
      </c>
      <c r="J501" s="29" t="s">
        <v>1043</v>
      </c>
      <c r="K501" s="28">
        <f>ABS('Raw_Data'!K501)</f>
        <v>77</v>
      </c>
      <c r="L501" s="28">
        <f>K501 + SUMIF(Stock_In!A:A, A501, Stock_In!D:D) - SUMIF(Stock_Out!A:A, A501, Stock_Out!D:D)</f>
        <v>77</v>
      </c>
      <c r="M501" s="28">
        <v>59</v>
      </c>
      <c r="N501" s="28">
        <f t="shared" si="22"/>
        <v>0</v>
      </c>
      <c r="O501" s="28" t="str">
        <f t="shared" si="21"/>
        <v>No</v>
      </c>
      <c r="P501" s="40">
        <v>1.8</v>
      </c>
      <c r="Q501" s="28">
        <v>63</v>
      </c>
      <c r="R501" s="40">
        <f t="shared" si="23"/>
        <v>113.4</v>
      </c>
      <c r="S501" s="30">
        <v>91</v>
      </c>
    </row>
    <row r="502" spans="1:19" x14ac:dyDescent="0.25">
      <c r="A502" s="31" t="str">
        <f>IFERROR(VLOOKUP(B502, CHOOSE({1,2}, Products!B:B, Products!A:A), 2, FALSE), "Not Found")</f>
        <v>P108</v>
      </c>
      <c r="B502" s="31" t="str">
        <f>PROPER(TRIM('Raw_Data'!A502))</f>
        <v>Cherry</v>
      </c>
      <c r="C502" s="31" t="s">
        <v>65</v>
      </c>
      <c r="D502" s="31" t="s">
        <v>1159</v>
      </c>
      <c r="E502" s="31" t="s">
        <v>2243</v>
      </c>
      <c r="F502" s="31" t="s">
        <v>106</v>
      </c>
      <c r="G502" s="31" t="s">
        <v>2244</v>
      </c>
      <c r="H502" s="31" t="s">
        <v>2245</v>
      </c>
      <c r="I502" s="32" t="s">
        <v>1163</v>
      </c>
      <c r="J502" s="32" t="s">
        <v>2246</v>
      </c>
      <c r="K502" s="31">
        <f>ABS('Raw_Data'!K502)</f>
        <v>29</v>
      </c>
      <c r="L502" s="31">
        <f>K502 + SUMIF(Stock_In!A:A, A502, Stock_In!D:D) - SUMIF(Stock_Out!A:A, A502, Stock_Out!D:D)</f>
        <v>29</v>
      </c>
      <c r="M502" s="31">
        <v>2</v>
      </c>
      <c r="N502" s="31">
        <f t="shared" si="22"/>
        <v>0</v>
      </c>
      <c r="O502" s="31" t="str">
        <f t="shared" si="21"/>
        <v>No</v>
      </c>
      <c r="P502" s="39">
        <v>1.8</v>
      </c>
      <c r="Q502" s="31">
        <v>71</v>
      </c>
      <c r="R502" s="39">
        <f t="shared" si="23"/>
        <v>127.8</v>
      </c>
      <c r="S502" s="33">
        <v>10</v>
      </c>
    </row>
    <row r="503" spans="1:19" x14ac:dyDescent="0.25">
      <c r="A503" s="28" t="str">
        <f>IFERROR(VLOOKUP(B503, CHOOSE({1,2}, Products!B:B, Products!A:A), 2, FALSE), "Not Found")</f>
        <v>P039</v>
      </c>
      <c r="B503" s="28" t="str">
        <f>PROPER(TRIM('Raw_Data'!A503))</f>
        <v>Palm Oil</v>
      </c>
      <c r="C503" s="28" t="s">
        <v>56</v>
      </c>
      <c r="D503" s="28" t="s">
        <v>239</v>
      </c>
      <c r="E503" s="28" t="s">
        <v>2247</v>
      </c>
      <c r="F503" s="28" t="s">
        <v>59</v>
      </c>
      <c r="G503" s="28" t="s">
        <v>2248</v>
      </c>
      <c r="H503" s="28" t="s">
        <v>2249</v>
      </c>
      <c r="I503" s="29" t="s">
        <v>1163</v>
      </c>
      <c r="J503" s="29">
        <v>45479</v>
      </c>
      <c r="K503" s="28">
        <f>ABS('Raw_Data'!K503)</f>
        <v>69</v>
      </c>
      <c r="L503" s="28">
        <f>K503 + SUMIF(Stock_In!A:A, A503, Stock_In!D:D) - SUMIF(Stock_Out!A:A, A503, Stock_Out!D:D)</f>
        <v>69</v>
      </c>
      <c r="M503" s="28">
        <v>10</v>
      </c>
      <c r="N503" s="28">
        <f t="shared" si="22"/>
        <v>0</v>
      </c>
      <c r="O503" s="28" t="str">
        <f t="shared" si="21"/>
        <v>No</v>
      </c>
      <c r="P503" s="40">
        <v>2</v>
      </c>
      <c r="Q503" s="28">
        <v>37</v>
      </c>
      <c r="R503" s="40">
        <f t="shared" si="23"/>
        <v>74</v>
      </c>
      <c r="S503" s="30">
        <v>11</v>
      </c>
    </row>
    <row r="504" spans="1:19" x14ac:dyDescent="0.25">
      <c r="A504" s="31" t="str">
        <f>IFERROR(VLOOKUP(B504, CHOOSE({1,2}, Products!B:B, Products!A:A), 2, FALSE), "Not Found")</f>
        <v>P039</v>
      </c>
      <c r="B504" s="31" t="str">
        <f>PROPER(TRIM('Raw_Data'!A504))</f>
        <v>Palm Oil</v>
      </c>
      <c r="C504" s="31" t="s">
        <v>56</v>
      </c>
      <c r="D504" s="31" t="s">
        <v>2251</v>
      </c>
      <c r="E504" s="31" t="s">
        <v>2252</v>
      </c>
      <c r="F504" s="31" t="s">
        <v>68</v>
      </c>
      <c r="G504" s="31" t="s">
        <v>2253</v>
      </c>
      <c r="H504" s="31" t="s">
        <v>2254</v>
      </c>
      <c r="I504" s="32" t="s">
        <v>1163</v>
      </c>
      <c r="J504" s="32" t="s">
        <v>679</v>
      </c>
      <c r="K504" s="31">
        <f>ABS('Raw_Data'!K504)</f>
        <v>40</v>
      </c>
      <c r="L504" s="31">
        <f>K504 + SUMIF(Stock_In!A:A, A504, Stock_In!D:D) - SUMIF(Stock_Out!A:A, A504, Stock_Out!D:D)</f>
        <v>40</v>
      </c>
      <c r="M504" s="31">
        <v>91</v>
      </c>
      <c r="N504" s="31">
        <f t="shared" si="22"/>
        <v>51</v>
      </c>
      <c r="O504" s="31" t="str">
        <f t="shared" si="21"/>
        <v>Yes</v>
      </c>
      <c r="P504" s="39">
        <v>3</v>
      </c>
      <c r="Q504" s="31">
        <v>96</v>
      </c>
      <c r="R504" s="39">
        <f t="shared" si="23"/>
        <v>288</v>
      </c>
      <c r="S504" s="33">
        <v>73</v>
      </c>
    </row>
    <row r="505" spans="1:19" x14ac:dyDescent="0.25">
      <c r="A505" s="28" t="str">
        <f>IFERROR(VLOOKUP(B505, CHOOSE({1,2}, Products!B:B, Products!A:A), 2, FALSE), "Not Found")</f>
        <v>P049</v>
      </c>
      <c r="B505" s="28" t="str">
        <f>PROPER(TRIM('Raw_Data'!A505))</f>
        <v>Onion</v>
      </c>
      <c r="C505" s="28" t="s">
        <v>152</v>
      </c>
      <c r="D505" s="28" t="s">
        <v>651</v>
      </c>
      <c r="E505" s="28" t="s">
        <v>2255</v>
      </c>
      <c r="F505" s="28" t="s">
        <v>68</v>
      </c>
      <c r="G505" s="28" t="s">
        <v>2256</v>
      </c>
      <c r="H505" s="28" t="s">
        <v>2257</v>
      </c>
      <c r="I505" s="29" t="s">
        <v>375</v>
      </c>
      <c r="J505" s="29" t="s">
        <v>717</v>
      </c>
      <c r="K505" s="28">
        <f>ABS('Raw_Data'!K505)</f>
        <v>68</v>
      </c>
      <c r="L505" s="28">
        <f>K505 + SUMIF(Stock_In!A:A, A505, Stock_In!D:D) - SUMIF(Stock_Out!A:A, A505, Stock_Out!D:D)</f>
        <v>68</v>
      </c>
      <c r="M505" s="28">
        <v>29</v>
      </c>
      <c r="N505" s="28">
        <f t="shared" si="22"/>
        <v>0</v>
      </c>
      <c r="O505" s="28" t="str">
        <f t="shared" si="21"/>
        <v>No</v>
      </c>
      <c r="P505" s="40">
        <v>5</v>
      </c>
      <c r="Q505" s="28">
        <v>70</v>
      </c>
      <c r="R505" s="40">
        <f t="shared" si="23"/>
        <v>350</v>
      </c>
      <c r="S505" s="30">
        <v>26</v>
      </c>
    </row>
    <row r="506" spans="1:19" x14ac:dyDescent="0.25">
      <c r="A506" s="31" t="str">
        <f>IFERROR(VLOOKUP(B506, CHOOSE({1,2}, Products!B:B, Products!A:A), 2, FALSE), "Not Found")</f>
        <v>P097</v>
      </c>
      <c r="B506" s="31" t="str">
        <f>PROPER(TRIM('Raw_Data'!A506))</f>
        <v>Peas</v>
      </c>
      <c r="C506" s="31" t="s">
        <v>201</v>
      </c>
      <c r="D506" s="31" t="s">
        <v>2258</v>
      </c>
      <c r="E506" s="31" t="s">
        <v>2259</v>
      </c>
      <c r="F506" s="31" t="s">
        <v>106</v>
      </c>
      <c r="G506" s="31" t="s">
        <v>2260</v>
      </c>
      <c r="H506" s="31" t="s">
        <v>2261</v>
      </c>
      <c r="I506" s="32" t="s">
        <v>375</v>
      </c>
      <c r="J506" s="32" t="s">
        <v>351</v>
      </c>
      <c r="K506" s="31">
        <f>ABS('Raw_Data'!K506)</f>
        <v>75</v>
      </c>
      <c r="L506" s="31">
        <f>K506 + SUMIF(Stock_In!A:A, A506, Stock_In!D:D) - SUMIF(Stock_Out!A:A, A506, Stock_Out!D:D)</f>
        <v>75</v>
      </c>
      <c r="M506" s="31">
        <v>34</v>
      </c>
      <c r="N506" s="31">
        <f t="shared" si="22"/>
        <v>0</v>
      </c>
      <c r="O506" s="31" t="str">
        <f t="shared" si="21"/>
        <v>No</v>
      </c>
      <c r="P506" s="39">
        <v>20.5</v>
      </c>
      <c r="Q506" s="31">
        <v>62</v>
      </c>
      <c r="R506" s="39">
        <f t="shared" si="23"/>
        <v>1271</v>
      </c>
      <c r="S506" s="33">
        <v>2</v>
      </c>
    </row>
    <row r="507" spans="1:19" x14ac:dyDescent="0.25">
      <c r="A507" s="28" t="str">
        <f>IFERROR(VLOOKUP(B507, CHOOSE({1,2}, Products!B:B, Products!A:A), 2, FALSE), "Not Found")</f>
        <v>P038</v>
      </c>
      <c r="B507" s="28" t="str">
        <f>PROPER(TRIM('Raw_Data'!A507))</f>
        <v>Chocolate Biscuit</v>
      </c>
      <c r="C507" s="28" t="s">
        <v>74</v>
      </c>
      <c r="D507" s="28" t="s">
        <v>1994</v>
      </c>
      <c r="E507" s="28" t="s">
        <v>2263</v>
      </c>
      <c r="F507" s="28" t="s">
        <v>68</v>
      </c>
      <c r="G507" s="28" t="s">
        <v>2264</v>
      </c>
      <c r="H507" s="28" t="s">
        <v>2265</v>
      </c>
      <c r="I507" s="29" t="s">
        <v>1763</v>
      </c>
      <c r="J507" s="29" t="s">
        <v>1043</v>
      </c>
      <c r="K507" s="28">
        <f>ABS('Raw_Data'!K507)</f>
        <v>68</v>
      </c>
      <c r="L507" s="28">
        <f>K507 + SUMIF(Stock_In!A:A, A507, Stock_In!D:D) - SUMIF(Stock_Out!A:A, A507, Stock_Out!D:D)</f>
        <v>68</v>
      </c>
      <c r="M507" s="28">
        <v>98</v>
      </c>
      <c r="N507" s="28">
        <f t="shared" si="22"/>
        <v>30</v>
      </c>
      <c r="O507" s="28" t="str">
        <f t="shared" si="21"/>
        <v>Yes</v>
      </c>
      <c r="P507" s="40">
        <v>1.75</v>
      </c>
      <c r="Q507" s="28">
        <v>62</v>
      </c>
      <c r="R507" s="40">
        <f t="shared" si="23"/>
        <v>108.5</v>
      </c>
      <c r="S507" s="30">
        <v>48</v>
      </c>
    </row>
    <row r="508" spans="1:19" x14ac:dyDescent="0.25">
      <c r="A508" s="31" t="str">
        <f>IFERROR(VLOOKUP(B508, CHOOSE({1,2}, Products!B:B, Products!A:A), 2, FALSE), "Not Found")</f>
        <v>P021</v>
      </c>
      <c r="B508" s="31" t="str">
        <f>PROPER(TRIM('Raw_Data'!A508))</f>
        <v>Arabica Coffee</v>
      </c>
      <c r="C508" s="31" t="s">
        <v>56</v>
      </c>
      <c r="D508" s="31" t="s">
        <v>1046</v>
      </c>
      <c r="E508" s="31" t="s">
        <v>2266</v>
      </c>
      <c r="F508" s="31" t="s">
        <v>59</v>
      </c>
      <c r="G508" s="31" t="s">
        <v>2267</v>
      </c>
      <c r="H508" s="31" t="s">
        <v>2268</v>
      </c>
      <c r="I508" s="32" t="s">
        <v>1763</v>
      </c>
      <c r="J508" s="32" t="s">
        <v>1726</v>
      </c>
      <c r="K508" s="31">
        <f>ABS('Raw_Data'!K508)</f>
        <v>78</v>
      </c>
      <c r="L508" s="31">
        <f>K508 + SUMIF(Stock_In!A:A, A508, Stock_In!D:D) - SUMIF(Stock_Out!A:A, A508, Stock_Out!D:D)</f>
        <v>78</v>
      </c>
      <c r="M508" s="31">
        <v>64</v>
      </c>
      <c r="N508" s="31">
        <f t="shared" si="22"/>
        <v>0</v>
      </c>
      <c r="O508" s="31" t="str">
        <f t="shared" si="21"/>
        <v>No</v>
      </c>
      <c r="P508" s="39">
        <v>3</v>
      </c>
      <c r="Q508" s="31">
        <v>70</v>
      </c>
      <c r="R508" s="39">
        <f t="shared" si="23"/>
        <v>210</v>
      </c>
      <c r="S508" s="33">
        <v>58</v>
      </c>
    </row>
    <row r="509" spans="1:19" x14ac:dyDescent="0.25">
      <c r="A509" s="28" t="str">
        <f>IFERROR(VLOOKUP(B509, CHOOSE({1,2}, Products!B:B, Products!A:A), 2, FALSE), "Not Found")</f>
        <v>P010</v>
      </c>
      <c r="B509" s="28" t="str">
        <f>PROPER(TRIM('Raw_Data'!A509))</f>
        <v>Yogurt</v>
      </c>
      <c r="C509" s="28" t="s">
        <v>201</v>
      </c>
      <c r="D509" s="28" t="s">
        <v>1614</v>
      </c>
      <c r="E509" s="28" t="s">
        <v>2269</v>
      </c>
      <c r="F509" s="28" t="s">
        <v>106</v>
      </c>
      <c r="G509" s="28" t="s">
        <v>2270</v>
      </c>
      <c r="H509" s="28" t="s">
        <v>2271</v>
      </c>
      <c r="I509" s="29" t="s">
        <v>957</v>
      </c>
      <c r="J509" s="29" t="s">
        <v>816</v>
      </c>
      <c r="K509" s="28">
        <f>ABS('Raw_Data'!K509)</f>
        <v>76</v>
      </c>
      <c r="L509" s="28">
        <f>K509 + SUMIF(Stock_In!A:A, A509, Stock_In!D:D) - SUMIF(Stock_Out!A:A, A509, Stock_Out!D:D)</f>
        <v>76</v>
      </c>
      <c r="M509" s="28">
        <v>72</v>
      </c>
      <c r="N509" s="28">
        <f t="shared" si="22"/>
        <v>0</v>
      </c>
      <c r="O509" s="28" t="str">
        <f t="shared" si="21"/>
        <v>No</v>
      </c>
      <c r="P509" s="40">
        <v>21</v>
      </c>
      <c r="Q509" s="28">
        <v>83</v>
      </c>
      <c r="R509" s="40">
        <f t="shared" si="23"/>
        <v>1743</v>
      </c>
      <c r="S509" s="30">
        <v>54</v>
      </c>
    </row>
    <row r="510" spans="1:19" x14ac:dyDescent="0.25">
      <c r="A510" s="31" t="str">
        <f>IFERROR(VLOOKUP(B510, CHOOSE({1,2}, Products!B:B, Products!A:A), 2, FALSE), "Not Found")</f>
        <v>P113</v>
      </c>
      <c r="B510" s="31" t="str">
        <f>PROPER(TRIM('Raw_Data'!A510))</f>
        <v>Watermelon</v>
      </c>
      <c r="C510" s="31" t="s">
        <v>103</v>
      </c>
      <c r="D510" s="31" t="s">
        <v>2273</v>
      </c>
      <c r="E510" s="31" t="s">
        <v>2274</v>
      </c>
      <c r="F510" s="31" t="s">
        <v>106</v>
      </c>
      <c r="G510" s="31" t="s">
        <v>2275</v>
      </c>
      <c r="H510" s="31" t="s">
        <v>2276</v>
      </c>
      <c r="I510" s="32" t="s">
        <v>2019</v>
      </c>
      <c r="J510" s="32">
        <v>45538</v>
      </c>
      <c r="K510" s="31">
        <f>ABS('Raw_Data'!K510)</f>
        <v>27</v>
      </c>
      <c r="L510" s="31">
        <f>K510 + SUMIF(Stock_In!A:A, A510, Stock_In!D:D) - SUMIF(Stock_Out!A:A, A510, Stock_Out!D:D)</f>
        <v>27</v>
      </c>
      <c r="M510" s="31">
        <v>93</v>
      </c>
      <c r="N510" s="31">
        <f t="shared" si="22"/>
        <v>66</v>
      </c>
      <c r="O510" s="31" t="str">
        <f t="shared" si="21"/>
        <v>Yes</v>
      </c>
      <c r="P510" s="39">
        <v>1.5</v>
      </c>
      <c r="Q510" s="31">
        <v>66</v>
      </c>
      <c r="R510" s="39">
        <f t="shared" si="23"/>
        <v>99</v>
      </c>
      <c r="S510" s="33">
        <v>13</v>
      </c>
    </row>
    <row r="511" spans="1:19" x14ac:dyDescent="0.25">
      <c r="A511" s="28" t="str">
        <f>IFERROR(VLOOKUP(B511, CHOOSE({1,2}, Products!B:B, Products!A:A), 2, FALSE), "Not Found")</f>
        <v>P021</v>
      </c>
      <c r="B511" s="28" t="str">
        <f>PROPER(TRIM('Raw_Data'!A511))</f>
        <v>Arabica Coffee</v>
      </c>
      <c r="C511" s="28" t="s">
        <v>103</v>
      </c>
      <c r="D511" s="28" t="s">
        <v>1005</v>
      </c>
      <c r="E511" s="28" t="s">
        <v>2277</v>
      </c>
      <c r="F511" s="28" t="s">
        <v>68</v>
      </c>
      <c r="G511" s="28" t="s">
        <v>2278</v>
      </c>
      <c r="H511" s="28" t="s">
        <v>2279</v>
      </c>
      <c r="I511" s="29" t="s">
        <v>2019</v>
      </c>
      <c r="J511" s="29" t="s">
        <v>1913</v>
      </c>
      <c r="K511" s="28">
        <f>ABS('Raw_Data'!K511)</f>
        <v>74</v>
      </c>
      <c r="L511" s="28">
        <f>K511 + SUMIF(Stock_In!A:A, A511, Stock_In!D:D) - SUMIF(Stock_Out!A:A, A511, Stock_Out!D:D)</f>
        <v>74</v>
      </c>
      <c r="M511" s="28">
        <v>76</v>
      </c>
      <c r="N511" s="28">
        <f t="shared" si="22"/>
        <v>2</v>
      </c>
      <c r="O511" s="28" t="str">
        <f t="shared" si="21"/>
        <v>Yes</v>
      </c>
      <c r="P511" s="40">
        <v>2</v>
      </c>
      <c r="Q511" s="28">
        <v>90</v>
      </c>
      <c r="R511" s="40">
        <f t="shared" si="23"/>
        <v>180</v>
      </c>
      <c r="S511" s="30">
        <v>26</v>
      </c>
    </row>
    <row r="512" spans="1:19" x14ac:dyDescent="0.25">
      <c r="A512" s="31" t="str">
        <f>IFERROR(VLOOKUP(B512, CHOOSE({1,2}, Products!B:B, Products!A:A), 2, FALSE), "Not Found")</f>
        <v>P030</v>
      </c>
      <c r="B512" s="31" t="str">
        <f>PROPER(TRIM('Raw_Data'!A512))</f>
        <v>Bread Flour</v>
      </c>
      <c r="C512" s="31" t="s">
        <v>74</v>
      </c>
      <c r="D512" s="31" t="s">
        <v>1562</v>
      </c>
      <c r="E512" s="31" t="s">
        <v>2280</v>
      </c>
      <c r="F512" s="31" t="s">
        <v>106</v>
      </c>
      <c r="G512" s="31" t="s">
        <v>2281</v>
      </c>
      <c r="H512" s="31" t="s">
        <v>2282</v>
      </c>
      <c r="I512" s="32" t="s">
        <v>2019</v>
      </c>
      <c r="J512" s="32" t="s">
        <v>1782</v>
      </c>
      <c r="K512" s="31">
        <f>ABS('Raw_Data'!K512)</f>
        <v>27</v>
      </c>
      <c r="L512" s="31">
        <f>K512 + SUMIF(Stock_In!A:A, A512, Stock_In!D:D) - SUMIF(Stock_Out!A:A, A512, Stock_Out!D:D)</f>
        <v>27</v>
      </c>
      <c r="M512" s="31">
        <v>1</v>
      </c>
      <c r="N512" s="31">
        <f t="shared" si="22"/>
        <v>0</v>
      </c>
      <c r="O512" s="31" t="str">
        <f t="shared" si="21"/>
        <v>No</v>
      </c>
      <c r="P512" s="39">
        <v>2.4500000000000002</v>
      </c>
      <c r="Q512" s="31">
        <v>42</v>
      </c>
      <c r="R512" s="39">
        <f t="shared" si="23"/>
        <v>102.9</v>
      </c>
      <c r="S512" s="33">
        <v>91</v>
      </c>
    </row>
    <row r="513" spans="1:19" x14ac:dyDescent="0.25">
      <c r="A513" s="28" t="str">
        <f>IFERROR(VLOOKUP(B513, CHOOSE({1,2}, Products!B:B, Products!A:A), 2, FALSE), "Not Found")</f>
        <v>P034</v>
      </c>
      <c r="B513" s="28" t="str">
        <f>PROPER(TRIM('Raw_Data'!A513))</f>
        <v>Rice Flour</v>
      </c>
      <c r="C513" s="28" t="s">
        <v>113</v>
      </c>
      <c r="D513" s="28" t="s">
        <v>1937</v>
      </c>
      <c r="E513" s="28" t="s">
        <v>2283</v>
      </c>
      <c r="F513" s="28" t="s">
        <v>68</v>
      </c>
      <c r="G513" s="28" t="s">
        <v>2284</v>
      </c>
      <c r="H513" s="28" t="s">
        <v>2285</v>
      </c>
      <c r="I513" s="29" t="s">
        <v>845</v>
      </c>
      <c r="J513" s="29">
        <v>45418</v>
      </c>
      <c r="K513" s="28">
        <f>ABS('Raw_Data'!K513)</f>
        <v>15</v>
      </c>
      <c r="L513" s="28">
        <f>K513 + SUMIF(Stock_In!A:A, A513, Stock_In!D:D) - SUMIF(Stock_Out!A:A, A513, Stock_Out!D:D)</f>
        <v>15</v>
      </c>
      <c r="M513" s="28">
        <v>63</v>
      </c>
      <c r="N513" s="28">
        <f t="shared" si="22"/>
        <v>48</v>
      </c>
      <c r="O513" s="28" t="str">
        <f t="shared" si="21"/>
        <v>Yes</v>
      </c>
      <c r="P513" s="40">
        <v>7</v>
      </c>
      <c r="Q513" s="28">
        <v>61</v>
      </c>
      <c r="R513" s="40">
        <f t="shared" si="23"/>
        <v>427</v>
      </c>
      <c r="S513" s="30">
        <v>38</v>
      </c>
    </row>
    <row r="514" spans="1:19" x14ac:dyDescent="0.25">
      <c r="A514" s="31" t="str">
        <f>IFERROR(VLOOKUP(B514, CHOOSE({1,2}, Products!B:B, Products!A:A), 2, FALSE), "Not Found")</f>
        <v>P083</v>
      </c>
      <c r="B514" s="31" t="str">
        <f>PROPER(TRIM('Raw_Data'!A514))</f>
        <v>Buttermilk</v>
      </c>
      <c r="C514" s="31" t="s">
        <v>201</v>
      </c>
      <c r="D514" s="31" t="s">
        <v>202</v>
      </c>
      <c r="E514" s="31" t="s">
        <v>2286</v>
      </c>
      <c r="F514" s="31" t="s">
        <v>59</v>
      </c>
      <c r="G514" s="31" t="s">
        <v>2287</v>
      </c>
      <c r="H514" s="31" t="s">
        <v>2288</v>
      </c>
      <c r="I514" s="32" t="s">
        <v>845</v>
      </c>
      <c r="J514" s="32">
        <v>45331</v>
      </c>
      <c r="K514" s="31">
        <f>ABS('Raw_Data'!K514)</f>
        <v>60</v>
      </c>
      <c r="L514" s="31">
        <f>K514 + SUMIF(Stock_In!A:A, A514, Stock_In!D:D) - SUMIF(Stock_Out!A:A, A514, Stock_Out!D:D)</f>
        <v>60</v>
      </c>
      <c r="M514" s="31">
        <v>87</v>
      </c>
      <c r="N514" s="31">
        <f t="shared" si="22"/>
        <v>27</v>
      </c>
      <c r="O514" s="31" t="str">
        <f t="shared" si="21"/>
        <v>Yes</v>
      </c>
      <c r="P514" s="39">
        <v>21</v>
      </c>
      <c r="Q514" s="31">
        <v>20</v>
      </c>
      <c r="R514" s="39">
        <f t="shared" si="23"/>
        <v>420</v>
      </c>
      <c r="S514" s="33">
        <v>38</v>
      </c>
    </row>
    <row r="515" spans="1:19" x14ac:dyDescent="0.25">
      <c r="A515" s="28" t="str">
        <f>IFERROR(VLOOKUP(B515, CHOOSE({1,2}, Products!B:B, Products!A:A), 2, FALSE), "Not Found")</f>
        <v>P028</v>
      </c>
      <c r="B515" s="28" t="str">
        <f>PROPER(TRIM('Raw_Data'!A515))</f>
        <v>Tilapia</v>
      </c>
      <c r="C515" s="28" t="s">
        <v>56</v>
      </c>
      <c r="D515" s="28" t="s">
        <v>468</v>
      </c>
      <c r="E515" s="28" t="s">
        <v>2289</v>
      </c>
      <c r="F515" s="28" t="s">
        <v>59</v>
      </c>
      <c r="G515" s="28" t="s">
        <v>2290</v>
      </c>
      <c r="H515" s="28" t="s">
        <v>2291</v>
      </c>
      <c r="I515" s="29" t="s">
        <v>845</v>
      </c>
      <c r="J515" s="29">
        <v>45963</v>
      </c>
      <c r="K515" s="28">
        <f>ABS('Raw_Data'!K515)</f>
        <v>95</v>
      </c>
      <c r="L515" s="28">
        <f>K515 + SUMIF(Stock_In!A:A, A515, Stock_In!D:D) - SUMIF(Stock_Out!A:A, A515, Stock_Out!D:D)</f>
        <v>95</v>
      </c>
      <c r="M515" s="28">
        <v>15</v>
      </c>
      <c r="N515" s="28">
        <f t="shared" si="22"/>
        <v>0</v>
      </c>
      <c r="O515" s="28" t="str">
        <f t="shared" si="21"/>
        <v>No</v>
      </c>
      <c r="P515" s="40">
        <v>10</v>
      </c>
      <c r="Q515" s="28">
        <v>79</v>
      </c>
      <c r="R515" s="40">
        <f t="shared" si="23"/>
        <v>790</v>
      </c>
      <c r="S515" s="30">
        <v>42</v>
      </c>
    </row>
    <row r="516" spans="1:19" x14ac:dyDescent="0.25">
      <c r="A516" s="31" t="str">
        <f>IFERROR(VLOOKUP(B516, CHOOSE({1,2}, Products!B:B, Products!A:A), 2, FALSE), "Not Found")</f>
        <v>P021</v>
      </c>
      <c r="B516" s="31" t="str">
        <f>PROPER(TRIM('Raw_Data'!A516))</f>
        <v>Arabica Coffee</v>
      </c>
      <c r="C516" s="31" t="s">
        <v>56</v>
      </c>
      <c r="D516" s="31" t="s">
        <v>297</v>
      </c>
      <c r="E516" s="31" t="s">
        <v>2292</v>
      </c>
      <c r="F516" s="31" t="s">
        <v>106</v>
      </c>
      <c r="G516" s="31" t="s">
        <v>2293</v>
      </c>
      <c r="H516" s="31" t="s">
        <v>2294</v>
      </c>
      <c r="I516" s="32" t="s">
        <v>845</v>
      </c>
      <c r="J516" s="32" t="s">
        <v>2076</v>
      </c>
      <c r="K516" s="31">
        <f>ABS('Raw_Data'!K516)</f>
        <v>21</v>
      </c>
      <c r="L516" s="31">
        <f>K516 + SUMIF(Stock_In!A:A, A516, Stock_In!D:D) - SUMIF(Stock_Out!A:A, A516, Stock_Out!D:D)</f>
        <v>21</v>
      </c>
      <c r="M516" s="31">
        <v>81</v>
      </c>
      <c r="N516" s="31">
        <f t="shared" si="22"/>
        <v>60</v>
      </c>
      <c r="O516" s="31" t="str">
        <f t="shared" ref="O516:O579" si="24">IF(K516 &lt;= M516, "Yes", "No")</f>
        <v>Yes</v>
      </c>
      <c r="P516" s="39">
        <v>3.5</v>
      </c>
      <c r="Q516" s="31">
        <v>74</v>
      </c>
      <c r="R516" s="39">
        <f t="shared" si="23"/>
        <v>259</v>
      </c>
      <c r="S516" s="33">
        <v>84</v>
      </c>
    </row>
    <row r="517" spans="1:19" x14ac:dyDescent="0.25">
      <c r="A517" s="28" t="str">
        <f>IFERROR(VLOOKUP(B517, CHOOSE({1,2}, Products!B:B, Products!A:A), 2, FALSE), "Not Found")</f>
        <v>P118</v>
      </c>
      <c r="B517" s="28" t="str">
        <f>PROPER(TRIM('Raw_Data'!A517))</f>
        <v>Blueberries</v>
      </c>
      <c r="C517" s="28" t="s">
        <v>56</v>
      </c>
      <c r="D517" s="28" t="s">
        <v>1438</v>
      </c>
      <c r="E517" s="28" t="s">
        <v>2295</v>
      </c>
      <c r="F517" s="28" t="s">
        <v>59</v>
      </c>
      <c r="G517" s="28" t="s">
        <v>2296</v>
      </c>
      <c r="H517" s="28" t="s">
        <v>2297</v>
      </c>
      <c r="I517" s="29" t="s">
        <v>845</v>
      </c>
      <c r="J517" s="29" t="s">
        <v>1238</v>
      </c>
      <c r="K517" s="28">
        <f>ABS('Raw_Data'!K517)</f>
        <v>89</v>
      </c>
      <c r="L517" s="28">
        <f>K517 + SUMIF(Stock_In!A:A, A517, Stock_In!D:D) - SUMIF(Stock_Out!A:A, A517, Stock_Out!D:D)</f>
        <v>89</v>
      </c>
      <c r="M517" s="28">
        <v>63</v>
      </c>
      <c r="N517" s="28">
        <f t="shared" ref="N517:N580" si="25">IF(M517&gt;L517,M517-L517,0)</f>
        <v>0</v>
      </c>
      <c r="O517" s="28" t="str">
        <f t="shared" si="24"/>
        <v>No</v>
      </c>
      <c r="P517" s="40">
        <v>4.9000000000000004</v>
      </c>
      <c r="Q517" s="28">
        <v>84</v>
      </c>
      <c r="R517" s="40">
        <f t="shared" ref="R517:R580" si="26">Q517*P517</f>
        <v>411.6</v>
      </c>
      <c r="S517" s="30">
        <v>34</v>
      </c>
    </row>
    <row r="518" spans="1:19" x14ac:dyDescent="0.25">
      <c r="A518" s="31" t="str">
        <f>IFERROR(VLOOKUP(B518, CHOOSE({1,2}, Products!B:B, Products!A:A), 2, FALSE), "Not Found")</f>
        <v>P047</v>
      </c>
      <c r="B518" s="31" t="str">
        <f>PROPER(TRIM('Raw_Data'!A518))</f>
        <v>Pineapple</v>
      </c>
      <c r="C518" s="31" t="s">
        <v>113</v>
      </c>
      <c r="D518" s="31" t="s">
        <v>1175</v>
      </c>
      <c r="E518" s="31" t="s">
        <v>2299</v>
      </c>
      <c r="F518" s="31" t="s">
        <v>68</v>
      </c>
      <c r="G518" s="31" t="s">
        <v>2300</v>
      </c>
      <c r="H518" s="31" t="s">
        <v>2301</v>
      </c>
      <c r="I518" s="32" t="s">
        <v>845</v>
      </c>
      <c r="J518" s="32" t="s">
        <v>1264</v>
      </c>
      <c r="K518" s="31">
        <f>ABS('Raw_Data'!K518)</f>
        <v>14</v>
      </c>
      <c r="L518" s="31">
        <f>K518 + SUMIF(Stock_In!A:A, A518, Stock_In!D:D) - SUMIF(Stock_Out!A:A, A518, Stock_Out!D:D)</f>
        <v>14</v>
      </c>
      <c r="M518" s="31">
        <v>43</v>
      </c>
      <c r="N518" s="31">
        <f t="shared" si="25"/>
        <v>29</v>
      </c>
      <c r="O518" s="31" t="str">
        <f t="shared" si="24"/>
        <v>Yes</v>
      </c>
      <c r="P518" s="39">
        <v>20</v>
      </c>
      <c r="Q518" s="31">
        <v>75</v>
      </c>
      <c r="R518" s="39">
        <f t="shared" si="26"/>
        <v>1500</v>
      </c>
      <c r="S518" s="33">
        <v>35</v>
      </c>
    </row>
    <row r="519" spans="1:19" x14ac:dyDescent="0.25">
      <c r="A519" s="28" t="str">
        <f>IFERROR(VLOOKUP(B519, CHOOSE({1,2}, Products!B:B, Products!A:A), 2, FALSE), "Not Found")</f>
        <v>P023</v>
      </c>
      <c r="B519" s="28" t="str">
        <f>PROPER(TRIM('Raw_Data'!A519))</f>
        <v>Mango</v>
      </c>
      <c r="C519" s="28" t="s">
        <v>74</v>
      </c>
      <c r="D519" s="28" t="s">
        <v>510</v>
      </c>
      <c r="E519" s="28" t="s">
        <v>2302</v>
      </c>
      <c r="F519" s="28" t="s">
        <v>106</v>
      </c>
      <c r="G519" s="28" t="s">
        <v>2303</v>
      </c>
      <c r="H519" s="28" t="s">
        <v>2304</v>
      </c>
      <c r="I519" s="29" t="s">
        <v>214</v>
      </c>
      <c r="J519" s="29" t="s">
        <v>1763</v>
      </c>
      <c r="K519" s="28">
        <f>ABS('Raw_Data'!K519)</f>
        <v>32</v>
      </c>
      <c r="L519" s="28">
        <f>K519 + SUMIF(Stock_In!A:A, A519, Stock_In!D:D) - SUMIF(Stock_Out!A:A, A519, Stock_Out!D:D)</f>
        <v>32</v>
      </c>
      <c r="M519" s="28">
        <v>10</v>
      </c>
      <c r="N519" s="28">
        <f t="shared" si="25"/>
        <v>0</v>
      </c>
      <c r="O519" s="28" t="str">
        <f t="shared" si="24"/>
        <v>No</v>
      </c>
      <c r="P519" s="40">
        <v>1</v>
      </c>
      <c r="Q519" s="28">
        <v>27</v>
      </c>
      <c r="R519" s="40">
        <f t="shared" si="26"/>
        <v>27</v>
      </c>
      <c r="S519" s="30">
        <v>69</v>
      </c>
    </row>
    <row r="520" spans="1:19" x14ac:dyDescent="0.25">
      <c r="A520" s="31" t="str">
        <f>IFERROR(VLOOKUP(B520, CHOOSE({1,2}, Products!B:B, Products!A:A), 2, FALSE), "Not Found")</f>
        <v>P101</v>
      </c>
      <c r="B520" s="31" t="str">
        <f>PROPER(TRIM('Raw_Data'!A520))</f>
        <v>Halibut</v>
      </c>
      <c r="C520" s="31" t="s">
        <v>56</v>
      </c>
      <c r="D520" s="31" t="s">
        <v>303</v>
      </c>
      <c r="E520" s="31" t="s">
        <v>2305</v>
      </c>
      <c r="F520" s="31" t="s">
        <v>59</v>
      </c>
      <c r="G520" s="31" t="s">
        <v>2306</v>
      </c>
      <c r="H520" s="31" t="s">
        <v>2307</v>
      </c>
      <c r="I520" s="32" t="s">
        <v>214</v>
      </c>
      <c r="J520" s="32" t="s">
        <v>582</v>
      </c>
      <c r="K520" s="31">
        <f>ABS('Raw_Data'!K520)</f>
        <v>68</v>
      </c>
      <c r="L520" s="31">
        <f>K520 + SUMIF(Stock_In!A:A, A520, Stock_In!D:D) - SUMIF(Stock_Out!A:A, A520, Stock_Out!D:D)</f>
        <v>68</v>
      </c>
      <c r="M520" s="31">
        <v>96</v>
      </c>
      <c r="N520" s="31">
        <f t="shared" si="25"/>
        <v>28</v>
      </c>
      <c r="O520" s="31" t="str">
        <f t="shared" si="24"/>
        <v>Yes</v>
      </c>
      <c r="P520" s="39">
        <v>6</v>
      </c>
      <c r="Q520" s="31">
        <v>32</v>
      </c>
      <c r="R520" s="39">
        <f t="shared" si="26"/>
        <v>192</v>
      </c>
      <c r="S520" s="33">
        <v>22</v>
      </c>
    </row>
    <row r="521" spans="1:19" x14ac:dyDescent="0.25">
      <c r="A521" s="28" t="str">
        <f>IFERROR(VLOOKUP(B521, CHOOSE({1,2}, Products!B:B, Products!A:A), 2, FALSE), "Not Found")</f>
        <v>P046</v>
      </c>
      <c r="B521" s="28" t="str">
        <f>PROPER(TRIM('Raw_Data'!A521))</f>
        <v>Egg (Duck)</v>
      </c>
      <c r="C521" s="28" t="s">
        <v>56</v>
      </c>
      <c r="D521" s="28" t="s">
        <v>490</v>
      </c>
      <c r="E521" s="28" t="s">
        <v>2309</v>
      </c>
      <c r="F521" s="28" t="s">
        <v>68</v>
      </c>
      <c r="G521" s="28" t="s">
        <v>2310</v>
      </c>
      <c r="H521" s="28" t="s">
        <v>2311</v>
      </c>
      <c r="I521" s="29" t="s">
        <v>214</v>
      </c>
      <c r="J521" s="29">
        <v>45514</v>
      </c>
      <c r="K521" s="28">
        <f>ABS('Raw_Data'!K521)</f>
        <v>43</v>
      </c>
      <c r="L521" s="28">
        <f>K521 + SUMIF(Stock_In!A:A, A521, Stock_In!D:D) - SUMIF(Stock_Out!A:A, A521, Stock_Out!D:D)</f>
        <v>43</v>
      </c>
      <c r="M521" s="28">
        <v>16</v>
      </c>
      <c r="N521" s="28">
        <f t="shared" si="25"/>
        <v>0</v>
      </c>
      <c r="O521" s="28" t="str">
        <f t="shared" si="24"/>
        <v>No</v>
      </c>
      <c r="P521" s="40">
        <v>3.85</v>
      </c>
      <c r="Q521" s="28">
        <v>58</v>
      </c>
      <c r="R521" s="40">
        <f t="shared" si="26"/>
        <v>223.3</v>
      </c>
      <c r="S521" s="30">
        <v>36</v>
      </c>
    </row>
    <row r="522" spans="1:19" x14ac:dyDescent="0.25">
      <c r="A522" s="31" t="str">
        <f>IFERROR(VLOOKUP(B522, CHOOSE({1,2}, Products!B:B, Products!A:A), 2, FALSE), "Not Found")</f>
        <v>P056</v>
      </c>
      <c r="B522" s="31" t="str">
        <f>PROPER(TRIM('Raw_Data'!A522))</f>
        <v>Pomegranate</v>
      </c>
      <c r="C522" s="31" t="s">
        <v>74</v>
      </c>
      <c r="D522" s="31" t="s">
        <v>1256</v>
      </c>
      <c r="E522" s="31" t="s">
        <v>2313</v>
      </c>
      <c r="F522" s="31" t="s">
        <v>106</v>
      </c>
      <c r="G522" s="31" t="s">
        <v>2314</v>
      </c>
      <c r="H522" s="31" t="s">
        <v>2315</v>
      </c>
      <c r="I522" s="32" t="s">
        <v>214</v>
      </c>
      <c r="J522" s="32">
        <v>45633</v>
      </c>
      <c r="K522" s="31">
        <f>ABS('Raw_Data'!K522)</f>
        <v>92</v>
      </c>
      <c r="L522" s="31">
        <f>K522 + SUMIF(Stock_In!A:A, A522, Stock_In!D:D) - SUMIF(Stock_Out!A:A, A522, Stock_Out!D:D)</f>
        <v>92</v>
      </c>
      <c r="M522" s="31">
        <v>1</v>
      </c>
      <c r="N522" s="31">
        <f t="shared" si="25"/>
        <v>0</v>
      </c>
      <c r="O522" s="31" t="str">
        <f t="shared" si="24"/>
        <v>No</v>
      </c>
      <c r="P522" s="39">
        <v>7</v>
      </c>
      <c r="Q522" s="31">
        <v>58</v>
      </c>
      <c r="R522" s="39">
        <f t="shared" si="26"/>
        <v>406</v>
      </c>
      <c r="S522" s="33">
        <v>61</v>
      </c>
    </row>
    <row r="523" spans="1:19" x14ac:dyDescent="0.25">
      <c r="A523" s="28" t="str">
        <f>IFERROR(VLOOKUP(B523, CHOOSE({1,2}, Products!B:B, Products!A:A), 2, FALSE), "Not Found")</f>
        <v>P052</v>
      </c>
      <c r="B523" s="28" t="str">
        <f>PROPER(TRIM('Raw_Data'!A523))</f>
        <v>Plum</v>
      </c>
      <c r="C523" s="28" t="s">
        <v>56</v>
      </c>
      <c r="D523" s="28" t="s">
        <v>193</v>
      </c>
      <c r="E523" s="28" t="s">
        <v>2316</v>
      </c>
      <c r="F523" s="28" t="s">
        <v>68</v>
      </c>
      <c r="G523" s="28" t="s">
        <v>2317</v>
      </c>
      <c r="H523" s="28" t="s">
        <v>2318</v>
      </c>
      <c r="I523" s="29" t="s">
        <v>364</v>
      </c>
      <c r="J523" s="29">
        <v>45417</v>
      </c>
      <c r="K523" s="28">
        <f>ABS('Raw_Data'!K523)</f>
        <v>85</v>
      </c>
      <c r="L523" s="28">
        <f>K523 + SUMIF(Stock_In!A:A, A523, Stock_In!D:D) - SUMIF(Stock_Out!A:A, A523, Stock_Out!D:D)</f>
        <v>85</v>
      </c>
      <c r="M523" s="28">
        <v>88</v>
      </c>
      <c r="N523" s="28">
        <f t="shared" si="25"/>
        <v>3</v>
      </c>
      <c r="O523" s="28" t="str">
        <f t="shared" si="24"/>
        <v>Yes</v>
      </c>
      <c r="P523" s="40">
        <v>3</v>
      </c>
      <c r="Q523" s="28">
        <v>100</v>
      </c>
      <c r="R523" s="40">
        <f t="shared" si="26"/>
        <v>300</v>
      </c>
      <c r="S523" s="30">
        <v>52</v>
      </c>
    </row>
    <row r="524" spans="1:19" x14ac:dyDescent="0.25">
      <c r="A524" s="31" t="str">
        <f>IFERROR(VLOOKUP(B524, CHOOSE({1,2}, Products!B:B, Products!A:A), 2, FALSE), "Not Found")</f>
        <v>P120</v>
      </c>
      <c r="B524" s="31" t="str">
        <f>PROPER(TRIM('Raw_Data'!A524))</f>
        <v>Mozzarella Cheese</v>
      </c>
      <c r="C524" s="31" t="s">
        <v>113</v>
      </c>
      <c r="D524" s="31" t="s">
        <v>2035</v>
      </c>
      <c r="E524" s="31" t="s">
        <v>2319</v>
      </c>
      <c r="F524" s="31" t="s">
        <v>59</v>
      </c>
      <c r="G524" s="31" t="s">
        <v>2320</v>
      </c>
      <c r="H524" s="31" t="s">
        <v>2321</v>
      </c>
      <c r="I524" s="32" t="s">
        <v>685</v>
      </c>
      <c r="J524" s="32" t="s">
        <v>1071</v>
      </c>
      <c r="K524" s="31">
        <f>ABS('Raw_Data'!K524)</f>
        <v>24</v>
      </c>
      <c r="L524" s="31">
        <f>K524 + SUMIF(Stock_In!A:A, A524, Stock_In!D:D) - SUMIF(Stock_Out!A:A, A524, Stock_Out!D:D)</f>
        <v>24</v>
      </c>
      <c r="M524" s="31">
        <v>99</v>
      </c>
      <c r="N524" s="31">
        <f t="shared" si="25"/>
        <v>75</v>
      </c>
      <c r="O524" s="31" t="str">
        <f t="shared" si="24"/>
        <v>Yes</v>
      </c>
      <c r="P524" s="39">
        <v>9</v>
      </c>
      <c r="Q524" s="31">
        <v>29</v>
      </c>
      <c r="R524" s="39">
        <f t="shared" si="26"/>
        <v>261</v>
      </c>
      <c r="S524" s="33">
        <v>54</v>
      </c>
    </row>
    <row r="525" spans="1:19" x14ac:dyDescent="0.25">
      <c r="A525" s="28" t="str">
        <f>IFERROR(VLOOKUP(B525, CHOOSE({1,2}, Products!B:B, Products!A:A), 2, FALSE), "Not Found")</f>
        <v>P113</v>
      </c>
      <c r="B525" s="28" t="str">
        <f>PROPER(TRIM('Raw_Data'!A525))</f>
        <v>Watermelon</v>
      </c>
      <c r="C525" s="28" t="s">
        <v>201</v>
      </c>
      <c r="D525" s="28" t="s">
        <v>2273</v>
      </c>
      <c r="E525" s="28" t="s">
        <v>2322</v>
      </c>
      <c r="F525" s="28" t="s">
        <v>68</v>
      </c>
      <c r="G525" s="28" t="s">
        <v>2323</v>
      </c>
      <c r="H525" s="28" t="s">
        <v>2324</v>
      </c>
      <c r="I525" s="29" t="s">
        <v>420</v>
      </c>
      <c r="J525" s="29" t="s">
        <v>593</v>
      </c>
      <c r="K525" s="28">
        <f>ABS('Raw_Data'!K525)</f>
        <v>13</v>
      </c>
      <c r="L525" s="28">
        <f>K525 + SUMIF(Stock_In!A:A, A525, Stock_In!D:D) - SUMIF(Stock_Out!A:A, A525, Stock_Out!D:D)</f>
        <v>13</v>
      </c>
      <c r="M525" s="28">
        <v>77</v>
      </c>
      <c r="N525" s="28">
        <f t="shared" si="25"/>
        <v>64</v>
      </c>
      <c r="O525" s="28" t="str">
        <f t="shared" si="24"/>
        <v>Yes</v>
      </c>
      <c r="P525" s="40">
        <v>20</v>
      </c>
      <c r="Q525" s="28">
        <v>74</v>
      </c>
      <c r="R525" s="40">
        <f t="shared" si="26"/>
        <v>1480</v>
      </c>
      <c r="S525" s="30">
        <v>98</v>
      </c>
    </row>
    <row r="526" spans="1:19" x14ac:dyDescent="0.25">
      <c r="A526" s="31" t="str">
        <f>IFERROR(VLOOKUP(B526, CHOOSE({1,2}, Products!B:B, Products!A:A), 2, FALSE), "Not Found")</f>
        <v>P088</v>
      </c>
      <c r="B526" s="31" t="str">
        <f>PROPER(TRIM('Raw_Data'!A526))</f>
        <v>Haddock</v>
      </c>
      <c r="C526" s="31" t="s">
        <v>74</v>
      </c>
      <c r="D526" s="31" t="s">
        <v>675</v>
      </c>
      <c r="E526" s="31" t="s">
        <v>2325</v>
      </c>
      <c r="F526" s="31" t="s">
        <v>68</v>
      </c>
      <c r="G526" s="31" t="s">
        <v>2326</v>
      </c>
      <c r="H526" s="31" t="s">
        <v>2327</v>
      </c>
      <c r="I526" s="32" t="s">
        <v>420</v>
      </c>
      <c r="J526" s="32">
        <v>45544</v>
      </c>
      <c r="K526" s="31">
        <f>ABS('Raw_Data'!K526)</f>
        <v>19</v>
      </c>
      <c r="L526" s="31">
        <f>K526 + SUMIF(Stock_In!A:A, A526, Stock_In!D:D) - SUMIF(Stock_Out!A:A, A526, Stock_Out!D:D)</f>
        <v>19</v>
      </c>
      <c r="M526" s="31">
        <v>64</v>
      </c>
      <c r="N526" s="31">
        <f t="shared" si="25"/>
        <v>45</v>
      </c>
      <c r="O526" s="31" t="str">
        <f t="shared" si="24"/>
        <v>Yes</v>
      </c>
      <c r="P526" s="39">
        <v>2.4</v>
      </c>
      <c r="Q526" s="31">
        <v>21</v>
      </c>
      <c r="R526" s="39">
        <f t="shared" si="26"/>
        <v>50.4</v>
      </c>
      <c r="S526" s="33">
        <v>55</v>
      </c>
    </row>
    <row r="527" spans="1:19" x14ac:dyDescent="0.25">
      <c r="A527" s="28" t="str">
        <f>IFERROR(VLOOKUP(B527, CHOOSE({1,2}, Products!B:B, Products!A:A), 2, FALSE), "Not Found")</f>
        <v>P021</v>
      </c>
      <c r="B527" s="28" t="str">
        <f>PROPER(TRIM('Raw_Data'!A527))</f>
        <v>Arabica Coffee</v>
      </c>
      <c r="C527" s="28" t="s">
        <v>74</v>
      </c>
      <c r="D527" s="28" t="s">
        <v>1719</v>
      </c>
      <c r="E527" s="28" t="s">
        <v>2328</v>
      </c>
      <c r="F527" s="28" t="s">
        <v>59</v>
      </c>
      <c r="G527" s="28" t="s">
        <v>2329</v>
      </c>
      <c r="H527" s="28" t="s">
        <v>2330</v>
      </c>
      <c r="I527" s="29" t="s">
        <v>265</v>
      </c>
      <c r="J527" s="29" t="s">
        <v>2102</v>
      </c>
      <c r="K527" s="28">
        <f>ABS('Raw_Data'!K527)</f>
        <v>97</v>
      </c>
      <c r="L527" s="28">
        <f>K527 + SUMIF(Stock_In!A:A, A527, Stock_In!D:D) - SUMIF(Stock_Out!A:A, A527, Stock_Out!D:D)</f>
        <v>97</v>
      </c>
      <c r="M527" s="28">
        <v>34</v>
      </c>
      <c r="N527" s="28">
        <f t="shared" si="25"/>
        <v>0</v>
      </c>
      <c r="O527" s="28" t="str">
        <f t="shared" si="24"/>
        <v>No</v>
      </c>
      <c r="P527" s="40">
        <v>8</v>
      </c>
      <c r="Q527" s="28">
        <v>71</v>
      </c>
      <c r="R527" s="40">
        <f t="shared" si="26"/>
        <v>568</v>
      </c>
      <c r="S527" s="30">
        <v>17</v>
      </c>
    </row>
    <row r="528" spans="1:19" x14ac:dyDescent="0.25">
      <c r="A528" s="31" t="str">
        <f>IFERROR(VLOOKUP(B528, CHOOSE({1,2}, Products!B:B, Products!A:A), 2, FALSE), "Not Found")</f>
        <v>P083</v>
      </c>
      <c r="B528" s="31" t="str">
        <f>PROPER(TRIM('Raw_Data'!A528))</f>
        <v>Buttermilk</v>
      </c>
      <c r="C528" s="31" t="s">
        <v>65</v>
      </c>
      <c r="D528" s="31" t="s">
        <v>1854</v>
      </c>
      <c r="E528" s="31" t="s">
        <v>2331</v>
      </c>
      <c r="F528" s="31" t="s">
        <v>59</v>
      </c>
      <c r="G528" s="31" t="s">
        <v>2332</v>
      </c>
      <c r="H528" s="31" t="s">
        <v>2333</v>
      </c>
      <c r="I528" s="32" t="s">
        <v>265</v>
      </c>
      <c r="J528" s="32" t="s">
        <v>283</v>
      </c>
      <c r="K528" s="31">
        <f>ABS('Raw_Data'!K528)</f>
        <v>52</v>
      </c>
      <c r="L528" s="31">
        <f>K528 + SUMIF(Stock_In!A:A, A528, Stock_In!D:D) - SUMIF(Stock_Out!A:A, A528, Stock_Out!D:D)</f>
        <v>52</v>
      </c>
      <c r="M528" s="31">
        <v>100</v>
      </c>
      <c r="N528" s="31">
        <f t="shared" si="25"/>
        <v>48</v>
      </c>
      <c r="O528" s="31" t="str">
        <f t="shared" si="24"/>
        <v>Yes</v>
      </c>
      <c r="P528" s="39">
        <v>2.5</v>
      </c>
      <c r="Q528" s="31">
        <v>45</v>
      </c>
      <c r="R528" s="39">
        <f t="shared" si="26"/>
        <v>112.5</v>
      </c>
      <c r="S528" s="33">
        <v>45</v>
      </c>
    </row>
    <row r="529" spans="1:19" x14ac:dyDescent="0.25">
      <c r="A529" s="28" t="str">
        <f>IFERROR(VLOOKUP(B529, CHOOSE({1,2}, Products!B:B, Products!A:A), 2, FALSE), "Not Found")</f>
        <v>P107</v>
      </c>
      <c r="B529" s="28" t="str">
        <f>PROPER(TRIM('Raw_Data'!A529))</f>
        <v>Swiss Cheese</v>
      </c>
      <c r="C529" s="28" t="s">
        <v>103</v>
      </c>
      <c r="D529" s="28" t="s">
        <v>529</v>
      </c>
      <c r="E529" s="28" t="s">
        <v>2334</v>
      </c>
      <c r="F529" s="28" t="s">
        <v>68</v>
      </c>
      <c r="G529" s="28" t="s">
        <v>2335</v>
      </c>
      <c r="H529" s="28" t="s">
        <v>2336</v>
      </c>
      <c r="I529" s="29" t="s">
        <v>265</v>
      </c>
      <c r="J529" s="29">
        <v>45604</v>
      </c>
      <c r="K529" s="28">
        <f>ABS('Raw_Data'!K529)</f>
        <v>96</v>
      </c>
      <c r="L529" s="28">
        <f>K529 + SUMIF(Stock_In!A:A, A529, Stock_In!D:D) - SUMIF(Stock_Out!A:A, A529, Stock_Out!D:D)</f>
        <v>96</v>
      </c>
      <c r="M529" s="28">
        <v>47</v>
      </c>
      <c r="N529" s="28">
        <f t="shared" si="25"/>
        <v>0</v>
      </c>
      <c r="O529" s="28" t="str">
        <f t="shared" si="24"/>
        <v>No</v>
      </c>
      <c r="P529" s="40">
        <v>2.5</v>
      </c>
      <c r="Q529" s="28">
        <v>53</v>
      </c>
      <c r="R529" s="40">
        <f t="shared" si="26"/>
        <v>132.5</v>
      </c>
      <c r="S529" s="30">
        <v>4</v>
      </c>
    </row>
    <row r="530" spans="1:19" x14ac:dyDescent="0.25">
      <c r="A530" s="31" t="str">
        <f>IFERROR(VLOOKUP(B530, CHOOSE({1,2}, Products!B:B, Products!A:A), 2, FALSE), "Not Found")</f>
        <v>P104</v>
      </c>
      <c r="B530" s="31" t="str">
        <f>PROPER(TRIM('Raw_Data'!A530))</f>
        <v>Corn Oil</v>
      </c>
      <c r="C530" s="31" t="s">
        <v>103</v>
      </c>
      <c r="D530" s="31" t="s">
        <v>2337</v>
      </c>
      <c r="E530" s="31" t="s">
        <v>2338</v>
      </c>
      <c r="F530" s="31" t="s">
        <v>106</v>
      </c>
      <c r="G530" s="31" t="s">
        <v>2339</v>
      </c>
      <c r="H530" s="31" t="s">
        <v>2340</v>
      </c>
      <c r="I530" s="32" t="s">
        <v>265</v>
      </c>
      <c r="J530" s="32">
        <v>45902</v>
      </c>
      <c r="K530" s="31">
        <f>ABS('Raw_Data'!K530)</f>
        <v>26</v>
      </c>
      <c r="L530" s="31">
        <f>K530 + SUMIF(Stock_In!A:A, A530, Stock_In!D:D) - SUMIF(Stock_Out!A:A, A530, Stock_Out!D:D)</f>
        <v>26</v>
      </c>
      <c r="M530" s="31">
        <v>19</v>
      </c>
      <c r="N530" s="31">
        <f t="shared" si="25"/>
        <v>0</v>
      </c>
      <c r="O530" s="31" t="str">
        <f t="shared" si="24"/>
        <v>No</v>
      </c>
      <c r="P530" s="39">
        <v>4.5</v>
      </c>
      <c r="Q530" s="31">
        <v>73</v>
      </c>
      <c r="R530" s="39">
        <f t="shared" si="26"/>
        <v>328.5</v>
      </c>
      <c r="S530" s="33">
        <v>42</v>
      </c>
    </row>
    <row r="531" spans="1:19" x14ac:dyDescent="0.25">
      <c r="A531" s="28" t="str">
        <f>IFERROR(VLOOKUP(B531, CHOOSE({1,2}, Products!B:B, Products!A:A), 2, FALSE), "Not Found")</f>
        <v>P077</v>
      </c>
      <c r="B531" s="28" t="str">
        <f>PROPER(TRIM('Raw_Data'!A531))</f>
        <v>Brown Rice</v>
      </c>
      <c r="C531" s="28" t="s">
        <v>56</v>
      </c>
      <c r="D531" s="28" t="s">
        <v>1643</v>
      </c>
      <c r="E531" s="28" t="s">
        <v>2341</v>
      </c>
      <c r="F531" s="28" t="s">
        <v>68</v>
      </c>
      <c r="G531" s="28" t="s">
        <v>2342</v>
      </c>
      <c r="H531" s="28" t="s">
        <v>2343</v>
      </c>
      <c r="I531" s="29" t="s">
        <v>1191</v>
      </c>
      <c r="J531" s="29">
        <v>45296</v>
      </c>
      <c r="K531" s="28">
        <f>ABS('Raw_Data'!K531)</f>
        <v>51</v>
      </c>
      <c r="L531" s="28">
        <f>K531 + SUMIF(Stock_In!A:A, A531, Stock_In!D:D) - SUMIF(Stock_Out!A:A, A531, Stock_Out!D:D)</f>
        <v>51</v>
      </c>
      <c r="M531" s="28">
        <v>21</v>
      </c>
      <c r="N531" s="28">
        <f t="shared" si="25"/>
        <v>0</v>
      </c>
      <c r="O531" s="28" t="str">
        <f t="shared" si="24"/>
        <v>No</v>
      </c>
      <c r="P531" s="40">
        <v>3</v>
      </c>
      <c r="Q531" s="28">
        <v>51</v>
      </c>
      <c r="R531" s="40">
        <f t="shared" si="26"/>
        <v>153</v>
      </c>
      <c r="S531" s="30">
        <v>98</v>
      </c>
    </row>
    <row r="532" spans="1:19" x14ac:dyDescent="0.25">
      <c r="A532" s="31" t="str">
        <f>IFERROR(VLOOKUP(B532, CHOOSE({1,2}, Products!B:B, Products!A:A), 2, FALSE), "Not Found")</f>
        <v>P029</v>
      </c>
      <c r="B532" s="31" t="str">
        <f>PROPER(TRIM('Raw_Data'!A532))</f>
        <v>Arborio Rice</v>
      </c>
      <c r="C532" s="31" t="s">
        <v>56</v>
      </c>
      <c r="D532" s="31" t="s">
        <v>114</v>
      </c>
      <c r="E532" s="31" t="s">
        <v>2344</v>
      </c>
      <c r="F532" s="31" t="s">
        <v>106</v>
      </c>
      <c r="G532" s="31" t="s">
        <v>2345</v>
      </c>
      <c r="H532" s="31" t="s">
        <v>2346</v>
      </c>
      <c r="I532" s="32" t="s">
        <v>1191</v>
      </c>
      <c r="J532" s="32" t="s">
        <v>2347</v>
      </c>
      <c r="K532" s="31">
        <f>ABS('Raw_Data'!K532)</f>
        <v>51</v>
      </c>
      <c r="L532" s="31">
        <f>K532 + SUMIF(Stock_In!A:A, A532, Stock_In!D:D) - SUMIF(Stock_Out!A:A, A532, Stock_Out!D:D)</f>
        <v>51</v>
      </c>
      <c r="M532" s="31">
        <v>91</v>
      </c>
      <c r="N532" s="31">
        <f t="shared" si="25"/>
        <v>40</v>
      </c>
      <c r="O532" s="31" t="str">
        <f t="shared" si="24"/>
        <v>Yes</v>
      </c>
      <c r="P532" s="39">
        <v>5</v>
      </c>
      <c r="Q532" s="31">
        <v>34</v>
      </c>
      <c r="R532" s="39">
        <f t="shared" si="26"/>
        <v>170</v>
      </c>
      <c r="S532" s="33">
        <v>72</v>
      </c>
    </row>
    <row r="533" spans="1:19" x14ac:dyDescent="0.25">
      <c r="A533" s="28" t="str">
        <f>IFERROR(VLOOKUP(B533, CHOOSE({1,2}, Products!B:B, Products!A:A), 2, FALSE), "Not Found")</f>
        <v>P019</v>
      </c>
      <c r="B533" s="28" t="str">
        <f>PROPER(TRIM('Raw_Data'!A533))</f>
        <v>Eggplant</v>
      </c>
      <c r="C533" s="28" t="s">
        <v>56</v>
      </c>
      <c r="D533" s="28" t="s">
        <v>2348</v>
      </c>
      <c r="E533" s="28" t="s">
        <v>2349</v>
      </c>
      <c r="F533" s="28" t="s">
        <v>106</v>
      </c>
      <c r="G533" s="28" t="s">
        <v>2350</v>
      </c>
      <c r="H533" s="28" t="s">
        <v>2351</v>
      </c>
      <c r="I533" s="29" t="s">
        <v>869</v>
      </c>
      <c r="J533" s="29">
        <v>45718</v>
      </c>
      <c r="K533" s="28">
        <f>ABS('Raw_Data'!K533)</f>
        <v>39</v>
      </c>
      <c r="L533" s="28">
        <f>K533 + SUMIF(Stock_In!A:A, A533, Stock_In!D:D) - SUMIF(Stock_Out!A:A, A533, Stock_Out!D:D)</f>
        <v>39</v>
      </c>
      <c r="M533" s="28">
        <v>92</v>
      </c>
      <c r="N533" s="28">
        <f t="shared" si="25"/>
        <v>53</v>
      </c>
      <c r="O533" s="28" t="str">
        <f t="shared" si="24"/>
        <v>Yes</v>
      </c>
      <c r="P533" s="40">
        <v>2</v>
      </c>
      <c r="Q533" s="28">
        <v>76</v>
      </c>
      <c r="R533" s="40">
        <f t="shared" si="26"/>
        <v>152</v>
      </c>
      <c r="S533" s="30">
        <v>32</v>
      </c>
    </row>
    <row r="534" spans="1:19" x14ac:dyDescent="0.25">
      <c r="A534" s="31" t="str">
        <f>IFERROR(VLOOKUP(B534, CHOOSE({1,2}, Products!B:B, Products!A:A), 2, FALSE), "Not Found")</f>
        <v>P043</v>
      </c>
      <c r="B534" s="31" t="str">
        <f>PROPER(TRIM('Raw_Data'!A534))</f>
        <v>Apricot</v>
      </c>
      <c r="C534" s="31" t="s">
        <v>201</v>
      </c>
      <c r="D534" s="31" t="s">
        <v>2352</v>
      </c>
      <c r="E534" s="31" t="s">
        <v>2353</v>
      </c>
      <c r="F534" s="31" t="s">
        <v>68</v>
      </c>
      <c r="G534" s="31" t="s">
        <v>2354</v>
      </c>
      <c r="H534" s="31" t="s">
        <v>2355</v>
      </c>
      <c r="I534" s="32" t="s">
        <v>869</v>
      </c>
      <c r="J534" s="32" t="s">
        <v>1289</v>
      </c>
      <c r="K534" s="31">
        <f>ABS('Raw_Data'!K534)</f>
        <v>90</v>
      </c>
      <c r="L534" s="31">
        <f>K534 + SUMIF(Stock_In!A:A, A534, Stock_In!D:D) - SUMIF(Stock_Out!A:A, A534, Stock_Out!D:D)</f>
        <v>90</v>
      </c>
      <c r="M534" s="31">
        <v>88</v>
      </c>
      <c r="N534" s="31">
        <f t="shared" si="25"/>
        <v>0</v>
      </c>
      <c r="O534" s="31" t="str">
        <f t="shared" si="24"/>
        <v>No</v>
      </c>
      <c r="P534" s="39">
        <v>8</v>
      </c>
      <c r="Q534" s="31">
        <v>28</v>
      </c>
      <c r="R534" s="39">
        <f t="shared" si="26"/>
        <v>224</v>
      </c>
      <c r="S534" s="33">
        <v>18</v>
      </c>
    </row>
    <row r="535" spans="1:19" x14ac:dyDescent="0.25">
      <c r="A535" s="28" t="str">
        <f>IFERROR(VLOOKUP(B535, CHOOSE({1,2}, Products!B:B, Products!A:A), 2, FALSE), "Not Found")</f>
        <v>P049</v>
      </c>
      <c r="B535" s="28" t="str">
        <f>PROPER(TRIM('Raw_Data'!A535))</f>
        <v>Onion</v>
      </c>
      <c r="C535" s="28" t="s">
        <v>103</v>
      </c>
      <c r="D535" s="28" t="s">
        <v>292</v>
      </c>
      <c r="E535" s="28" t="s">
        <v>2356</v>
      </c>
      <c r="F535" s="28" t="s">
        <v>106</v>
      </c>
      <c r="G535" s="28" t="s">
        <v>2357</v>
      </c>
      <c r="H535" s="28" t="s">
        <v>2358</v>
      </c>
      <c r="I535" s="29" t="s">
        <v>869</v>
      </c>
      <c r="J535" s="29" t="s">
        <v>271</v>
      </c>
      <c r="K535" s="28">
        <f>ABS('Raw_Data'!K535)</f>
        <v>35</v>
      </c>
      <c r="L535" s="28">
        <f>K535 + SUMIF(Stock_In!A:A, A535, Stock_In!D:D) - SUMIF(Stock_Out!A:A, A535, Stock_Out!D:D)</f>
        <v>35</v>
      </c>
      <c r="M535" s="28">
        <v>97</v>
      </c>
      <c r="N535" s="28">
        <f t="shared" si="25"/>
        <v>62</v>
      </c>
      <c r="O535" s="28" t="str">
        <f t="shared" si="24"/>
        <v>Yes</v>
      </c>
      <c r="P535" s="40">
        <v>3</v>
      </c>
      <c r="Q535" s="28">
        <v>48</v>
      </c>
      <c r="R535" s="40">
        <f t="shared" si="26"/>
        <v>144</v>
      </c>
      <c r="S535" s="30">
        <v>100</v>
      </c>
    </row>
    <row r="536" spans="1:19" x14ac:dyDescent="0.25">
      <c r="A536" s="31" t="str">
        <f>IFERROR(VLOOKUP(B536, CHOOSE({1,2}, Products!B:B, Products!A:A), 2, FALSE), "Not Found")</f>
        <v>P106</v>
      </c>
      <c r="B536" s="31" t="str">
        <f>PROPER(TRIM('Raw_Data'!A536))</f>
        <v>Green Tea</v>
      </c>
      <c r="C536" s="31" t="s">
        <v>103</v>
      </c>
      <c r="D536" s="31" t="s">
        <v>2359</v>
      </c>
      <c r="E536" s="31" t="s">
        <v>2360</v>
      </c>
      <c r="F536" s="31" t="s">
        <v>106</v>
      </c>
      <c r="G536" s="31" t="s">
        <v>2361</v>
      </c>
      <c r="H536" s="31" t="s">
        <v>2362</v>
      </c>
      <c r="I536" s="32" t="s">
        <v>869</v>
      </c>
      <c r="J536" s="32" t="s">
        <v>1122</v>
      </c>
      <c r="K536" s="31">
        <f>ABS('Raw_Data'!K536)</f>
        <v>39</v>
      </c>
      <c r="L536" s="31">
        <f>K536 + SUMIF(Stock_In!A:A, A536, Stock_In!D:D) - SUMIF(Stock_Out!A:A, A536, Stock_Out!D:D)</f>
        <v>39</v>
      </c>
      <c r="M536" s="31">
        <v>30</v>
      </c>
      <c r="N536" s="31">
        <f t="shared" si="25"/>
        <v>0</v>
      </c>
      <c r="O536" s="31" t="str">
        <f t="shared" si="24"/>
        <v>No</v>
      </c>
      <c r="P536" s="39">
        <v>10</v>
      </c>
      <c r="Q536" s="31">
        <v>31</v>
      </c>
      <c r="R536" s="39">
        <f t="shared" si="26"/>
        <v>310</v>
      </c>
      <c r="S536" s="33">
        <v>26</v>
      </c>
    </row>
    <row r="537" spans="1:19" x14ac:dyDescent="0.25">
      <c r="A537" s="28" t="str">
        <f>IFERROR(VLOOKUP(B537, CHOOSE({1,2}, Products!B:B, Products!A:A), 2, FALSE), "Not Found")</f>
        <v>P062</v>
      </c>
      <c r="B537" s="28" t="str">
        <f>PROPER(TRIM('Raw_Data'!A537))</f>
        <v>Short Grain Rice</v>
      </c>
      <c r="C537" s="28" t="s">
        <v>103</v>
      </c>
      <c r="D537" s="28" t="s">
        <v>1624</v>
      </c>
      <c r="E537" s="28" t="s">
        <v>2363</v>
      </c>
      <c r="F537" s="28" t="s">
        <v>106</v>
      </c>
      <c r="G537" s="28" t="s">
        <v>2364</v>
      </c>
      <c r="H537" s="28" t="s">
        <v>2365</v>
      </c>
      <c r="I537" s="29" t="s">
        <v>243</v>
      </c>
      <c r="J537" s="29">
        <v>45452</v>
      </c>
      <c r="K537" s="28">
        <f>ABS('Raw_Data'!K537)</f>
        <v>64</v>
      </c>
      <c r="L537" s="28">
        <f>K537 + SUMIF(Stock_In!A:A, A537, Stock_In!D:D) - SUMIF(Stock_Out!A:A, A537, Stock_Out!D:D)</f>
        <v>64</v>
      </c>
      <c r="M537" s="28">
        <v>93</v>
      </c>
      <c r="N537" s="28">
        <f t="shared" si="25"/>
        <v>29</v>
      </c>
      <c r="O537" s="28" t="str">
        <f t="shared" si="24"/>
        <v>Yes</v>
      </c>
      <c r="P537" s="40">
        <v>4.5</v>
      </c>
      <c r="Q537" s="28">
        <v>60</v>
      </c>
      <c r="R537" s="40">
        <f t="shared" si="26"/>
        <v>270</v>
      </c>
      <c r="S537" s="30">
        <v>19</v>
      </c>
    </row>
    <row r="538" spans="1:19" x14ac:dyDescent="0.25">
      <c r="A538" s="31" t="str">
        <f>IFERROR(VLOOKUP(B538, CHOOSE({1,2}, Products!B:B, Products!A:A), 2, FALSE), "Not Found")</f>
        <v>P055</v>
      </c>
      <c r="B538" s="31" t="str">
        <f>PROPER(TRIM('Raw_Data'!A538))</f>
        <v>Wild Rice</v>
      </c>
      <c r="C538" s="31" t="s">
        <v>65</v>
      </c>
      <c r="D538" s="31" t="s">
        <v>880</v>
      </c>
      <c r="E538" s="31" t="s">
        <v>2366</v>
      </c>
      <c r="F538" s="31" t="s">
        <v>59</v>
      </c>
      <c r="G538" s="31" t="s">
        <v>2367</v>
      </c>
      <c r="H538" s="31" t="s">
        <v>2368</v>
      </c>
      <c r="I538" s="32" t="s">
        <v>243</v>
      </c>
      <c r="J538" s="32">
        <v>45574</v>
      </c>
      <c r="K538" s="31">
        <f>ABS('Raw_Data'!K538)</f>
        <v>98</v>
      </c>
      <c r="L538" s="31">
        <f>K538 + SUMIF(Stock_In!A:A, A538, Stock_In!D:D) - SUMIF(Stock_Out!A:A, A538, Stock_Out!D:D)</f>
        <v>98</v>
      </c>
      <c r="M538" s="31">
        <v>96</v>
      </c>
      <c r="N538" s="31">
        <f t="shared" si="25"/>
        <v>0</v>
      </c>
      <c r="O538" s="31" t="str">
        <f t="shared" si="24"/>
        <v>No</v>
      </c>
      <c r="P538" s="39">
        <v>2</v>
      </c>
      <c r="Q538" s="31">
        <v>100</v>
      </c>
      <c r="R538" s="39">
        <f t="shared" si="26"/>
        <v>200</v>
      </c>
      <c r="S538" s="33">
        <v>15</v>
      </c>
    </row>
    <row r="539" spans="1:19" x14ac:dyDescent="0.25">
      <c r="A539" s="28" t="str">
        <f>IFERROR(VLOOKUP(B539, CHOOSE({1,2}, Products!B:B, Products!A:A), 2, FALSE), "Not Found")</f>
        <v>P029</v>
      </c>
      <c r="B539" s="28" t="str">
        <f>PROPER(TRIM('Raw_Data'!A539))</f>
        <v>Arborio Rice</v>
      </c>
      <c r="C539" s="28" t="s">
        <v>56</v>
      </c>
      <c r="D539" s="28" t="s">
        <v>694</v>
      </c>
      <c r="E539" s="28" t="s">
        <v>2369</v>
      </c>
      <c r="F539" s="28" t="s">
        <v>106</v>
      </c>
      <c r="G539" s="28" t="s">
        <v>2370</v>
      </c>
      <c r="H539" s="28" t="s">
        <v>2371</v>
      </c>
      <c r="I539" s="29" t="s">
        <v>243</v>
      </c>
      <c r="J539" s="29" t="s">
        <v>382</v>
      </c>
      <c r="K539" s="28">
        <f>ABS('Raw_Data'!K539)</f>
        <v>95</v>
      </c>
      <c r="L539" s="28">
        <f>K539 + SUMIF(Stock_In!A:A, A539, Stock_In!D:D) - SUMIF(Stock_Out!A:A, A539, Stock_Out!D:D)</f>
        <v>95</v>
      </c>
      <c r="M539" s="28">
        <v>91</v>
      </c>
      <c r="N539" s="28">
        <f t="shared" si="25"/>
        <v>0</v>
      </c>
      <c r="O539" s="28" t="str">
        <f t="shared" si="24"/>
        <v>No</v>
      </c>
      <c r="P539" s="40">
        <v>4.5</v>
      </c>
      <c r="Q539" s="28">
        <v>35</v>
      </c>
      <c r="R539" s="40">
        <f t="shared" si="26"/>
        <v>157.5</v>
      </c>
      <c r="S539" s="30">
        <v>50</v>
      </c>
    </row>
    <row r="540" spans="1:19" x14ac:dyDescent="0.25">
      <c r="A540" s="31" t="str">
        <f>IFERROR(VLOOKUP(B540, CHOOSE({1,2}, Products!B:B, Products!A:A), 2, FALSE), "Not Found")</f>
        <v>P002</v>
      </c>
      <c r="B540" s="31" t="str">
        <f>PROPER(TRIM('Raw_Data'!A540))</f>
        <v>Vegetable Oil</v>
      </c>
      <c r="C540" s="31" t="s">
        <v>56</v>
      </c>
      <c r="D540" s="31" t="s">
        <v>846</v>
      </c>
      <c r="E540" s="31" t="s">
        <v>2372</v>
      </c>
      <c r="F540" s="31" t="s">
        <v>59</v>
      </c>
      <c r="G540" s="31" t="s">
        <v>2373</v>
      </c>
      <c r="H540" s="31" t="s">
        <v>2374</v>
      </c>
      <c r="I540" s="32" t="s">
        <v>243</v>
      </c>
      <c r="J540" s="32">
        <v>45420</v>
      </c>
      <c r="K540" s="31">
        <f>ABS('Raw_Data'!K540)</f>
        <v>70</v>
      </c>
      <c r="L540" s="31">
        <f>K540 + SUMIF(Stock_In!A:A, A540, Stock_In!D:D) - SUMIF(Stock_Out!A:A, A540, Stock_Out!D:D)</f>
        <v>70</v>
      </c>
      <c r="M540" s="31">
        <v>7</v>
      </c>
      <c r="N540" s="31">
        <f t="shared" si="25"/>
        <v>0</v>
      </c>
      <c r="O540" s="31" t="str">
        <f t="shared" si="24"/>
        <v>No</v>
      </c>
      <c r="P540" s="39">
        <v>3.5</v>
      </c>
      <c r="Q540" s="31">
        <v>88</v>
      </c>
      <c r="R540" s="39">
        <f t="shared" si="26"/>
        <v>308</v>
      </c>
      <c r="S540" s="33">
        <v>96</v>
      </c>
    </row>
    <row r="541" spans="1:19" x14ac:dyDescent="0.25">
      <c r="A541" s="28" t="str">
        <f>IFERROR(VLOOKUP(B541, CHOOSE({1,2}, Products!B:B, Products!A:A), 2, FALSE), "Not Found")</f>
        <v>P115</v>
      </c>
      <c r="B541" s="28" t="str">
        <f>PROPER(TRIM('Raw_Data'!A541))</f>
        <v>Papaya</v>
      </c>
      <c r="C541" s="28" t="s">
        <v>65</v>
      </c>
      <c r="D541" s="28" t="s">
        <v>1420</v>
      </c>
      <c r="E541" s="28" t="s">
        <v>2375</v>
      </c>
      <c r="F541" s="28" t="s">
        <v>59</v>
      </c>
      <c r="G541" s="28" t="s">
        <v>2376</v>
      </c>
      <c r="H541" s="28" t="s">
        <v>2377</v>
      </c>
      <c r="I541" s="29" t="s">
        <v>243</v>
      </c>
      <c r="J541" s="29" t="s">
        <v>2136</v>
      </c>
      <c r="K541" s="28">
        <f>ABS('Raw_Data'!K541)</f>
        <v>20</v>
      </c>
      <c r="L541" s="28">
        <f>K541 + SUMIF(Stock_In!A:A, A541, Stock_In!D:D) - SUMIF(Stock_Out!A:A, A541, Stock_Out!D:D)</f>
        <v>20</v>
      </c>
      <c r="M541" s="28">
        <v>86</v>
      </c>
      <c r="N541" s="28">
        <f t="shared" si="25"/>
        <v>66</v>
      </c>
      <c r="O541" s="28" t="str">
        <f t="shared" si="24"/>
        <v>Yes</v>
      </c>
      <c r="P541" s="40">
        <v>5</v>
      </c>
      <c r="Q541" s="28">
        <v>29</v>
      </c>
      <c r="R541" s="40">
        <f t="shared" si="26"/>
        <v>145</v>
      </c>
      <c r="S541" s="30">
        <v>8</v>
      </c>
    </row>
    <row r="542" spans="1:19" x14ac:dyDescent="0.25">
      <c r="A542" s="31" t="str">
        <f>IFERROR(VLOOKUP(B542, CHOOSE({1,2}, Products!B:B, Products!A:A), 2, FALSE), "Not Found")</f>
        <v>P047</v>
      </c>
      <c r="B542" s="31" t="str">
        <f>PROPER(TRIM('Raw_Data'!A542))</f>
        <v>Pineapple</v>
      </c>
      <c r="C542" s="31" t="s">
        <v>56</v>
      </c>
      <c r="D542" s="31" t="s">
        <v>665</v>
      </c>
      <c r="E542" s="31" t="s">
        <v>2378</v>
      </c>
      <c r="F542" s="31" t="s">
        <v>59</v>
      </c>
      <c r="G542" s="31" t="s">
        <v>2379</v>
      </c>
      <c r="H542" s="31" t="s">
        <v>2380</v>
      </c>
      <c r="I542" s="32" t="s">
        <v>243</v>
      </c>
      <c r="J542" s="32">
        <v>45294</v>
      </c>
      <c r="K542" s="31">
        <f>ABS('Raw_Data'!K542)</f>
        <v>18</v>
      </c>
      <c r="L542" s="31">
        <f>K542 + SUMIF(Stock_In!A:A, A542, Stock_In!D:D) - SUMIF(Stock_Out!A:A, A542, Stock_Out!D:D)</f>
        <v>18</v>
      </c>
      <c r="M542" s="31">
        <v>28</v>
      </c>
      <c r="N542" s="31">
        <f t="shared" si="25"/>
        <v>10</v>
      </c>
      <c r="O542" s="31" t="str">
        <f t="shared" si="24"/>
        <v>Yes</v>
      </c>
      <c r="P542" s="39">
        <v>4.5</v>
      </c>
      <c r="Q542" s="31">
        <v>91</v>
      </c>
      <c r="R542" s="39">
        <f t="shared" si="26"/>
        <v>409.5</v>
      </c>
      <c r="S542" s="33">
        <v>73</v>
      </c>
    </row>
    <row r="543" spans="1:19" x14ac:dyDescent="0.25">
      <c r="A543" s="28" t="str">
        <f>IFERROR(VLOOKUP(B543, CHOOSE({1,2}, Products!B:B, Products!A:A), 2, FALSE), "Not Found")</f>
        <v>P082</v>
      </c>
      <c r="B543" s="28" t="str">
        <f>PROPER(TRIM('Raw_Data'!A543))</f>
        <v>Coconut Oil</v>
      </c>
      <c r="C543" s="28" t="s">
        <v>74</v>
      </c>
      <c r="D543" s="28" t="s">
        <v>1005</v>
      </c>
      <c r="E543" s="28" t="s">
        <v>2381</v>
      </c>
      <c r="F543" s="28" t="s">
        <v>106</v>
      </c>
      <c r="G543" s="28" t="s">
        <v>2382</v>
      </c>
      <c r="H543" s="28" t="s">
        <v>2383</v>
      </c>
      <c r="I543" s="29" t="s">
        <v>2347</v>
      </c>
      <c r="J543" s="29" t="s">
        <v>1474</v>
      </c>
      <c r="K543" s="28">
        <f>ABS('Raw_Data'!K543)</f>
        <v>54</v>
      </c>
      <c r="L543" s="28">
        <f>K543 + SUMIF(Stock_In!A:A, A543, Stock_In!D:D) - SUMIF(Stock_Out!A:A, A543, Stock_Out!D:D)</f>
        <v>54</v>
      </c>
      <c r="M543" s="28">
        <v>40</v>
      </c>
      <c r="N543" s="28">
        <f t="shared" si="25"/>
        <v>0</v>
      </c>
      <c r="O543" s="28" t="str">
        <f t="shared" si="24"/>
        <v>No</v>
      </c>
      <c r="P543" s="40">
        <v>6</v>
      </c>
      <c r="Q543" s="28">
        <v>43</v>
      </c>
      <c r="R543" s="40">
        <f t="shared" si="26"/>
        <v>258</v>
      </c>
      <c r="S543" s="30">
        <v>49</v>
      </c>
    </row>
    <row r="544" spans="1:19" x14ac:dyDescent="0.25">
      <c r="A544" s="31" t="str">
        <f>IFERROR(VLOOKUP(B544, CHOOSE({1,2}, Products!B:B, Products!A:A), 2, FALSE), "Not Found")</f>
        <v>P115</v>
      </c>
      <c r="B544" s="31" t="str">
        <f>PROPER(TRIM('Raw_Data'!A544))</f>
        <v>Papaya</v>
      </c>
      <c r="C544" s="31" t="s">
        <v>56</v>
      </c>
      <c r="D544" s="31" t="s">
        <v>2384</v>
      </c>
      <c r="E544" s="31" t="s">
        <v>2385</v>
      </c>
      <c r="F544" s="31" t="s">
        <v>59</v>
      </c>
      <c r="G544" s="31" t="s">
        <v>2386</v>
      </c>
      <c r="H544" s="31" t="s">
        <v>2387</v>
      </c>
      <c r="I544" s="32" t="s">
        <v>2347</v>
      </c>
      <c r="J544" s="32" t="s">
        <v>1000</v>
      </c>
      <c r="K544" s="31">
        <f>ABS('Raw_Data'!K544)</f>
        <v>19</v>
      </c>
      <c r="L544" s="31">
        <f>K544 + SUMIF(Stock_In!A:A, A544, Stock_In!D:D) - SUMIF(Stock_Out!A:A, A544, Stock_Out!D:D)</f>
        <v>19</v>
      </c>
      <c r="M544" s="31">
        <v>27</v>
      </c>
      <c r="N544" s="31">
        <f t="shared" si="25"/>
        <v>8</v>
      </c>
      <c r="O544" s="31" t="str">
        <f t="shared" si="24"/>
        <v>Yes</v>
      </c>
      <c r="P544" s="39">
        <v>5.5</v>
      </c>
      <c r="Q544" s="31">
        <v>57</v>
      </c>
      <c r="R544" s="39">
        <f t="shared" si="26"/>
        <v>313.5</v>
      </c>
      <c r="S544" s="33">
        <v>37</v>
      </c>
    </row>
    <row r="545" spans="1:19" x14ac:dyDescent="0.25">
      <c r="A545" s="28" t="str">
        <f>IFERROR(VLOOKUP(B545, CHOOSE({1,2}, Products!B:B, Products!A:A), 2, FALSE), "Not Found")</f>
        <v>P018</v>
      </c>
      <c r="B545" s="28" t="str">
        <f>PROPER(TRIM('Raw_Data'!A545))</f>
        <v>Ricotta Cheese</v>
      </c>
      <c r="C545" s="28" t="s">
        <v>152</v>
      </c>
      <c r="D545" s="28" t="s">
        <v>2388</v>
      </c>
      <c r="E545" s="28" t="s">
        <v>2389</v>
      </c>
      <c r="F545" s="28" t="s">
        <v>59</v>
      </c>
      <c r="G545" s="28" t="s">
        <v>2390</v>
      </c>
      <c r="H545" s="28" t="s">
        <v>2391</v>
      </c>
      <c r="I545" s="29" t="s">
        <v>2347</v>
      </c>
      <c r="J545" s="29" t="s">
        <v>1138</v>
      </c>
      <c r="K545" s="28">
        <f>ABS('Raw_Data'!K545)</f>
        <v>66</v>
      </c>
      <c r="L545" s="28">
        <f>K545 + SUMIF(Stock_In!A:A, A545, Stock_In!D:D) - SUMIF(Stock_Out!A:A, A545, Stock_Out!D:D)</f>
        <v>66</v>
      </c>
      <c r="M545" s="28">
        <v>97</v>
      </c>
      <c r="N545" s="28">
        <f t="shared" si="25"/>
        <v>31</v>
      </c>
      <c r="O545" s="28" t="str">
        <f t="shared" si="24"/>
        <v>Yes</v>
      </c>
      <c r="P545" s="40">
        <v>4</v>
      </c>
      <c r="Q545" s="28">
        <v>58</v>
      </c>
      <c r="R545" s="40">
        <f t="shared" si="26"/>
        <v>232</v>
      </c>
      <c r="S545" s="30">
        <v>14</v>
      </c>
    </row>
    <row r="546" spans="1:19" x14ac:dyDescent="0.25">
      <c r="A546" s="31" t="str">
        <f>IFERROR(VLOOKUP(B546, CHOOSE({1,2}, Products!B:B, Products!A:A), 2, FALSE), "Not Found")</f>
        <v>P060</v>
      </c>
      <c r="B546" s="31" t="str">
        <f>PROPER(TRIM('Raw_Data'!A546))</f>
        <v>Grapes</v>
      </c>
      <c r="C546" s="31" t="s">
        <v>56</v>
      </c>
      <c r="D546" s="31" t="s">
        <v>2392</v>
      </c>
      <c r="E546" s="31" t="s">
        <v>2393</v>
      </c>
      <c r="F546" s="31" t="s">
        <v>106</v>
      </c>
      <c r="G546" s="31" t="s">
        <v>2394</v>
      </c>
      <c r="H546" s="31" t="s">
        <v>2395</v>
      </c>
      <c r="I546" s="32" t="s">
        <v>2347</v>
      </c>
      <c r="J546" s="32" t="s">
        <v>351</v>
      </c>
      <c r="K546" s="31">
        <f>ABS('Raw_Data'!K546)</f>
        <v>88</v>
      </c>
      <c r="L546" s="31">
        <f>K546 + SUMIF(Stock_In!A:A, A546, Stock_In!D:D) - SUMIF(Stock_Out!A:A, A546, Stock_Out!D:D)</f>
        <v>88</v>
      </c>
      <c r="M546" s="31">
        <v>37</v>
      </c>
      <c r="N546" s="31">
        <f t="shared" si="25"/>
        <v>0</v>
      </c>
      <c r="O546" s="31" t="str">
        <f t="shared" si="24"/>
        <v>No</v>
      </c>
      <c r="P546" s="39">
        <v>2</v>
      </c>
      <c r="Q546" s="31">
        <v>25</v>
      </c>
      <c r="R546" s="39">
        <f t="shared" si="26"/>
        <v>50</v>
      </c>
      <c r="S546" s="33">
        <v>19</v>
      </c>
    </row>
    <row r="547" spans="1:19" x14ac:dyDescent="0.25">
      <c r="A547" s="28" t="str">
        <f>IFERROR(VLOOKUP(B547, CHOOSE({1,2}, Products!B:B, Products!A:A), 2, FALSE), "Not Found")</f>
        <v>P026</v>
      </c>
      <c r="B547" s="28" t="str">
        <f>PROPER(TRIM('Raw_Data'!A547))</f>
        <v>Sourdough Bread</v>
      </c>
      <c r="C547" s="28" t="s">
        <v>56</v>
      </c>
      <c r="D547" s="28" t="s">
        <v>2396</v>
      </c>
      <c r="E547" s="28" t="s">
        <v>2397</v>
      </c>
      <c r="F547" s="28" t="s">
        <v>59</v>
      </c>
      <c r="G547" s="28" t="s">
        <v>2398</v>
      </c>
      <c r="H547" s="28" t="s">
        <v>2399</v>
      </c>
      <c r="I547" s="29" t="s">
        <v>1525</v>
      </c>
      <c r="J547" s="29" t="s">
        <v>1932</v>
      </c>
      <c r="K547" s="28">
        <f>ABS('Raw_Data'!K547)</f>
        <v>71</v>
      </c>
      <c r="L547" s="28">
        <f>K547 + SUMIF(Stock_In!A:A, A547, Stock_In!D:D) - SUMIF(Stock_Out!A:A, A547, Stock_Out!D:D)</f>
        <v>71</v>
      </c>
      <c r="M547" s="28">
        <v>42</v>
      </c>
      <c r="N547" s="28">
        <f t="shared" si="25"/>
        <v>0</v>
      </c>
      <c r="O547" s="28" t="str">
        <f t="shared" si="24"/>
        <v>No</v>
      </c>
      <c r="P547" s="40">
        <v>3.85</v>
      </c>
      <c r="Q547" s="28">
        <v>61</v>
      </c>
      <c r="R547" s="40">
        <f t="shared" si="26"/>
        <v>234.85</v>
      </c>
      <c r="S547" s="30">
        <v>25</v>
      </c>
    </row>
    <row r="548" spans="1:19" x14ac:dyDescent="0.25">
      <c r="A548" s="31" t="str">
        <f>IFERROR(VLOOKUP(B548, CHOOSE({1,2}, Products!B:B, Products!A:A), 2, FALSE), "Not Found")</f>
        <v>P049</v>
      </c>
      <c r="B548" s="31" t="str">
        <f>PROPER(TRIM('Raw_Data'!A548))</f>
        <v>Onion</v>
      </c>
      <c r="C548" s="31" t="s">
        <v>201</v>
      </c>
      <c r="D548" s="31" t="s">
        <v>396</v>
      </c>
      <c r="E548" s="31" t="s">
        <v>2400</v>
      </c>
      <c r="F548" s="31" t="s">
        <v>59</v>
      </c>
      <c r="G548" s="31" t="s">
        <v>2401</v>
      </c>
      <c r="H548" s="31" t="s">
        <v>2402</v>
      </c>
      <c r="I548" s="32" t="s">
        <v>1525</v>
      </c>
      <c r="J548" s="32" t="s">
        <v>2027</v>
      </c>
      <c r="K548" s="31">
        <f>ABS('Raw_Data'!K548)</f>
        <v>39</v>
      </c>
      <c r="L548" s="31">
        <f>K548 + SUMIF(Stock_In!A:A, A548, Stock_In!D:D) - SUMIF(Stock_Out!A:A, A548, Stock_Out!D:D)</f>
        <v>39</v>
      </c>
      <c r="M548" s="31">
        <v>22</v>
      </c>
      <c r="N548" s="31">
        <f t="shared" si="25"/>
        <v>0</v>
      </c>
      <c r="O548" s="31" t="str">
        <f t="shared" si="24"/>
        <v>No</v>
      </c>
      <c r="P548" s="39">
        <v>15</v>
      </c>
      <c r="Q548" s="31">
        <v>96</v>
      </c>
      <c r="R548" s="39">
        <f t="shared" si="26"/>
        <v>1440</v>
      </c>
      <c r="S548" s="33">
        <v>56</v>
      </c>
    </row>
    <row r="549" spans="1:19" x14ac:dyDescent="0.25">
      <c r="A549" s="28" t="str">
        <f>IFERROR(VLOOKUP(B549, CHOOSE({1,2}, Products!B:B, Products!A:A), 2, FALSE), "Not Found")</f>
        <v>P052</v>
      </c>
      <c r="B549" s="28" t="str">
        <f>PROPER(TRIM('Raw_Data'!A549))</f>
        <v>Plum</v>
      </c>
      <c r="C549" s="28" t="s">
        <v>56</v>
      </c>
      <c r="D549" s="28" t="s">
        <v>1866</v>
      </c>
      <c r="E549" s="28" t="s">
        <v>2403</v>
      </c>
      <c r="F549" s="28" t="s">
        <v>68</v>
      </c>
      <c r="G549" s="28" t="s">
        <v>2404</v>
      </c>
      <c r="H549" s="28" t="s">
        <v>2405</v>
      </c>
      <c r="I549" s="29" t="s">
        <v>540</v>
      </c>
      <c r="J549" s="29">
        <v>45840</v>
      </c>
      <c r="K549" s="28">
        <f>ABS('Raw_Data'!K549)</f>
        <v>20</v>
      </c>
      <c r="L549" s="28">
        <f>K549 + SUMIF(Stock_In!A:A, A549, Stock_In!D:D) - SUMIF(Stock_Out!A:A, A549, Stock_Out!D:D)</f>
        <v>20</v>
      </c>
      <c r="M549" s="28">
        <v>83</v>
      </c>
      <c r="N549" s="28">
        <f t="shared" si="25"/>
        <v>63</v>
      </c>
      <c r="O549" s="28" t="str">
        <f t="shared" si="24"/>
        <v>Yes</v>
      </c>
      <c r="P549" s="40">
        <v>2</v>
      </c>
      <c r="Q549" s="28">
        <v>81</v>
      </c>
      <c r="R549" s="40">
        <f t="shared" si="26"/>
        <v>162</v>
      </c>
      <c r="S549" s="30">
        <v>53</v>
      </c>
    </row>
    <row r="550" spans="1:19" x14ac:dyDescent="0.25">
      <c r="A550" s="31" t="str">
        <f>IFERROR(VLOOKUP(B550, CHOOSE({1,2}, Products!B:B, Products!A:A), 2, FALSE), "Not Found")</f>
        <v>P078</v>
      </c>
      <c r="B550" s="31" t="str">
        <f>PROPER(TRIM('Raw_Data'!A550))</f>
        <v>Black Coffee</v>
      </c>
      <c r="C550" s="31" t="s">
        <v>103</v>
      </c>
      <c r="D550" s="31" t="s">
        <v>2098</v>
      </c>
      <c r="E550" s="31" t="s">
        <v>2406</v>
      </c>
      <c r="F550" s="31" t="s">
        <v>68</v>
      </c>
      <c r="G550" s="31" t="s">
        <v>2407</v>
      </c>
      <c r="H550" s="31" t="s">
        <v>2408</v>
      </c>
      <c r="I550" s="32" t="s">
        <v>540</v>
      </c>
      <c r="J550" s="32">
        <v>45303</v>
      </c>
      <c r="K550" s="31">
        <f>ABS('Raw_Data'!K550)</f>
        <v>33</v>
      </c>
      <c r="L550" s="31">
        <f>K550 + SUMIF(Stock_In!A:A, A550, Stock_In!D:D) - SUMIF(Stock_Out!A:A, A550, Stock_Out!D:D)</f>
        <v>33</v>
      </c>
      <c r="M550" s="31">
        <v>48</v>
      </c>
      <c r="N550" s="31">
        <f t="shared" si="25"/>
        <v>15</v>
      </c>
      <c r="O550" s="31" t="str">
        <f t="shared" si="24"/>
        <v>Yes</v>
      </c>
      <c r="P550" s="39">
        <v>6.25</v>
      </c>
      <c r="Q550" s="31">
        <v>38</v>
      </c>
      <c r="R550" s="39">
        <f t="shared" si="26"/>
        <v>237.5</v>
      </c>
      <c r="S550" s="33">
        <v>61</v>
      </c>
    </row>
    <row r="551" spans="1:19" x14ac:dyDescent="0.25">
      <c r="A551" s="28" t="str">
        <f>IFERROR(VLOOKUP(B551, CHOOSE({1,2}, Products!B:B, Products!A:A), 2, FALSE), "Not Found")</f>
        <v>P033</v>
      </c>
      <c r="B551" s="28" t="str">
        <f>PROPER(TRIM('Raw_Data'!A551))</f>
        <v>Lime</v>
      </c>
      <c r="C551" s="28" t="s">
        <v>74</v>
      </c>
      <c r="D551" s="28" t="s">
        <v>2046</v>
      </c>
      <c r="E551" s="28" t="s">
        <v>2410</v>
      </c>
      <c r="F551" s="28" t="s">
        <v>68</v>
      </c>
      <c r="G551" s="28" t="s">
        <v>2411</v>
      </c>
      <c r="H551" s="28" t="s">
        <v>2412</v>
      </c>
      <c r="I551" s="29" t="s">
        <v>1726</v>
      </c>
      <c r="J551" s="29" t="s">
        <v>178</v>
      </c>
      <c r="K551" s="28">
        <f>ABS('Raw_Data'!K551)</f>
        <v>29</v>
      </c>
      <c r="L551" s="28">
        <f>K551 + SUMIF(Stock_In!A:A, A551, Stock_In!D:D) - SUMIF(Stock_Out!A:A, A551, Stock_Out!D:D)</f>
        <v>29</v>
      </c>
      <c r="M551" s="28">
        <v>92</v>
      </c>
      <c r="N551" s="28">
        <f t="shared" si="25"/>
        <v>63</v>
      </c>
      <c r="O551" s="28" t="str">
        <f t="shared" si="24"/>
        <v>Yes</v>
      </c>
      <c r="P551" s="40">
        <v>1</v>
      </c>
      <c r="Q551" s="28">
        <v>95</v>
      </c>
      <c r="R551" s="40">
        <f t="shared" si="26"/>
        <v>95</v>
      </c>
      <c r="S551" s="30">
        <v>26</v>
      </c>
    </row>
    <row r="552" spans="1:19" x14ac:dyDescent="0.25">
      <c r="A552" s="31" t="str">
        <f>IFERROR(VLOOKUP(B552, CHOOSE({1,2}, Products!B:B, Products!A:A), 2, FALSE), "Not Found")</f>
        <v>P054</v>
      </c>
      <c r="B552" s="31" t="str">
        <f>PROPER(TRIM('Raw_Data'!A552))</f>
        <v>Black Rice</v>
      </c>
      <c r="C552" s="31" t="s">
        <v>74</v>
      </c>
      <c r="D552" s="31" t="s">
        <v>292</v>
      </c>
      <c r="E552" s="31" t="s">
        <v>2413</v>
      </c>
      <c r="F552" s="31" t="s">
        <v>68</v>
      </c>
      <c r="G552" s="31" t="s">
        <v>2414</v>
      </c>
      <c r="H552" s="31" t="s">
        <v>2415</v>
      </c>
      <c r="I552" s="32" t="s">
        <v>1726</v>
      </c>
      <c r="J552" s="32" t="s">
        <v>540</v>
      </c>
      <c r="K552" s="31">
        <f>ABS('Raw_Data'!K552)</f>
        <v>92</v>
      </c>
      <c r="L552" s="31">
        <f>K552 + SUMIF(Stock_In!A:A, A552, Stock_In!D:D) - SUMIF(Stock_Out!A:A, A552, Stock_Out!D:D)</f>
        <v>92</v>
      </c>
      <c r="M552" s="31">
        <v>54</v>
      </c>
      <c r="N552" s="31">
        <f t="shared" si="25"/>
        <v>0</v>
      </c>
      <c r="O552" s="31" t="str">
        <f t="shared" si="24"/>
        <v>No</v>
      </c>
      <c r="P552" s="39">
        <v>12</v>
      </c>
      <c r="Q552" s="31">
        <v>69</v>
      </c>
      <c r="R552" s="39">
        <f t="shared" si="26"/>
        <v>828</v>
      </c>
      <c r="S552" s="33">
        <v>79</v>
      </c>
    </row>
    <row r="553" spans="1:19" x14ac:dyDescent="0.25">
      <c r="A553" s="28" t="str">
        <f>IFERROR(VLOOKUP(B553, CHOOSE({1,2}, Products!B:B, Products!A:A), 2, FALSE), "Not Found")</f>
        <v>P046</v>
      </c>
      <c r="B553" s="28" t="str">
        <f>PROPER(TRIM('Raw_Data'!A553))</f>
        <v>Egg (Duck)</v>
      </c>
      <c r="C553" s="28" t="s">
        <v>152</v>
      </c>
      <c r="D553" s="28" t="s">
        <v>1838</v>
      </c>
      <c r="E553" s="28" t="s">
        <v>2416</v>
      </c>
      <c r="F553" s="28" t="s">
        <v>59</v>
      </c>
      <c r="G553" s="28" t="s">
        <v>2417</v>
      </c>
      <c r="H553" s="28" t="s">
        <v>2418</v>
      </c>
      <c r="I553" s="29" t="s">
        <v>382</v>
      </c>
      <c r="J553" s="29">
        <v>45902</v>
      </c>
      <c r="K553" s="28">
        <f>ABS('Raw_Data'!K553)</f>
        <v>70</v>
      </c>
      <c r="L553" s="28">
        <f>K553 + SUMIF(Stock_In!A:A, A553, Stock_In!D:D) - SUMIF(Stock_Out!A:A, A553, Stock_Out!D:D)</f>
        <v>70</v>
      </c>
      <c r="M553" s="28">
        <v>79</v>
      </c>
      <c r="N553" s="28">
        <f t="shared" si="25"/>
        <v>9</v>
      </c>
      <c r="O553" s="28" t="str">
        <f t="shared" si="24"/>
        <v>Yes</v>
      </c>
      <c r="P553" s="40">
        <v>3</v>
      </c>
      <c r="Q553" s="28">
        <v>47</v>
      </c>
      <c r="R553" s="40">
        <f t="shared" si="26"/>
        <v>141</v>
      </c>
      <c r="S553" s="30">
        <v>41</v>
      </c>
    </row>
    <row r="554" spans="1:19" x14ac:dyDescent="0.25">
      <c r="A554" s="31" t="str">
        <f>IFERROR(VLOOKUP(B554, CHOOSE({1,2}, Products!B:B, Products!A:A), 2, FALSE), "Not Found")</f>
        <v>P003</v>
      </c>
      <c r="B554" s="31" t="str">
        <f>PROPER(TRIM('Raw_Data'!A554))</f>
        <v>Parmesan Cheese</v>
      </c>
      <c r="C554" s="31" t="s">
        <v>56</v>
      </c>
      <c r="D554" s="31" t="s">
        <v>2419</v>
      </c>
      <c r="E554" s="31" t="s">
        <v>2420</v>
      </c>
      <c r="F554" s="31" t="s">
        <v>68</v>
      </c>
      <c r="G554" s="31" t="s">
        <v>2421</v>
      </c>
      <c r="H554" s="31" t="s">
        <v>2422</v>
      </c>
      <c r="I554" s="32" t="s">
        <v>382</v>
      </c>
      <c r="J554" s="32" t="s">
        <v>1932</v>
      </c>
      <c r="K554" s="31">
        <f>ABS('Raw_Data'!K554)</f>
        <v>65</v>
      </c>
      <c r="L554" s="31">
        <f>K554 + SUMIF(Stock_In!A:A, A554, Stock_In!D:D) - SUMIF(Stock_Out!A:A, A554, Stock_Out!D:D)</f>
        <v>65</v>
      </c>
      <c r="M554" s="31">
        <v>1</v>
      </c>
      <c r="N554" s="31">
        <f t="shared" si="25"/>
        <v>0</v>
      </c>
      <c r="O554" s="31" t="str">
        <f t="shared" si="24"/>
        <v>No</v>
      </c>
      <c r="P554" s="39">
        <v>3</v>
      </c>
      <c r="Q554" s="31">
        <v>50</v>
      </c>
      <c r="R554" s="39">
        <f t="shared" si="26"/>
        <v>150</v>
      </c>
      <c r="S554" s="33">
        <v>53</v>
      </c>
    </row>
    <row r="555" spans="1:19" x14ac:dyDescent="0.25">
      <c r="A555" s="28" t="str">
        <f>IFERROR(VLOOKUP(B555, CHOOSE({1,2}, Products!B:B, Products!A:A), 2, FALSE), "Not Found")</f>
        <v>P075</v>
      </c>
      <c r="B555" s="28" t="str">
        <f>PROPER(TRIM('Raw_Data'!A555))</f>
        <v>Rye Bread</v>
      </c>
      <c r="C555" s="28" t="s">
        <v>152</v>
      </c>
      <c r="D555" s="28" t="s">
        <v>670</v>
      </c>
      <c r="E555" s="28" t="s">
        <v>2423</v>
      </c>
      <c r="F555" s="28" t="s">
        <v>106</v>
      </c>
      <c r="G555" s="28" t="s">
        <v>2424</v>
      </c>
      <c r="H555" s="28" t="s">
        <v>2425</v>
      </c>
      <c r="I555" s="29" t="s">
        <v>382</v>
      </c>
      <c r="J555" s="29">
        <v>45992</v>
      </c>
      <c r="K555" s="28">
        <f>ABS('Raw_Data'!K555)</f>
        <v>26</v>
      </c>
      <c r="L555" s="28">
        <f>K555 + SUMIF(Stock_In!A:A, A555, Stock_In!D:D) - SUMIF(Stock_Out!A:A, A555, Stock_Out!D:D)</f>
        <v>26</v>
      </c>
      <c r="M555" s="28">
        <v>26</v>
      </c>
      <c r="N555" s="28">
        <f t="shared" si="25"/>
        <v>0</v>
      </c>
      <c r="O555" s="28" t="str">
        <f t="shared" si="24"/>
        <v>Yes</v>
      </c>
      <c r="P555" s="40">
        <v>3.25</v>
      </c>
      <c r="Q555" s="28">
        <v>30</v>
      </c>
      <c r="R555" s="40">
        <f t="shared" si="26"/>
        <v>97.5</v>
      </c>
      <c r="S555" s="30">
        <v>72</v>
      </c>
    </row>
    <row r="556" spans="1:19" x14ac:dyDescent="0.25">
      <c r="A556" s="31" t="str">
        <f>IFERROR(VLOOKUP(B556, CHOOSE({1,2}, Products!B:B, Products!A:A), 2, FALSE), "Not Found")</f>
        <v>P097</v>
      </c>
      <c r="B556" s="31" t="str">
        <f>PROPER(TRIM('Raw_Data'!A556))</f>
        <v>Peas</v>
      </c>
      <c r="C556" s="31" t="s">
        <v>56</v>
      </c>
      <c r="D556" s="31" t="s">
        <v>1281</v>
      </c>
      <c r="E556" s="31" t="s">
        <v>2426</v>
      </c>
      <c r="F556" s="31" t="s">
        <v>106</v>
      </c>
      <c r="G556" s="31" t="s">
        <v>2427</v>
      </c>
      <c r="H556" s="31" t="s">
        <v>2428</v>
      </c>
      <c r="I556" s="32" t="s">
        <v>314</v>
      </c>
      <c r="J556" s="32" t="s">
        <v>1339</v>
      </c>
      <c r="K556" s="31">
        <f>ABS('Raw_Data'!K556)</f>
        <v>99</v>
      </c>
      <c r="L556" s="31">
        <f>K556 + SUMIF(Stock_In!A:A, A556, Stock_In!D:D) - SUMIF(Stock_Out!A:A, A556, Stock_Out!D:D)</f>
        <v>99</v>
      </c>
      <c r="M556" s="31">
        <v>40</v>
      </c>
      <c r="N556" s="31">
        <f t="shared" si="25"/>
        <v>0</v>
      </c>
      <c r="O556" s="31" t="str">
        <f t="shared" si="24"/>
        <v>No</v>
      </c>
      <c r="P556" s="39">
        <v>1.2</v>
      </c>
      <c r="Q556" s="31">
        <v>30</v>
      </c>
      <c r="R556" s="39">
        <f t="shared" si="26"/>
        <v>36</v>
      </c>
      <c r="S556" s="33">
        <v>56</v>
      </c>
    </row>
    <row r="557" spans="1:19" x14ac:dyDescent="0.25">
      <c r="A557" s="28" t="str">
        <f>IFERROR(VLOOKUP(B557, CHOOSE({1,2}, Products!B:B, Products!A:A), 2, FALSE), "Not Found")</f>
        <v>P099</v>
      </c>
      <c r="B557" s="28" t="str">
        <f>PROPER(TRIM('Raw_Data'!A557))</f>
        <v>Multigrain Bread</v>
      </c>
      <c r="C557" s="28" t="s">
        <v>74</v>
      </c>
      <c r="D557" s="28" t="s">
        <v>2429</v>
      </c>
      <c r="E557" s="28" t="s">
        <v>2430</v>
      </c>
      <c r="F557" s="28" t="s">
        <v>59</v>
      </c>
      <c r="G557" s="28" t="s">
        <v>2431</v>
      </c>
      <c r="H557" s="28" t="s">
        <v>2432</v>
      </c>
      <c r="I557" s="29" t="s">
        <v>314</v>
      </c>
      <c r="J557" s="29" t="s">
        <v>540</v>
      </c>
      <c r="K557" s="28">
        <f>ABS('Raw_Data'!K557)</f>
        <v>47</v>
      </c>
      <c r="L557" s="28">
        <f>K557 + SUMIF(Stock_In!A:A, A557, Stock_In!D:D) - SUMIF(Stock_Out!A:A, A557, Stock_Out!D:D)</f>
        <v>47</v>
      </c>
      <c r="M557" s="28">
        <v>75</v>
      </c>
      <c r="N557" s="28">
        <f t="shared" si="25"/>
        <v>28</v>
      </c>
      <c r="O557" s="28" t="str">
        <f t="shared" si="24"/>
        <v>Yes</v>
      </c>
      <c r="P557" s="40">
        <v>1</v>
      </c>
      <c r="Q557" s="28">
        <v>96</v>
      </c>
      <c r="R557" s="40">
        <f t="shared" si="26"/>
        <v>96</v>
      </c>
      <c r="S557" s="30">
        <v>38</v>
      </c>
    </row>
    <row r="558" spans="1:19" x14ac:dyDescent="0.25">
      <c r="A558" s="31" t="str">
        <f>IFERROR(VLOOKUP(B558, CHOOSE({1,2}, Products!B:B, Products!A:A), 2, FALSE), "Not Found")</f>
        <v>P100</v>
      </c>
      <c r="B558" s="31" t="str">
        <f>PROPER(TRIM('Raw_Data'!A558))</f>
        <v>Potato</v>
      </c>
      <c r="C558" s="31" t="s">
        <v>74</v>
      </c>
      <c r="D558" s="31" t="s">
        <v>2433</v>
      </c>
      <c r="E558" s="31" t="s">
        <v>2434</v>
      </c>
      <c r="F558" s="31" t="s">
        <v>68</v>
      </c>
      <c r="G558" s="31" t="s">
        <v>2435</v>
      </c>
      <c r="H558" s="31" t="s">
        <v>2436</v>
      </c>
      <c r="I558" s="32" t="s">
        <v>1080</v>
      </c>
      <c r="J558" s="32" t="s">
        <v>1726</v>
      </c>
      <c r="K558" s="31">
        <f>ABS('Raw_Data'!K558)</f>
        <v>28</v>
      </c>
      <c r="L558" s="31">
        <f>K558 + SUMIF(Stock_In!A:A, A558, Stock_In!D:D) - SUMIF(Stock_Out!A:A, A558, Stock_Out!D:D)</f>
        <v>23</v>
      </c>
      <c r="M558" s="31">
        <v>42</v>
      </c>
      <c r="N558" s="31">
        <f t="shared" si="25"/>
        <v>19</v>
      </c>
      <c r="O558" s="31" t="str">
        <f t="shared" si="24"/>
        <v>Yes</v>
      </c>
      <c r="P558" s="39">
        <v>5</v>
      </c>
      <c r="Q558" s="31">
        <v>94</v>
      </c>
      <c r="R558" s="39">
        <f t="shared" si="26"/>
        <v>470</v>
      </c>
      <c r="S558" s="33">
        <v>81</v>
      </c>
    </row>
    <row r="559" spans="1:19" x14ac:dyDescent="0.25">
      <c r="A559" s="28" t="str">
        <f>IFERROR(VLOOKUP(B559, CHOOSE({1,2}, Products!B:B, Products!A:A), 2, FALSE), "Not Found")</f>
        <v>P046</v>
      </c>
      <c r="B559" s="28" t="str">
        <f>PROPER(TRIM('Raw_Data'!A559))</f>
        <v>Egg (Duck)</v>
      </c>
      <c r="C559" s="28" t="s">
        <v>56</v>
      </c>
      <c r="D559" s="28" t="s">
        <v>1196</v>
      </c>
      <c r="E559" s="28" t="s">
        <v>2437</v>
      </c>
      <c r="F559" s="28" t="s">
        <v>59</v>
      </c>
      <c r="G559" s="28" t="s">
        <v>2438</v>
      </c>
      <c r="H559" s="28" t="s">
        <v>2439</v>
      </c>
      <c r="I559" s="29" t="s">
        <v>1080</v>
      </c>
      <c r="J559" s="29" t="s">
        <v>1504</v>
      </c>
      <c r="K559" s="28">
        <f>ABS('Raw_Data'!K559)</f>
        <v>44</v>
      </c>
      <c r="L559" s="28">
        <f>K559 + SUMIF(Stock_In!A:A, A559, Stock_In!D:D) - SUMIF(Stock_Out!A:A, A559, Stock_Out!D:D)</f>
        <v>44</v>
      </c>
      <c r="M559" s="28">
        <v>64</v>
      </c>
      <c r="N559" s="28">
        <f t="shared" si="25"/>
        <v>20</v>
      </c>
      <c r="O559" s="28" t="str">
        <f t="shared" si="24"/>
        <v>Yes</v>
      </c>
      <c r="P559" s="40">
        <v>2.5</v>
      </c>
      <c r="Q559" s="28">
        <v>84</v>
      </c>
      <c r="R559" s="40">
        <f t="shared" si="26"/>
        <v>210</v>
      </c>
      <c r="S559" s="30">
        <v>44</v>
      </c>
    </row>
    <row r="560" spans="1:19" x14ac:dyDescent="0.25">
      <c r="A560" s="31" t="str">
        <f>IFERROR(VLOOKUP(B560, CHOOSE({1,2}, Products!B:B, Products!A:A), 2, FALSE), "Not Found")</f>
        <v>P098</v>
      </c>
      <c r="B560" s="31" t="str">
        <f>PROPER(TRIM('Raw_Data'!A560))</f>
        <v>Cottage Cheese</v>
      </c>
      <c r="C560" s="31" t="s">
        <v>152</v>
      </c>
      <c r="D560" s="31" t="s">
        <v>438</v>
      </c>
      <c r="E560" s="31" t="s">
        <v>2440</v>
      </c>
      <c r="F560" s="31" t="s">
        <v>59</v>
      </c>
      <c r="G560" s="31" t="s">
        <v>2441</v>
      </c>
      <c r="H560" s="31" t="s">
        <v>2442</v>
      </c>
      <c r="I560" s="32" t="s">
        <v>2071</v>
      </c>
      <c r="J560" s="32" t="s">
        <v>206</v>
      </c>
      <c r="K560" s="31">
        <f>ABS('Raw_Data'!K560)</f>
        <v>89</v>
      </c>
      <c r="L560" s="31">
        <f>K560 + SUMIF(Stock_In!A:A, A560, Stock_In!D:D) - SUMIF(Stock_Out!A:A, A560, Stock_Out!D:D)</f>
        <v>89</v>
      </c>
      <c r="M560" s="31">
        <v>49</v>
      </c>
      <c r="N560" s="31">
        <f t="shared" si="25"/>
        <v>0</v>
      </c>
      <c r="O560" s="31" t="str">
        <f t="shared" si="24"/>
        <v>No</v>
      </c>
      <c r="P560" s="39">
        <v>2.5</v>
      </c>
      <c r="Q560" s="31">
        <v>42</v>
      </c>
      <c r="R560" s="39">
        <f t="shared" si="26"/>
        <v>105</v>
      </c>
      <c r="S560" s="33">
        <v>44</v>
      </c>
    </row>
    <row r="561" spans="1:19" x14ac:dyDescent="0.25">
      <c r="A561" s="28" t="str">
        <f>IFERROR(VLOOKUP(B561, CHOOSE({1,2}, Products!B:B, Products!A:A), 2, FALSE), "Not Found")</f>
        <v>P089</v>
      </c>
      <c r="B561" s="28" t="str">
        <f>PROPER(TRIM('Raw_Data'!A561))</f>
        <v>Tomato</v>
      </c>
      <c r="C561" s="28" t="s">
        <v>56</v>
      </c>
      <c r="D561" s="28" t="s">
        <v>572</v>
      </c>
      <c r="E561" s="28" t="s">
        <v>2443</v>
      </c>
      <c r="F561" s="28" t="s">
        <v>68</v>
      </c>
      <c r="G561" s="28" t="s">
        <v>2444</v>
      </c>
      <c r="H561" s="28" t="s">
        <v>2445</v>
      </c>
      <c r="I561" s="29" t="s">
        <v>2071</v>
      </c>
      <c r="J561" s="29">
        <v>45446</v>
      </c>
      <c r="K561" s="28">
        <f>ABS('Raw_Data'!K561)</f>
        <v>100</v>
      </c>
      <c r="L561" s="28">
        <f>K561 + SUMIF(Stock_In!A:A, A561, Stock_In!D:D) - SUMIF(Stock_Out!A:A, A561, Stock_Out!D:D)</f>
        <v>100</v>
      </c>
      <c r="M561" s="28">
        <v>7</v>
      </c>
      <c r="N561" s="28">
        <f t="shared" si="25"/>
        <v>0</v>
      </c>
      <c r="O561" s="28" t="str">
        <f t="shared" si="24"/>
        <v>No</v>
      </c>
      <c r="P561" s="40">
        <v>2</v>
      </c>
      <c r="Q561" s="28">
        <v>26</v>
      </c>
      <c r="R561" s="40">
        <f t="shared" si="26"/>
        <v>52</v>
      </c>
      <c r="S561" s="30">
        <v>33</v>
      </c>
    </row>
    <row r="562" spans="1:19" x14ac:dyDescent="0.25">
      <c r="A562" s="31" t="str">
        <f>IFERROR(VLOOKUP(B562, CHOOSE({1,2}, Products!B:B, Products!A:A), 2, FALSE), "Not Found")</f>
        <v>P112</v>
      </c>
      <c r="B562" s="31" t="str">
        <f>PROPER(TRIM('Raw_Data'!A562))</f>
        <v>White Bread</v>
      </c>
      <c r="C562" s="31" t="s">
        <v>74</v>
      </c>
      <c r="D562" s="31" t="s">
        <v>1994</v>
      </c>
      <c r="E562" s="31" t="s">
        <v>2446</v>
      </c>
      <c r="F562" s="31" t="s">
        <v>68</v>
      </c>
      <c r="G562" s="31" t="s">
        <v>2447</v>
      </c>
      <c r="H562" s="31" t="s">
        <v>2448</v>
      </c>
      <c r="I562" s="32" t="s">
        <v>2140</v>
      </c>
      <c r="J562" s="32" t="s">
        <v>79</v>
      </c>
      <c r="K562" s="31">
        <f>ABS('Raw_Data'!K562)</f>
        <v>62</v>
      </c>
      <c r="L562" s="31">
        <f>K562 + SUMIF(Stock_In!A:A, A562, Stock_In!D:D) - SUMIF(Stock_Out!A:A, A562, Stock_Out!D:D)</f>
        <v>62</v>
      </c>
      <c r="M562" s="31">
        <v>94</v>
      </c>
      <c r="N562" s="31">
        <f t="shared" si="25"/>
        <v>32</v>
      </c>
      <c r="O562" s="31" t="str">
        <f t="shared" si="24"/>
        <v>Yes</v>
      </c>
      <c r="P562" s="39">
        <v>2.5</v>
      </c>
      <c r="Q562" s="31">
        <v>61</v>
      </c>
      <c r="R562" s="39">
        <f t="shared" si="26"/>
        <v>152.5</v>
      </c>
      <c r="S562" s="33">
        <v>92</v>
      </c>
    </row>
    <row r="563" spans="1:19" x14ac:dyDescent="0.25">
      <c r="A563" s="28" t="str">
        <f>IFERROR(VLOOKUP(B563, CHOOSE({1,2}, Products!B:B, Products!A:A), 2, FALSE), "Not Found")</f>
        <v>P041</v>
      </c>
      <c r="B563" s="28" t="str">
        <f>PROPER(TRIM('Raw_Data'!A563))</f>
        <v>Lettuce</v>
      </c>
      <c r="C563" s="28" t="s">
        <v>103</v>
      </c>
      <c r="D563" s="28" t="s">
        <v>756</v>
      </c>
      <c r="E563" s="28" t="s">
        <v>2449</v>
      </c>
      <c r="F563" s="28" t="s">
        <v>59</v>
      </c>
      <c r="G563" s="28" t="s">
        <v>2450</v>
      </c>
      <c r="H563" s="28" t="s">
        <v>2451</v>
      </c>
      <c r="I563" s="29" t="s">
        <v>810</v>
      </c>
      <c r="J563" s="29" t="s">
        <v>1205</v>
      </c>
      <c r="K563" s="28">
        <f>ABS('Raw_Data'!K563)</f>
        <v>100</v>
      </c>
      <c r="L563" s="28">
        <f>K563 + SUMIF(Stock_In!A:A, A563, Stock_In!D:D) - SUMIF(Stock_Out!A:A, A563, Stock_Out!D:D)</f>
        <v>100</v>
      </c>
      <c r="M563" s="28">
        <v>81</v>
      </c>
      <c r="N563" s="28">
        <f t="shared" si="25"/>
        <v>0</v>
      </c>
      <c r="O563" s="28" t="str">
        <f t="shared" si="24"/>
        <v>No</v>
      </c>
      <c r="P563" s="40">
        <v>1.6</v>
      </c>
      <c r="Q563" s="28">
        <v>100</v>
      </c>
      <c r="R563" s="40">
        <f t="shared" si="26"/>
        <v>160</v>
      </c>
      <c r="S563" s="30">
        <v>42</v>
      </c>
    </row>
    <row r="564" spans="1:19" x14ac:dyDescent="0.25">
      <c r="A564" s="31" t="str">
        <f>IFERROR(VLOOKUP(B564, CHOOSE({1,2}, Products!B:B, Products!A:A), 2, FALSE), "Not Found")</f>
        <v>P017</v>
      </c>
      <c r="B564" s="31" t="str">
        <f>PROPER(TRIM('Raw_Data'!A564))</f>
        <v>Egg (Turkey)</v>
      </c>
      <c r="C564" s="31" t="s">
        <v>56</v>
      </c>
      <c r="D564" s="31" t="s">
        <v>701</v>
      </c>
      <c r="E564" s="31" t="s">
        <v>2453</v>
      </c>
      <c r="F564" s="31" t="s">
        <v>59</v>
      </c>
      <c r="G564" s="31" t="s">
        <v>2454</v>
      </c>
      <c r="H564" s="31" t="s">
        <v>2455</v>
      </c>
      <c r="I564" s="32" t="s">
        <v>810</v>
      </c>
      <c r="J564" s="32" t="s">
        <v>711</v>
      </c>
      <c r="K564" s="31">
        <f>ABS('Raw_Data'!K564)</f>
        <v>42</v>
      </c>
      <c r="L564" s="31">
        <f>K564 + SUMIF(Stock_In!A:A, A564, Stock_In!D:D) - SUMIF(Stock_Out!A:A, A564, Stock_Out!D:D)</f>
        <v>42</v>
      </c>
      <c r="M564" s="31">
        <v>47</v>
      </c>
      <c r="N564" s="31">
        <f t="shared" si="25"/>
        <v>5</v>
      </c>
      <c r="O564" s="31" t="str">
        <f t="shared" si="24"/>
        <v>Yes</v>
      </c>
      <c r="P564" s="39">
        <v>5</v>
      </c>
      <c r="Q564" s="31">
        <v>96</v>
      </c>
      <c r="R564" s="39">
        <f t="shared" si="26"/>
        <v>480</v>
      </c>
      <c r="S564" s="33">
        <v>37</v>
      </c>
    </row>
    <row r="565" spans="1:19" x14ac:dyDescent="0.25">
      <c r="A565" s="28" t="str">
        <f>IFERROR(VLOOKUP(B565, CHOOSE({1,2}, Products!B:B, Products!A:A), 2, FALSE), "Not Found")</f>
        <v>P074</v>
      </c>
      <c r="B565" s="28" t="str">
        <f>PROPER(TRIM('Raw_Data'!A565))</f>
        <v>Long Grain Rice</v>
      </c>
      <c r="C565" s="28" t="s">
        <v>113</v>
      </c>
      <c r="D565" s="28" t="s">
        <v>2031</v>
      </c>
      <c r="E565" s="28" t="s">
        <v>2456</v>
      </c>
      <c r="F565" s="28" t="s">
        <v>68</v>
      </c>
      <c r="G565" s="28" t="s">
        <v>2457</v>
      </c>
      <c r="H565" s="28" t="s">
        <v>2458</v>
      </c>
      <c r="I565" s="29" t="s">
        <v>810</v>
      </c>
      <c r="J565" s="29">
        <v>45388</v>
      </c>
      <c r="K565" s="28">
        <f>ABS('Raw_Data'!K565)</f>
        <v>62</v>
      </c>
      <c r="L565" s="28">
        <f>K565 + SUMIF(Stock_In!A:A, A565, Stock_In!D:D) - SUMIF(Stock_Out!A:A, A565, Stock_Out!D:D)</f>
        <v>62</v>
      </c>
      <c r="M565" s="28">
        <v>46</v>
      </c>
      <c r="N565" s="28">
        <f t="shared" si="25"/>
        <v>0</v>
      </c>
      <c r="O565" s="28" t="str">
        <f t="shared" si="24"/>
        <v>No</v>
      </c>
      <c r="P565" s="40">
        <v>15</v>
      </c>
      <c r="Q565" s="28">
        <v>43</v>
      </c>
      <c r="R565" s="40">
        <f t="shared" si="26"/>
        <v>645</v>
      </c>
      <c r="S565" s="30">
        <v>34</v>
      </c>
    </row>
    <row r="566" spans="1:19" x14ac:dyDescent="0.25">
      <c r="A566" s="31" t="str">
        <f>IFERROR(VLOOKUP(B566, CHOOSE({1,2}, Products!B:B, Products!A:A), 2, FALSE), "Not Found")</f>
        <v>P065</v>
      </c>
      <c r="B566" s="31" t="str">
        <f>PROPER(TRIM('Raw_Data'!A566))</f>
        <v>Coconut</v>
      </c>
      <c r="C566" s="31" t="s">
        <v>152</v>
      </c>
      <c r="D566" s="31" t="s">
        <v>631</v>
      </c>
      <c r="E566" s="31" t="s">
        <v>2459</v>
      </c>
      <c r="F566" s="31" t="s">
        <v>59</v>
      </c>
      <c r="G566" s="31" t="s">
        <v>2460</v>
      </c>
      <c r="H566" s="31" t="s">
        <v>2461</v>
      </c>
      <c r="I566" s="32" t="s">
        <v>149</v>
      </c>
      <c r="J566" s="32" t="s">
        <v>2027</v>
      </c>
      <c r="K566" s="31">
        <f>ABS('Raw_Data'!K566)</f>
        <v>19</v>
      </c>
      <c r="L566" s="31">
        <f>K566 + SUMIF(Stock_In!A:A, A566, Stock_In!D:D) - SUMIF(Stock_Out!A:A, A566, Stock_Out!D:D)</f>
        <v>19</v>
      </c>
      <c r="M566" s="31">
        <v>85</v>
      </c>
      <c r="N566" s="31">
        <f t="shared" si="25"/>
        <v>66</v>
      </c>
      <c r="O566" s="31" t="str">
        <f t="shared" si="24"/>
        <v>Yes</v>
      </c>
      <c r="P566" s="39">
        <v>4.5</v>
      </c>
      <c r="Q566" s="31">
        <v>32</v>
      </c>
      <c r="R566" s="39">
        <f t="shared" si="26"/>
        <v>144</v>
      </c>
      <c r="S566" s="33">
        <v>83</v>
      </c>
    </row>
    <row r="567" spans="1:19" x14ac:dyDescent="0.25">
      <c r="A567" s="28" t="str">
        <f>IFERROR(VLOOKUP(B567, CHOOSE({1,2}, Products!B:B, Products!A:A), 2, FALSE), "Not Found")</f>
        <v>P102</v>
      </c>
      <c r="B567" s="28" t="str">
        <f>PROPER(TRIM('Raw_Data'!A567))</f>
        <v>Salmon</v>
      </c>
      <c r="C567" s="28" t="s">
        <v>56</v>
      </c>
      <c r="D567" s="28" t="s">
        <v>995</v>
      </c>
      <c r="E567" s="28" t="s">
        <v>2462</v>
      </c>
      <c r="F567" s="28" t="s">
        <v>106</v>
      </c>
      <c r="G567" s="28" t="s">
        <v>2463</v>
      </c>
      <c r="H567" s="28" t="s">
        <v>2464</v>
      </c>
      <c r="I567" s="29" t="s">
        <v>149</v>
      </c>
      <c r="J567" s="29" t="s">
        <v>364</v>
      </c>
      <c r="K567" s="28">
        <f>ABS('Raw_Data'!K567)</f>
        <v>52</v>
      </c>
      <c r="L567" s="28">
        <f>K567 + SUMIF(Stock_In!A:A, A567, Stock_In!D:D) - SUMIF(Stock_Out!A:A, A567, Stock_Out!D:D)</f>
        <v>52</v>
      </c>
      <c r="M567" s="28">
        <v>52</v>
      </c>
      <c r="N567" s="28">
        <f t="shared" si="25"/>
        <v>0</v>
      </c>
      <c r="O567" s="28" t="str">
        <f t="shared" si="24"/>
        <v>Yes</v>
      </c>
      <c r="P567" s="40">
        <v>4</v>
      </c>
      <c r="Q567" s="28">
        <v>48</v>
      </c>
      <c r="R567" s="40">
        <f t="shared" si="26"/>
        <v>192</v>
      </c>
      <c r="S567" s="30">
        <v>43</v>
      </c>
    </row>
    <row r="568" spans="1:19" x14ac:dyDescent="0.25">
      <c r="A568" s="31" t="str">
        <f>IFERROR(VLOOKUP(B568, CHOOSE({1,2}, Products!B:B, Products!A:A), 2, FALSE), "Not Found")</f>
        <v>P026</v>
      </c>
      <c r="B568" s="31" t="str">
        <f>PROPER(TRIM('Raw_Data'!A568))</f>
        <v>Sourdough Bread</v>
      </c>
      <c r="C568" s="31" t="s">
        <v>74</v>
      </c>
      <c r="D568" s="31" t="s">
        <v>2465</v>
      </c>
      <c r="E568" s="31" t="s">
        <v>2466</v>
      </c>
      <c r="F568" s="31" t="s">
        <v>59</v>
      </c>
      <c r="G568" s="31" t="s">
        <v>2467</v>
      </c>
      <c r="H568" s="31" t="s">
        <v>2468</v>
      </c>
      <c r="I568" s="32" t="s">
        <v>149</v>
      </c>
      <c r="J568" s="32" t="s">
        <v>1389</v>
      </c>
      <c r="K568" s="31">
        <f>ABS('Raw_Data'!K568)</f>
        <v>30</v>
      </c>
      <c r="L568" s="31">
        <f>K568 + SUMIF(Stock_In!A:A, A568, Stock_In!D:D) - SUMIF(Stock_Out!A:A, A568, Stock_Out!D:D)</f>
        <v>30</v>
      </c>
      <c r="M568" s="31">
        <v>80</v>
      </c>
      <c r="N568" s="31">
        <f t="shared" si="25"/>
        <v>50</v>
      </c>
      <c r="O568" s="31" t="str">
        <f t="shared" si="24"/>
        <v>Yes</v>
      </c>
      <c r="P568" s="39">
        <v>6.1</v>
      </c>
      <c r="Q568" s="31">
        <v>94</v>
      </c>
      <c r="R568" s="39">
        <f t="shared" si="26"/>
        <v>573.4</v>
      </c>
      <c r="S568" s="33">
        <v>49</v>
      </c>
    </row>
    <row r="569" spans="1:19" x14ac:dyDescent="0.25">
      <c r="A569" s="28" t="str">
        <f>IFERROR(VLOOKUP(B569, CHOOSE({1,2}, Products!B:B, Products!A:A), 2, FALSE), "Not Found")</f>
        <v>P024</v>
      </c>
      <c r="B569" s="28" t="str">
        <f>PROPER(TRIM('Raw_Data'!A569))</f>
        <v>Kale</v>
      </c>
      <c r="C569" s="28" t="s">
        <v>113</v>
      </c>
      <c r="D569" s="28" t="s">
        <v>256</v>
      </c>
      <c r="E569" s="28" t="s">
        <v>2470</v>
      </c>
      <c r="F569" s="28" t="s">
        <v>68</v>
      </c>
      <c r="G569" s="28" t="s">
        <v>2471</v>
      </c>
      <c r="H569" s="28" t="s">
        <v>2472</v>
      </c>
      <c r="I569" s="29" t="s">
        <v>149</v>
      </c>
      <c r="J569" s="29" t="s">
        <v>1122</v>
      </c>
      <c r="K569" s="28">
        <f>ABS('Raw_Data'!K569)</f>
        <v>77</v>
      </c>
      <c r="L569" s="28">
        <f>K569 + SUMIF(Stock_In!A:A, A569, Stock_In!D:D) - SUMIF(Stock_Out!A:A, A569, Stock_Out!D:D)</f>
        <v>77</v>
      </c>
      <c r="M569" s="28">
        <v>71</v>
      </c>
      <c r="N569" s="28">
        <f t="shared" si="25"/>
        <v>0</v>
      </c>
      <c r="O569" s="28" t="str">
        <f t="shared" si="24"/>
        <v>No</v>
      </c>
      <c r="P569" s="40">
        <v>9</v>
      </c>
      <c r="Q569" s="28">
        <v>76</v>
      </c>
      <c r="R569" s="40">
        <f t="shared" si="26"/>
        <v>684</v>
      </c>
      <c r="S569" s="30">
        <v>34</v>
      </c>
    </row>
    <row r="570" spans="1:19" x14ac:dyDescent="0.25">
      <c r="A570" s="31" t="str">
        <f>IFERROR(VLOOKUP(B570, CHOOSE({1,2}, Products!B:B, Products!A:A), 2, FALSE), "Not Found")</f>
        <v>P018</v>
      </c>
      <c r="B570" s="31" t="str">
        <f>PROPER(TRIM('Raw_Data'!A570))</f>
        <v>Ricotta Cheese</v>
      </c>
      <c r="C570" s="31" t="s">
        <v>113</v>
      </c>
      <c r="D570" s="31" t="s">
        <v>1672</v>
      </c>
      <c r="E570" s="31" t="s">
        <v>2473</v>
      </c>
      <c r="F570" s="31" t="s">
        <v>68</v>
      </c>
      <c r="G570" s="31" t="s">
        <v>2474</v>
      </c>
      <c r="H570" s="31" t="s">
        <v>2475</v>
      </c>
      <c r="I570" s="32" t="s">
        <v>149</v>
      </c>
      <c r="J570" s="32">
        <v>45542</v>
      </c>
      <c r="K570" s="31">
        <f>ABS('Raw_Data'!K570)</f>
        <v>96</v>
      </c>
      <c r="L570" s="31">
        <f>K570 + SUMIF(Stock_In!A:A, A570, Stock_In!D:D) - SUMIF(Stock_Out!A:A, A570, Stock_Out!D:D)</f>
        <v>96</v>
      </c>
      <c r="M570" s="31">
        <v>55</v>
      </c>
      <c r="N570" s="31">
        <f t="shared" si="25"/>
        <v>0</v>
      </c>
      <c r="O570" s="31" t="str">
        <f t="shared" si="24"/>
        <v>No</v>
      </c>
      <c r="P570" s="39">
        <v>10</v>
      </c>
      <c r="Q570" s="31">
        <v>37</v>
      </c>
      <c r="R570" s="39">
        <f t="shared" si="26"/>
        <v>370</v>
      </c>
      <c r="S570" s="33">
        <v>53</v>
      </c>
    </row>
    <row r="571" spans="1:19" x14ac:dyDescent="0.25">
      <c r="A571" s="28" t="str">
        <f>IFERROR(VLOOKUP(B571, CHOOSE({1,2}, Products!B:B, Products!A:A), 2, FALSE), "Not Found")</f>
        <v>P088</v>
      </c>
      <c r="B571" s="28" t="str">
        <f>PROPER(TRIM('Raw_Data'!A571))</f>
        <v>Haddock</v>
      </c>
      <c r="C571" s="28" t="s">
        <v>74</v>
      </c>
      <c r="D571" s="28" t="s">
        <v>1603</v>
      </c>
      <c r="E571" s="28" t="s">
        <v>2476</v>
      </c>
      <c r="F571" s="28" t="s">
        <v>106</v>
      </c>
      <c r="G571" s="28" t="s">
        <v>2477</v>
      </c>
      <c r="H571" s="28" t="s">
        <v>2478</v>
      </c>
      <c r="I571" s="29" t="s">
        <v>79</v>
      </c>
      <c r="J571" s="29" t="s">
        <v>1864</v>
      </c>
      <c r="K571" s="28">
        <f>ABS('Raw_Data'!K571)</f>
        <v>67</v>
      </c>
      <c r="L571" s="28">
        <f>K571 + SUMIF(Stock_In!A:A, A571, Stock_In!D:D) - SUMIF(Stock_Out!A:A, A571, Stock_Out!D:D)</f>
        <v>67</v>
      </c>
      <c r="M571" s="28">
        <v>4</v>
      </c>
      <c r="N571" s="28">
        <f t="shared" si="25"/>
        <v>0</v>
      </c>
      <c r="O571" s="28" t="str">
        <f t="shared" si="24"/>
        <v>No</v>
      </c>
      <c r="P571" s="40">
        <v>12</v>
      </c>
      <c r="Q571" s="28">
        <v>59</v>
      </c>
      <c r="R571" s="40">
        <f t="shared" si="26"/>
        <v>708</v>
      </c>
      <c r="S571" s="30">
        <v>71</v>
      </c>
    </row>
    <row r="572" spans="1:19" x14ac:dyDescent="0.25">
      <c r="A572" s="31" t="str">
        <f>IFERROR(VLOOKUP(B572, CHOOSE({1,2}, Products!B:B, Products!A:A), 2, FALSE), "Not Found")</f>
        <v>P008</v>
      </c>
      <c r="B572" s="31" t="str">
        <f>PROPER(TRIM('Raw_Data'!A572))</f>
        <v>Anchovies</v>
      </c>
      <c r="C572" s="31" t="s">
        <v>152</v>
      </c>
      <c r="D572" s="31" t="s">
        <v>577</v>
      </c>
      <c r="E572" s="31" t="s">
        <v>2479</v>
      </c>
      <c r="F572" s="31" t="s">
        <v>106</v>
      </c>
      <c r="G572" s="31" t="s">
        <v>2480</v>
      </c>
      <c r="H572" s="31" t="s">
        <v>2481</v>
      </c>
      <c r="I572" s="32" t="s">
        <v>79</v>
      </c>
      <c r="J572" s="32">
        <v>45539</v>
      </c>
      <c r="K572" s="31">
        <f>ABS('Raw_Data'!K572)</f>
        <v>86</v>
      </c>
      <c r="L572" s="31">
        <f>K572 + SUMIF(Stock_In!A:A, A572, Stock_In!D:D) - SUMIF(Stock_Out!A:A, A572, Stock_Out!D:D)</f>
        <v>86</v>
      </c>
      <c r="M572" s="31">
        <v>16</v>
      </c>
      <c r="N572" s="31">
        <f t="shared" si="25"/>
        <v>0</v>
      </c>
      <c r="O572" s="31" t="str">
        <f t="shared" si="24"/>
        <v>No</v>
      </c>
      <c r="P572" s="39">
        <v>4</v>
      </c>
      <c r="Q572" s="31">
        <v>98</v>
      </c>
      <c r="R572" s="39">
        <f t="shared" si="26"/>
        <v>392</v>
      </c>
      <c r="S572" s="33">
        <v>12</v>
      </c>
    </row>
    <row r="573" spans="1:19" x14ac:dyDescent="0.25">
      <c r="A573" s="28" t="str">
        <f>IFERROR(VLOOKUP(B573, CHOOSE({1,2}, Products!B:B, Products!A:A), 2, FALSE), "Not Found")</f>
        <v>P003</v>
      </c>
      <c r="B573" s="28" t="str">
        <f>PROPER(TRIM('Raw_Data'!A573))</f>
        <v>Parmesan Cheese</v>
      </c>
      <c r="C573" s="28" t="s">
        <v>56</v>
      </c>
      <c r="D573" s="28" t="s">
        <v>2482</v>
      </c>
      <c r="E573" s="28" t="s">
        <v>2483</v>
      </c>
      <c r="F573" s="28" t="s">
        <v>68</v>
      </c>
      <c r="G573" s="28" t="s">
        <v>2484</v>
      </c>
      <c r="H573" s="28" t="s">
        <v>2485</v>
      </c>
      <c r="I573" s="29" t="s">
        <v>79</v>
      </c>
      <c r="J573" s="29">
        <v>45360</v>
      </c>
      <c r="K573" s="28">
        <f>ABS('Raw_Data'!K573)</f>
        <v>63</v>
      </c>
      <c r="L573" s="28">
        <f>K573 + SUMIF(Stock_In!A:A, A573, Stock_In!D:D) - SUMIF(Stock_Out!A:A, A573, Stock_Out!D:D)</f>
        <v>63</v>
      </c>
      <c r="M573" s="28">
        <v>65</v>
      </c>
      <c r="N573" s="28">
        <f t="shared" si="25"/>
        <v>2</v>
      </c>
      <c r="O573" s="28" t="str">
        <f t="shared" si="24"/>
        <v>Yes</v>
      </c>
      <c r="P573" s="40">
        <v>6</v>
      </c>
      <c r="Q573" s="28">
        <v>78</v>
      </c>
      <c r="R573" s="40">
        <f t="shared" si="26"/>
        <v>468</v>
      </c>
      <c r="S573" s="30">
        <v>73</v>
      </c>
    </row>
    <row r="574" spans="1:19" x14ac:dyDescent="0.25">
      <c r="A574" s="31" t="str">
        <f>IFERROR(VLOOKUP(B574, CHOOSE({1,2}, Products!B:B, Products!A:A), 2, FALSE), "Not Found")</f>
        <v>P014</v>
      </c>
      <c r="B574" s="31" t="str">
        <f>PROPER(TRIM('Raw_Data'!A574))</f>
        <v>Digestive Biscuit</v>
      </c>
      <c r="C574" s="31" t="s">
        <v>113</v>
      </c>
      <c r="D574" s="31" t="s">
        <v>1676</v>
      </c>
      <c r="E574" s="31" t="s">
        <v>2486</v>
      </c>
      <c r="F574" s="31" t="s">
        <v>68</v>
      </c>
      <c r="G574" s="31" t="s">
        <v>2487</v>
      </c>
      <c r="H574" s="31" t="s">
        <v>2488</v>
      </c>
      <c r="I574" s="32" t="s">
        <v>79</v>
      </c>
      <c r="J574" s="32">
        <v>45570</v>
      </c>
      <c r="K574" s="31">
        <f>ABS('Raw_Data'!K574)</f>
        <v>39</v>
      </c>
      <c r="L574" s="31">
        <f>K574 + SUMIF(Stock_In!A:A, A574, Stock_In!D:D) - SUMIF(Stock_Out!A:A, A574, Stock_Out!D:D)</f>
        <v>39</v>
      </c>
      <c r="M574" s="31">
        <v>33</v>
      </c>
      <c r="N574" s="31">
        <f t="shared" si="25"/>
        <v>0</v>
      </c>
      <c r="O574" s="31" t="str">
        <f t="shared" si="24"/>
        <v>No</v>
      </c>
      <c r="P574" s="39">
        <v>18</v>
      </c>
      <c r="Q574" s="31">
        <v>27</v>
      </c>
      <c r="R574" s="39">
        <f t="shared" si="26"/>
        <v>486</v>
      </c>
      <c r="S574" s="33">
        <v>73</v>
      </c>
    </row>
    <row r="575" spans="1:19" x14ac:dyDescent="0.25">
      <c r="A575" s="28" t="str">
        <f>IFERROR(VLOOKUP(B575, CHOOSE({1,2}, Products!B:B, Products!A:A), 2, FALSE), "Not Found")</f>
        <v>P056</v>
      </c>
      <c r="B575" s="28" t="str">
        <f>PROPER(TRIM('Raw_Data'!A575))</f>
        <v>Pomegranate</v>
      </c>
      <c r="C575" s="28" t="s">
        <v>56</v>
      </c>
      <c r="D575" s="28" t="s">
        <v>681</v>
      </c>
      <c r="E575" s="28" t="s">
        <v>2489</v>
      </c>
      <c r="F575" s="28" t="s">
        <v>59</v>
      </c>
      <c r="G575" s="28" t="s">
        <v>2490</v>
      </c>
      <c r="H575" s="28" t="s">
        <v>2491</v>
      </c>
      <c r="I575" s="29" t="s">
        <v>822</v>
      </c>
      <c r="J575" s="29">
        <v>45482</v>
      </c>
      <c r="K575" s="28">
        <f>ABS('Raw_Data'!K575)</f>
        <v>43</v>
      </c>
      <c r="L575" s="28">
        <f>K575 + SUMIF(Stock_In!A:A, A575, Stock_In!D:D) - SUMIF(Stock_Out!A:A, A575, Stock_Out!D:D)</f>
        <v>43</v>
      </c>
      <c r="M575" s="28">
        <v>90</v>
      </c>
      <c r="N575" s="28">
        <f t="shared" si="25"/>
        <v>47</v>
      </c>
      <c r="O575" s="28" t="str">
        <f t="shared" si="24"/>
        <v>Yes</v>
      </c>
      <c r="P575" s="40">
        <v>2.5</v>
      </c>
      <c r="Q575" s="28">
        <v>79</v>
      </c>
      <c r="R575" s="40">
        <f t="shared" si="26"/>
        <v>197.5</v>
      </c>
      <c r="S575" s="30">
        <v>84</v>
      </c>
    </row>
    <row r="576" spans="1:19" x14ac:dyDescent="0.25">
      <c r="A576" s="31" t="str">
        <f>IFERROR(VLOOKUP(B576, CHOOSE({1,2}, Products!B:B, Products!A:A), 2, FALSE), "Not Found")</f>
        <v>P063</v>
      </c>
      <c r="B576" s="31" t="str">
        <f>PROPER(TRIM('Raw_Data'!A576))</f>
        <v>Tuna</v>
      </c>
      <c r="C576" s="31" t="s">
        <v>65</v>
      </c>
      <c r="D576" s="31" t="s">
        <v>829</v>
      </c>
      <c r="E576" s="31" t="s">
        <v>2492</v>
      </c>
      <c r="F576" s="31" t="s">
        <v>59</v>
      </c>
      <c r="G576" s="31" t="s">
        <v>2493</v>
      </c>
      <c r="H576" s="31" t="s">
        <v>2494</v>
      </c>
      <c r="I576" s="32" t="s">
        <v>822</v>
      </c>
      <c r="J576" s="32">
        <v>45327</v>
      </c>
      <c r="K576" s="31">
        <f>ABS('Raw_Data'!K576)</f>
        <v>37</v>
      </c>
      <c r="L576" s="31">
        <f>K576 + SUMIF(Stock_In!A:A, A576, Stock_In!D:D) - SUMIF(Stock_Out!A:A, A576, Stock_Out!D:D)</f>
        <v>37</v>
      </c>
      <c r="M576" s="31">
        <v>32</v>
      </c>
      <c r="N576" s="31">
        <f t="shared" si="25"/>
        <v>0</v>
      </c>
      <c r="O576" s="31" t="str">
        <f t="shared" si="24"/>
        <v>No</v>
      </c>
      <c r="P576" s="39">
        <v>2.5</v>
      </c>
      <c r="Q576" s="31">
        <v>32</v>
      </c>
      <c r="R576" s="39">
        <f t="shared" si="26"/>
        <v>80</v>
      </c>
      <c r="S576" s="33">
        <v>49</v>
      </c>
    </row>
    <row r="577" spans="1:19" x14ac:dyDescent="0.25">
      <c r="A577" s="28" t="str">
        <f>IFERROR(VLOOKUP(B577, CHOOSE({1,2}, Products!B:B, Products!A:A), 2, FALSE), "Not Found")</f>
        <v>P109</v>
      </c>
      <c r="B577" s="28" t="str">
        <f>PROPER(TRIM('Raw_Data'!A577))</f>
        <v>Zucchini</v>
      </c>
      <c r="C577" s="28" t="s">
        <v>74</v>
      </c>
      <c r="D577" s="28" t="s">
        <v>1697</v>
      </c>
      <c r="E577" s="28" t="s">
        <v>2495</v>
      </c>
      <c r="F577" s="28" t="s">
        <v>106</v>
      </c>
      <c r="G577" s="28" t="s">
        <v>2496</v>
      </c>
      <c r="H577" s="28" t="s">
        <v>2497</v>
      </c>
      <c r="I577" s="29" t="s">
        <v>213</v>
      </c>
      <c r="J577" s="29">
        <v>45993</v>
      </c>
      <c r="K577" s="28">
        <f>ABS('Raw_Data'!K577)</f>
        <v>61</v>
      </c>
      <c r="L577" s="28">
        <f>K577 + SUMIF(Stock_In!A:A, A577, Stock_In!D:D) - SUMIF(Stock_Out!A:A, A577, Stock_Out!D:D)</f>
        <v>61</v>
      </c>
      <c r="M577" s="28">
        <v>38</v>
      </c>
      <c r="N577" s="28">
        <f t="shared" si="25"/>
        <v>0</v>
      </c>
      <c r="O577" s="28" t="str">
        <f t="shared" si="24"/>
        <v>No</v>
      </c>
      <c r="P577" s="40">
        <v>1</v>
      </c>
      <c r="Q577" s="28">
        <v>23</v>
      </c>
      <c r="R577" s="40">
        <f t="shared" si="26"/>
        <v>23</v>
      </c>
      <c r="S577" s="30">
        <v>18</v>
      </c>
    </row>
    <row r="578" spans="1:19" x14ac:dyDescent="0.25">
      <c r="A578" s="31" t="str">
        <f>IFERROR(VLOOKUP(B578, CHOOSE({1,2}, Products!B:B, Products!A:A), 2, FALSE), "Not Found")</f>
        <v>P104</v>
      </c>
      <c r="B578" s="31" t="str">
        <f>PROPER(TRIM('Raw_Data'!A578))</f>
        <v>Corn Oil</v>
      </c>
      <c r="C578" s="31" t="s">
        <v>65</v>
      </c>
      <c r="D578" s="31" t="s">
        <v>2498</v>
      </c>
      <c r="E578" s="31" t="s">
        <v>2499</v>
      </c>
      <c r="F578" s="31" t="s">
        <v>59</v>
      </c>
      <c r="G578" s="31" t="s">
        <v>2500</v>
      </c>
      <c r="H578" s="31" t="s">
        <v>2501</v>
      </c>
      <c r="I578" s="32" t="s">
        <v>213</v>
      </c>
      <c r="J578" s="32" t="s">
        <v>243</v>
      </c>
      <c r="K578" s="31">
        <f>ABS('Raw_Data'!K578)</f>
        <v>28</v>
      </c>
      <c r="L578" s="31">
        <f>K578 + SUMIF(Stock_In!A:A, A578, Stock_In!D:D) - SUMIF(Stock_Out!A:A, A578, Stock_Out!D:D)</f>
        <v>28</v>
      </c>
      <c r="M578" s="31">
        <v>21</v>
      </c>
      <c r="N578" s="31">
        <f t="shared" si="25"/>
        <v>0</v>
      </c>
      <c r="O578" s="31" t="str">
        <f t="shared" si="24"/>
        <v>No</v>
      </c>
      <c r="P578" s="39">
        <v>66.55</v>
      </c>
      <c r="Q578" s="31">
        <v>36</v>
      </c>
      <c r="R578" s="39">
        <f t="shared" si="26"/>
        <v>2395.7999999999997</v>
      </c>
      <c r="S578" s="33">
        <v>35</v>
      </c>
    </row>
    <row r="579" spans="1:19" x14ac:dyDescent="0.25">
      <c r="A579" s="28" t="str">
        <f>IFERROR(VLOOKUP(B579, CHOOSE({1,2}, Products!B:B, Products!A:A), 2, FALSE), "Not Found")</f>
        <v>P046</v>
      </c>
      <c r="B579" s="28" t="str">
        <f>PROPER(TRIM('Raw_Data'!A579))</f>
        <v>Egg (Duck)</v>
      </c>
      <c r="C579" s="28" t="s">
        <v>113</v>
      </c>
      <c r="D579" s="28" t="s">
        <v>2251</v>
      </c>
      <c r="E579" s="28" t="s">
        <v>2503</v>
      </c>
      <c r="F579" s="28" t="s">
        <v>59</v>
      </c>
      <c r="G579" s="28" t="s">
        <v>2504</v>
      </c>
      <c r="H579" s="28" t="s">
        <v>2505</v>
      </c>
      <c r="I579" s="29" t="s">
        <v>983</v>
      </c>
      <c r="J579" s="29" t="s">
        <v>2506</v>
      </c>
      <c r="K579" s="28">
        <f>ABS('Raw_Data'!K579)</f>
        <v>63</v>
      </c>
      <c r="L579" s="28">
        <f>K579 + SUMIF(Stock_In!A:A, A579, Stock_In!D:D) - SUMIF(Stock_Out!A:A, A579, Stock_Out!D:D)</f>
        <v>63</v>
      </c>
      <c r="M579" s="28">
        <v>68</v>
      </c>
      <c r="N579" s="28">
        <f t="shared" si="25"/>
        <v>5</v>
      </c>
      <c r="O579" s="28" t="str">
        <f t="shared" si="24"/>
        <v>Yes</v>
      </c>
      <c r="P579" s="40">
        <v>18</v>
      </c>
      <c r="Q579" s="28">
        <v>40</v>
      </c>
      <c r="R579" s="40">
        <f t="shared" si="26"/>
        <v>720</v>
      </c>
      <c r="S579" s="30">
        <v>57</v>
      </c>
    </row>
    <row r="580" spans="1:19" x14ac:dyDescent="0.25">
      <c r="A580" s="31" t="str">
        <f>IFERROR(VLOOKUP(B580, CHOOSE({1,2}, Products!B:B, Products!A:A), 2, FALSE), "Not Found")</f>
        <v>P057</v>
      </c>
      <c r="B580" s="31" t="str">
        <f>PROPER(TRIM('Raw_Data'!A580))</f>
        <v>Cabbage</v>
      </c>
      <c r="C580" s="31" t="s">
        <v>201</v>
      </c>
      <c r="D580" s="31" t="s">
        <v>153</v>
      </c>
      <c r="E580" s="31" t="s">
        <v>2507</v>
      </c>
      <c r="F580" s="31" t="s">
        <v>59</v>
      </c>
      <c r="G580" s="31" t="s">
        <v>2508</v>
      </c>
      <c r="H580" s="31" t="s">
        <v>2509</v>
      </c>
      <c r="I580" s="32" t="s">
        <v>983</v>
      </c>
      <c r="J580" s="32" t="s">
        <v>1798</v>
      </c>
      <c r="K580" s="31">
        <f>ABS('Raw_Data'!K580)</f>
        <v>69</v>
      </c>
      <c r="L580" s="31">
        <f>K580 + SUMIF(Stock_In!A:A, A580, Stock_In!D:D) - SUMIF(Stock_Out!A:A, A580, Stock_Out!D:D)</f>
        <v>69</v>
      </c>
      <c r="M580" s="31">
        <v>78</v>
      </c>
      <c r="N580" s="31">
        <f t="shared" si="25"/>
        <v>9</v>
      </c>
      <c r="O580" s="31" t="str">
        <f t="shared" ref="O580:O643" si="27">IF(K580 &lt;= M580, "Yes", "No")</f>
        <v>Yes</v>
      </c>
      <c r="P580" s="39">
        <v>5</v>
      </c>
      <c r="Q580" s="31">
        <v>72</v>
      </c>
      <c r="R580" s="39">
        <f t="shared" si="26"/>
        <v>360</v>
      </c>
      <c r="S580" s="33">
        <v>84</v>
      </c>
    </row>
    <row r="581" spans="1:19" x14ac:dyDescent="0.25">
      <c r="A581" s="28" t="str">
        <f>IFERROR(VLOOKUP(B581, CHOOSE({1,2}, Products!B:B, Products!A:A), 2, FALSE), "Not Found")</f>
        <v>P063</v>
      </c>
      <c r="B581" s="28" t="str">
        <f>PROPER(TRIM('Raw_Data'!A581))</f>
        <v>Tuna</v>
      </c>
      <c r="C581" s="28" t="s">
        <v>56</v>
      </c>
      <c r="D581" s="28" t="s">
        <v>1676</v>
      </c>
      <c r="E581" s="28" t="s">
        <v>2510</v>
      </c>
      <c r="F581" s="28" t="s">
        <v>68</v>
      </c>
      <c r="G581" s="28" t="s">
        <v>2511</v>
      </c>
      <c r="H581" s="28" t="s">
        <v>2512</v>
      </c>
      <c r="I581" s="29" t="s">
        <v>983</v>
      </c>
      <c r="J581" s="29" t="s">
        <v>237</v>
      </c>
      <c r="K581" s="28">
        <f>ABS('Raw_Data'!K581)</f>
        <v>92</v>
      </c>
      <c r="L581" s="28">
        <f>K581 + SUMIF(Stock_In!A:A, A581, Stock_In!D:D) - SUMIF(Stock_Out!A:A, A581, Stock_Out!D:D)</f>
        <v>92</v>
      </c>
      <c r="M581" s="28">
        <v>74</v>
      </c>
      <c r="N581" s="28">
        <f t="shared" ref="N581:N644" si="28">IF(M581&gt;L581,M581-L581,0)</f>
        <v>0</v>
      </c>
      <c r="O581" s="28" t="str">
        <f t="shared" si="27"/>
        <v>No</v>
      </c>
      <c r="P581" s="40">
        <v>4.5</v>
      </c>
      <c r="Q581" s="28">
        <v>64</v>
      </c>
      <c r="R581" s="40">
        <f t="shared" ref="R581:R644" si="29">Q581*P581</f>
        <v>288</v>
      </c>
      <c r="S581" s="30">
        <v>32</v>
      </c>
    </row>
    <row r="582" spans="1:19" x14ac:dyDescent="0.25">
      <c r="A582" s="31" t="str">
        <f>IFERROR(VLOOKUP(B582, CHOOSE({1,2}, Products!B:B, Products!A:A), 2, FALSE), "Not Found")</f>
        <v>P071</v>
      </c>
      <c r="B582" s="31" t="str">
        <f>PROPER(TRIM('Raw_Data'!A582))</f>
        <v>Black Tea</v>
      </c>
      <c r="C582" s="31" t="s">
        <v>56</v>
      </c>
      <c r="D582" s="31" t="s">
        <v>340</v>
      </c>
      <c r="E582" s="31" t="s">
        <v>2513</v>
      </c>
      <c r="F582" s="31" t="s">
        <v>68</v>
      </c>
      <c r="G582" s="31" t="s">
        <v>2514</v>
      </c>
      <c r="H582" s="31" t="s">
        <v>2515</v>
      </c>
      <c r="I582" s="32" t="s">
        <v>983</v>
      </c>
      <c r="J582" s="32">
        <v>45601</v>
      </c>
      <c r="K582" s="31">
        <f>ABS('Raw_Data'!K582)</f>
        <v>19</v>
      </c>
      <c r="L582" s="31">
        <f>K582 + SUMIF(Stock_In!A:A, A582, Stock_In!D:D) - SUMIF(Stock_Out!A:A, A582, Stock_Out!D:D)</f>
        <v>19</v>
      </c>
      <c r="M582" s="31">
        <v>75</v>
      </c>
      <c r="N582" s="31">
        <f t="shared" si="28"/>
        <v>56</v>
      </c>
      <c r="O582" s="31" t="str">
        <f t="shared" si="27"/>
        <v>Yes</v>
      </c>
      <c r="P582" s="39">
        <v>1.9</v>
      </c>
      <c r="Q582" s="31">
        <v>100</v>
      </c>
      <c r="R582" s="39">
        <f t="shared" si="29"/>
        <v>190</v>
      </c>
      <c r="S582" s="33">
        <v>84</v>
      </c>
    </row>
    <row r="583" spans="1:19" x14ac:dyDescent="0.25">
      <c r="A583" s="28" t="str">
        <f>IFERROR(VLOOKUP(B583, CHOOSE({1,2}, Products!B:B, Products!A:A), 2, FALSE), "Not Found")</f>
        <v>P016</v>
      </c>
      <c r="B583" s="28" t="str">
        <f>PROPER(TRIM('Raw_Data'!A583))</f>
        <v>Pear</v>
      </c>
      <c r="C583" s="28" t="s">
        <v>56</v>
      </c>
      <c r="D583" s="28" t="s">
        <v>2498</v>
      </c>
      <c r="E583" s="28" t="s">
        <v>2516</v>
      </c>
      <c r="F583" s="28" t="s">
        <v>106</v>
      </c>
      <c r="G583" s="28" t="s">
        <v>2517</v>
      </c>
      <c r="H583" s="28" t="s">
        <v>2518</v>
      </c>
      <c r="I583" s="29" t="s">
        <v>1379</v>
      </c>
      <c r="J583" s="29">
        <v>45633</v>
      </c>
      <c r="K583" s="28">
        <f>ABS('Raw_Data'!K583)</f>
        <v>84</v>
      </c>
      <c r="L583" s="28">
        <f>K583 + SUMIF(Stock_In!A:A, A583, Stock_In!D:D) - SUMIF(Stock_Out!A:A, A583, Stock_Out!D:D)</f>
        <v>84</v>
      </c>
      <c r="M583" s="28">
        <v>25</v>
      </c>
      <c r="N583" s="28">
        <f t="shared" si="28"/>
        <v>0</v>
      </c>
      <c r="O583" s="28" t="str">
        <f t="shared" si="27"/>
        <v>No</v>
      </c>
      <c r="P583" s="40">
        <v>8</v>
      </c>
      <c r="Q583" s="28">
        <v>42</v>
      </c>
      <c r="R583" s="40">
        <f t="shared" si="29"/>
        <v>336</v>
      </c>
      <c r="S583" s="30">
        <v>76</v>
      </c>
    </row>
    <row r="584" spans="1:19" x14ac:dyDescent="0.25">
      <c r="A584" s="31" t="str">
        <f>IFERROR(VLOOKUP(B584, CHOOSE({1,2}, Products!B:B, Products!A:A), 2, FALSE), "Not Found")</f>
        <v>P033</v>
      </c>
      <c r="B584" s="31" t="str">
        <f>PROPER(TRIM('Raw_Data'!A584))</f>
        <v>Lime</v>
      </c>
      <c r="C584" s="31" t="s">
        <v>56</v>
      </c>
      <c r="D584" s="31" t="s">
        <v>2519</v>
      </c>
      <c r="E584" s="31" t="s">
        <v>2520</v>
      </c>
      <c r="F584" s="31" t="s">
        <v>68</v>
      </c>
      <c r="G584" s="31" t="s">
        <v>2521</v>
      </c>
      <c r="H584" s="31" t="s">
        <v>2522</v>
      </c>
      <c r="I584" s="32" t="s">
        <v>892</v>
      </c>
      <c r="J584" s="32" t="s">
        <v>600</v>
      </c>
      <c r="K584" s="31">
        <f>ABS('Raw_Data'!K584)</f>
        <v>14</v>
      </c>
      <c r="L584" s="31">
        <f>K584 + SUMIF(Stock_In!A:A, A584, Stock_In!D:D) - SUMIF(Stock_Out!A:A, A584, Stock_Out!D:D)</f>
        <v>14</v>
      </c>
      <c r="M584" s="31">
        <v>60</v>
      </c>
      <c r="N584" s="31">
        <f t="shared" si="28"/>
        <v>46</v>
      </c>
      <c r="O584" s="31" t="str">
        <f t="shared" si="27"/>
        <v>Yes</v>
      </c>
      <c r="P584" s="39">
        <v>2.5</v>
      </c>
      <c r="Q584" s="31">
        <v>33</v>
      </c>
      <c r="R584" s="39">
        <f t="shared" si="29"/>
        <v>82.5</v>
      </c>
      <c r="S584" s="33">
        <v>31</v>
      </c>
    </row>
    <row r="585" spans="1:19" x14ac:dyDescent="0.25">
      <c r="A585" s="28" t="str">
        <f>IFERROR(VLOOKUP(B585, CHOOSE({1,2}, Products!B:B, Products!A:A), 2, FALSE), "Not Found")</f>
        <v>P108</v>
      </c>
      <c r="B585" s="28" t="str">
        <f>PROPER(TRIM('Raw_Data'!A585))</f>
        <v>Cherry</v>
      </c>
      <c r="C585" s="28" t="s">
        <v>201</v>
      </c>
      <c r="D585" s="28" t="s">
        <v>2523</v>
      </c>
      <c r="E585" s="28" t="s">
        <v>2524</v>
      </c>
      <c r="F585" s="28" t="s">
        <v>106</v>
      </c>
      <c r="G585" s="28" t="s">
        <v>2525</v>
      </c>
      <c r="H585" s="28" t="s">
        <v>2526</v>
      </c>
      <c r="I585" s="29" t="s">
        <v>892</v>
      </c>
      <c r="J585" s="29" t="s">
        <v>534</v>
      </c>
      <c r="K585" s="28">
        <f>ABS('Raw_Data'!K585)</f>
        <v>30</v>
      </c>
      <c r="L585" s="28">
        <f>K585 + SUMIF(Stock_In!A:A, A585, Stock_In!D:D) - SUMIF(Stock_Out!A:A, A585, Stock_Out!D:D)</f>
        <v>30</v>
      </c>
      <c r="M585" s="28">
        <v>27</v>
      </c>
      <c r="N585" s="28">
        <f t="shared" si="28"/>
        <v>0</v>
      </c>
      <c r="O585" s="28" t="str">
        <f t="shared" si="27"/>
        <v>No</v>
      </c>
      <c r="P585" s="40">
        <v>25.3</v>
      </c>
      <c r="Q585" s="28">
        <v>43</v>
      </c>
      <c r="R585" s="40">
        <f t="shared" si="29"/>
        <v>1087.9000000000001</v>
      </c>
      <c r="S585" s="30">
        <v>91</v>
      </c>
    </row>
    <row r="586" spans="1:19" x14ac:dyDescent="0.25">
      <c r="A586" s="31" t="str">
        <f>IFERROR(VLOOKUP(B586, CHOOSE({1,2}, Products!B:B, Products!A:A), 2, FALSE), "Not Found")</f>
        <v>P006</v>
      </c>
      <c r="B586" s="31" t="str">
        <f>PROPER(TRIM('Raw_Data'!A586))</f>
        <v>Lemon</v>
      </c>
      <c r="C586" s="31" t="s">
        <v>113</v>
      </c>
      <c r="D586" s="31" t="s">
        <v>707</v>
      </c>
      <c r="E586" s="31" t="s">
        <v>2528</v>
      </c>
      <c r="F586" s="31" t="s">
        <v>68</v>
      </c>
      <c r="G586" s="31" t="s">
        <v>2529</v>
      </c>
      <c r="H586" s="31" t="s">
        <v>2530</v>
      </c>
      <c r="I586" s="32" t="s">
        <v>892</v>
      </c>
      <c r="J586" s="32" t="s">
        <v>816</v>
      </c>
      <c r="K586" s="31">
        <f>ABS('Raw_Data'!K586)</f>
        <v>63</v>
      </c>
      <c r="L586" s="31">
        <f>K586 + SUMIF(Stock_In!A:A, A586, Stock_In!D:D) - SUMIF(Stock_Out!A:A, A586, Stock_Out!D:D)</f>
        <v>63</v>
      </c>
      <c r="M586" s="31">
        <v>34</v>
      </c>
      <c r="N586" s="31">
        <f t="shared" si="28"/>
        <v>0</v>
      </c>
      <c r="O586" s="31" t="str">
        <f t="shared" si="27"/>
        <v>No</v>
      </c>
      <c r="P586" s="39">
        <v>18</v>
      </c>
      <c r="Q586" s="31">
        <v>35</v>
      </c>
      <c r="R586" s="39">
        <f t="shared" si="29"/>
        <v>630</v>
      </c>
      <c r="S586" s="33">
        <v>52</v>
      </c>
    </row>
    <row r="587" spans="1:19" x14ac:dyDescent="0.25">
      <c r="A587" s="28" t="str">
        <f>IFERROR(VLOOKUP(B587, CHOOSE({1,2}, Products!B:B, Products!A:A), 2, FALSE), "Not Found")</f>
        <v>P072</v>
      </c>
      <c r="B587" s="28" t="str">
        <f>PROPER(TRIM('Raw_Data'!A587))</f>
        <v>White Tea</v>
      </c>
      <c r="C587" s="28" t="s">
        <v>103</v>
      </c>
      <c r="D587" s="28" t="s">
        <v>57</v>
      </c>
      <c r="E587" s="28" t="s">
        <v>2531</v>
      </c>
      <c r="F587" s="28" t="s">
        <v>59</v>
      </c>
      <c r="G587" s="28" t="s">
        <v>2532</v>
      </c>
      <c r="H587" s="28" t="s">
        <v>2533</v>
      </c>
      <c r="I587" s="29" t="s">
        <v>892</v>
      </c>
      <c r="J587" s="29">
        <v>45394</v>
      </c>
      <c r="K587" s="28">
        <f>ABS('Raw_Data'!K587)</f>
        <v>60</v>
      </c>
      <c r="L587" s="28">
        <f>K587 + SUMIF(Stock_In!A:A, A587, Stock_In!D:D) - SUMIF(Stock_Out!A:A, A587, Stock_Out!D:D)</f>
        <v>60</v>
      </c>
      <c r="M587" s="28">
        <v>86</v>
      </c>
      <c r="N587" s="28">
        <f t="shared" si="28"/>
        <v>26</v>
      </c>
      <c r="O587" s="28" t="str">
        <f t="shared" si="27"/>
        <v>Yes</v>
      </c>
      <c r="P587" s="40">
        <v>1.8</v>
      </c>
      <c r="Q587" s="28">
        <v>64</v>
      </c>
      <c r="R587" s="40">
        <f t="shared" si="29"/>
        <v>115.2</v>
      </c>
      <c r="S587" s="30">
        <v>34</v>
      </c>
    </row>
    <row r="588" spans="1:19" x14ac:dyDescent="0.25">
      <c r="A588" s="31" t="str">
        <f>IFERROR(VLOOKUP(B588, CHOOSE({1,2}, Products!B:B, Products!A:A), 2, FALSE), "Not Found")</f>
        <v>P063</v>
      </c>
      <c r="B588" s="31" t="str">
        <f>PROPER(TRIM('Raw_Data'!A588))</f>
        <v>Tuna</v>
      </c>
      <c r="C588" s="31" t="s">
        <v>103</v>
      </c>
      <c r="D588" s="31" t="s">
        <v>2067</v>
      </c>
      <c r="E588" s="31" t="s">
        <v>2534</v>
      </c>
      <c r="F588" s="31" t="s">
        <v>59</v>
      </c>
      <c r="G588" s="31" t="s">
        <v>2535</v>
      </c>
      <c r="H588" s="31" t="s">
        <v>2536</v>
      </c>
      <c r="I588" s="32" t="s">
        <v>892</v>
      </c>
      <c r="J588" s="32" t="s">
        <v>810</v>
      </c>
      <c r="K588" s="31">
        <f>ABS('Raw_Data'!K588)</f>
        <v>16</v>
      </c>
      <c r="L588" s="31">
        <f>K588 + SUMIF(Stock_In!A:A, A588, Stock_In!D:D) - SUMIF(Stock_Out!A:A, A588, Stock_Out!D:D)</f>
        <v>16</v>
      </c>
      <c r="M588" s="31">
        <v>11</v>
      </c>
      <c r="N588" s="31">
        <f t="shared" si="28"/>
        <v>0</v>
      </c>
      <c r="O588" s="31" t="str">
        <f t="shared" si="27"/>
        <v>No</v>
      </c>
      <c r="P588" s="39">
        <v>1.5</v>
      </c>
      <c r="Q588" s="31">
        <v>33</v>
      </c>
      <c r="R588" s="39">
        <f t="shared" si="29"/>
        <v>49.5</v>
      </c>
      <c r="S588" s="33">
        <v>83</v>
      </c>
    </row>
    <row r="589" spans="1:19" x14ac:dyDescent="0.25">
      <c r="A589" s="28" t="str">
        <f>IFERROR(VLOOKUP(B589, CHOOSE({1,2}, Products!B:B, Products!A:A), 2, FALSE), "Not Found")</f>
        <v>P073</v>
      </c>
      <c r="B589" s="28" t="str">
        <f>PROPER(TRIM('Raw_Data'!A589))</f>
        <v>White Rice</v>
      </c>
      <c r="C589" s="28" t="s">
        <v>56</v>
      </c>
      <c r="D589" s="28" t="s">
        <v>2537</v>
      </c>
      <c r="E589" s="28" t="s">
        <v>2538</v>
      </c>
      <c r="F589" s="28" t="s">
        <v>68</v>
      </c>
      <c r="G589" s="28" t="s">
        <v>2539</v>
      </c>
      <c r="H589" s="28" t="s">
        <v>2540</v>
      </c>
      <c r="I589" s="29" t="s">
        <v>892</v>
      </c>
      <c r="J589" s="29">
        <v>45416</v>
      </c>
      <c r="K589" s="28">
        <f>ABS('Raw_Data'!K589)</f>
        <v>18</v>
      </c>
      <c r="L589" s="28">
        <f>K589 + SUMIF(Stock_In!A:A, A589, Stock_In!D:D) - SUMIF(Stock_Out!A:A, A589, Stock_Out!D:D)</f>
        <v>18</v>
      </c>
      <c r="M589" s="28">
        <v>4</v>
      </c>
      <c r="N589" s="28">
        <f t="shared" si="28"/>
        <v>0</v>
      </c>
      <c r="O589" s="28" t="str">
        <f t="shared" si="27"/>
        <v>No</v>
      </c>
      <c r="P589" s="40">
        <v>2</v>
      </c>
      <c r="Q589" s="28">
        <v>97</v>
      </c>
      <c r="R589" s="40">
        <f t="shared" si="29"/>
        <v>194</v>
      </c>
      <c r="S589" s="30">
        <v>24</v>
      </c>
    </row>
    <row r="590" spans="1:19" x14ac:dyDescent="0.25">
      <c r="A590" s="31" t="str">
        <f>IFERROR(VLOOKUP(B590, CHOOSE({1,2}, Products!B:B, Products!A:A), 2, FALSE), "Not Found")</f>
        <v>P030</v>
      </c>
      <c r="B590" s="31" t="str">
        <f>PROPER(TRIM('Raw_Data'!A590))</f>
        <v>Bread Flour</v>
      </c>
      <c r="C590" s="31" t="s">
        <v>56</v>
      </c>
      <c r="D590" s="31" t="s">
        <v>2216</v>
      </c>
      <c r="E590" s="31" t="s">
        <v>2541</v>
      </c>
      <c r="F590" s="31" t="s">
        <v>68</v>
      </c>
      <c r="G590" s="31" t="s">
        <v>2542</v>
      </c>
      <c r="H590" s="31" t="s">
        <v>2543</v>
      </c>
      <c r="I590" s="32" t="s">
        <v>165</v>
      </c>
      <c r="J590" s="32">
        <v>45485</v>
      </c>
      <c r="K590" s="31">
        <f>ABS('Raw_Data'!K590)</f>
        <v>64</v>
      </c>
      <c r="L590" s="31">
        <f>K590 + SUMIF(Stock_In!A:A, A590, Stock_In!D:D) - SUMIF(Stock_Out!A:A, A590, Stock_Out!D:D)</f>
        <v>64</v>
      </c>
      <c r="M590" s="31">
        <v>39</v>
      </c>
      <c r="N590" s="31">
        <f t="shared" si="28"/>
        <v>0</v>
      </c>
      <c r="O590" s="31" t="str">
        <f t="shared" si="27"/>
        <v>No</v>
      </c>
      <c r="P590" s="39">
        <v>1.6</v>
      </c>
      <c r="Q590" s="31">
        <v>30</v>
      </c>
      <c r="R590" s="39">
        <f t="shared" si="29"/>
        <v>48</v>
      </c>
      <c r="S590" s="33">
        <v>41</v>
      </c>
    </row>
    <row r="591" spans="1:19" x14ac:dyDescent="0.25">
      <c r="A591" s="28" t="str">
        <f>IFERROR(VLOOKUP(B591, CHOOSE({1,2}, Products!B:B, Products!A:A), 2, FALSE), "Not Found")</f>
        <v>P049</v>
      </c>
      <c r="B591" s="28" t="str">
        <f>PROPER(TRIM('Raw_Data'!A591))</f>
        <v>Onion</v>
      </c>
      <c r="C591" s="28" t="s">
        <v>201</v>
      </c>
      <c r="D591" s="28" t="s">
        <v>2523</v>
      </c>
      <c r="E591" s="28" t="s">
        <v>2544</v>
      </c>
      <c r="F591" s="28" t="s">
        <v>106</v>
      </c>
      <c r="G591" s="28" t="s">
        <v>2545</v>
      </c>
      <c r="H591" s="28" t="s">
        <v>2546</v>
      </c>
      <c r="I591" s="29" t="s">
        <v>165</v>
      </c>
      <c r="J591" s="29" t="s">
        <v>179</v>
      </c>
      <c r="K591" s="28">
        <f>ABS('Raw_Data'!K591)</f>
        <v>74</v>
      </c>
      <c r="L591" s="28">
        <f>K591 + SUMIF(Stock_In!A:A, A591, Stock_In!D:D) - SUMIF(Stock_Out!A:A, A591, Stock_Out!D:D)</f>
        <v>74</v>
      </c>
      <c r="M591" s="28">
        <v>36</v>
      </c>
      <c r="N591" s="28">
        <f t="shared" si="28"/>
        <v>0</v>
      </c>
      <c r="O591" s="28" t="str">
        <f t="shared" si="27"/>
        <v>No</v>
      </c>
      <c r="P591" s="40">
        <v>20</v>
      </c>
      <c r="Q591" s="28">
        <v>36</v>
      </c>
      <c r="R591" s="40">
        <f t="shared" si="29"/>
        <v>720</v>
      </c>
      <c r="S591" s="30">
        <v>6</v>
      </c>
    </row>
    <row r="592" spans="1:19" x14ac:dyDescent="0.25">
      <c r="A592" s="31" t="str">
        <f>IFERROR(VLOOKUP(B592, CHOOSE({1,2}, Products!B:B, Products!A:A), 2, FALSE), "Not Found")</f>
        <v>P004</v>
      </c>
      <c r="B592" s="31" t="str">
        <f>PROPER(TRIM('Raw_Data'!A592))</f>
        <v>Carrot</v>
      </c>
      <c r="C592" s="31" t="s">
        <v>74</v>
      </c>
      <c r="D592" s="31" t="s">
        <v>1614</v>
      </c>
      <c r="E592" s="31" t="s">
        <v>2547</v>
      </c>
      <c r="F592" s="31" t="s">
        <v>106</v>
      </c>
      <c r="G592" s="31" t="s">
        <v>2548</v>
      </c>
      <c r="H592" s="31" t="s">
        <v>2549</v>
      </c>
      <c r="I592" s="32" t="s">
        <v>165</v>
      </c>
      <c r="J592" s="32" t="s">
        <v>1864</v>
      </c>
      <c r="K592" s="31">
        <f>ABS('Raw_Data'!K592)</f>
        <v>92</v>
      </c>
      <c r="L592" s="31">
        <f>K592 + SUMIF(Stock_In!A:A, A592, Stock_In!D:D) - SUMIF(Stock_Out!A:A, A592, Stock_Out!D:D)</f>
        <v>92</v>
      </c>
      <c r="M592" s="31">
        <v>62</v>
      </c>
      <c r="N592" s="31">
        <f t="shared" si="28"/>
        <v>0</v>
      </c>
      <c r="O592" s="31" t="str">
        <f t="shared" si="27"/>
        <v>No</v>
      </c>
      <c r="P592" s="39">
        <v>4</v>
      </c>
      <c r="Q592" s="31">
        <v>65</v>
      </c>
      <c r="R592" s="39">
        <f t="shared" si="29"/>
        <v>260</v>
      </c>
      <c r="S592" s="33">
        <v>96</v>
      </c>
    </row>
    <row r="593" spans="1:19" x14ac:dyDescent="0.25">
      <c r="A593" s="28" t="str">
        <f>IFERROR(VLOOKUP(B593, CHOOSE({1,2}, Products!B:B, Products!A:A), 2, FALSE), "Not Found")</f>
        <v>P021</v>
      </c>
      <c r="B593" s="28" t="str">
        <f>PROPER(TRIM('Raw_Data'!A593))</f>
        <v>Arabica Coffee</v>
      </c>
      <c r="C593" s="28" t="s">
        <v>103</v>
      </c>
      <c r="D593" s="28" t="s">
        <v>2166</v>
      </c>
      <c r="E593" s="28" t="s">
        <v>2550</v>
      </c>
      <c r="F593" s="28" t="s">
        <v>106</v>
      </c>
      <c r="G593" s="28" t="s">
        <v>2551</v>
      </c>
      <c r="H593" s="28" t="s">
        <v>2552</v>
      </c>
      <c r="I593" s="29" t="s">
        <v>165</v>
      </c>
      <c r="J593" s="29" t="s">
        <v>1221</v>
      </c>
      <c r="K593" s="28">
        <f>ABS('Raw_Data'!K593)</f>
        <v>45</v>
      </c>
      <c r="L593" s="28">
        <f>K593 + SUMIF(Stock_In!A:A, A593, Stock_In!D:D) - SUMIF(Stock_Out!A:A, A593, Stock_Out!D:D)</f>
        <v>45</v>
      </c>
      <c r="M593" s="28">
        <v>34</v>
      </c>
      <c r="N593" s="28">
        <f t="shared" si="28"/>
        <v>0</v>
      </c>
      <c r="O593" s="28" t="str">
        <f t="shared" si="27"/>
        <v>No</v>
      </c>
      <c r="P593" s="40">
        <v>2.4</v>
      </c>
      <c r="Q593" s="28">
        <v>95</v>
      </c>
      <c r="R593" s="40">
        <f t="shared" si="29"/>
        <v>228</v>
      </c>
      <c r="S593" s="30">
        <v>63</v>
      </c>
    </row>
    <row r="594" spans="1:19" x14ac:dyDescent="0.25">
      <c r="A594" s="31" t="str">
        <f>IFERROR(VLOOKUP(B594, CHOOSE({1,2}, Products!B:B, Products!A:A), 2, FALSE), "Not Found")</f>
        <v>P117</v>
      </c>
      <c r="B594" s="31" t="str">
        <f>PROPER(TRIM('Raw_Data'!A594))</f>
        <v>Heavy Cream</v>
      </c>
      <c r="C594" s="31" t="s">
        <v>201</v>
      </c>
      <c r="D594" s="31" t="s">
        <v>1151</v>
      </c>
      <c r="E594" s="31" t="s">
        <v>2553</v>
      </c>
      <c r="F594" s="31" t="s">
        <v>106</v>
      </c>
      <c r="G594" s="31" t="s">
        <v>2554</v>
      </c>
      <c r="H594" s="31" t="s">
        <v>2555</v>
      </c>
      <c r="I594" s="32" t="s">
        <v>854</v>
      </c>
      <c r="J594" s="32" t="s">
        <v>393</v>
      </c>
      <c r="K594" s="31">
        <f>ABS('Raw_Data'!K594)</f>
        <v>74</v>
      </c>
      <c r="L594" s="31">
        <f>K594 + SUMIF(Stock_In!A:A, A594, Stock_In!D:D) - SUMIF(Stock_Out!A:A, A594, Stock_Out!D:D)</f>
        <v>74</v>
      </c>
      <c r="M594" s="31">
        <v>100</v>
      </c>
      <c r="N594" s="31">
        <f t="shared" si="28"/>
        <v>26</v>
      </c>
      <c r="O594" s="31" t="str">
        <f t="shared" si="27"/>
        <v>Yes</v>
      </c>
      <c r="P594" s="39">
        <v>25.5</v>
      </c>
      <c r="Q594" s="31">
        <v>29</v>
      </c>
      <c r="R594" s="39">
        <f t="shared" si="29"/>
        <v>739.5</v>
      </c>
      <c r="S594" s="33">
        <v>31</v>
      </c>
    </row>
    <row r="595" spans="1:19" x14ac:dyDescent="0.25">
      <c r="A595" s="28" t="str">
        <f>IFERROR(VLOOKUP(B595, CHOOSE({1,2}, Products!B:B, Products!A:A), 2, FALSE), "Not Found")</f>
        <v>P085</v>
      </c>
      <c r="B595" s="28" t="str">
        <f>PROPER(TRIM('Raw_Data'!A595))</f>
        <v>Powdered Sugar</v>
      </c>
      <c r="C595" s="28" t="s">
        <v>74</v>
      </c>
      <c r="D595" s="28" t="s">
        <v>2557</v>
      </c>
      <c r="E595" s="28" t="s">
        <v>2558</v>
      </c>
      <c r="F595" s="28" t="s">
        <v>68</v>
      </c>
      <c r="G595" s="28" t="s">
        <v>2559</v>
      </c>
      <c r="H595" s="28" t="s">
        <v>2560</v>
      </c>
      <c r="I595" s="29" t="s">
        <v>1243</v>
      </c>
      <c r="J595" s="29" t="s">
        <v>213</v>
      </c>
      <c r="K595" s="28">
        <f>ABS('Raw_Data'!K595)</f>
        <v>88</v>
      </c>
      <c r="L595" s="28">
        <f>K595 + SUMIF(Stock_In!A:A, A595, Stock_In!D:D) - SUMIF(Stock_Out!A:A, A595, Stock_Out!D:D)</f>
        <v>88</v>
      </c>
      <c r="M595" s="28">
        <v>17</v>
      </c>
      <c r="N595" s="28">
        <f t="shared" si="28"/>
        <v>0</v>
      </c>
      <c r="O595" s="28" t="str">
        <f t="shared" si="27"/>
        <v>No</v>
      </c>
      <c r="P595" s="40">
        <v>0.2</v>
      </c>
      <c r="Q595" s="28">
        <v>100</v>
      </c>
      <c r="R595" s="40">
        <f t="shared" si="29"/>
        <v>20</v>
      </c>
      <c r="S595" s="30">
        <v>63</v>
      </c>
    </row>
    <row r="596" spans="1:19" x14ac:dyDescent="0.25">
      <c r="A596" s="31" t="str">
        <f>IFERROR(VLOOKUP(B596, CHOOSE({1,2}, Products!B:B, Products!A:A), 2, FALSE), "Not Found")</f>
        <v>P072</v>
      </c>
      <c r="B596" s="31" t="str">
        <f>PROPER(TRIM('Raw_Data'!A596))</f>
        <v>White Tea</v>
      </c>
      <c r="C596" s="31" t="s">
        <v>201</v>
      </c>
      <c r="D596" s="31" t="s">
        <v>1895</v>
      </c>
      <c r="E596" s="31" t="s">
        <v>2561</v>
      </c>
      <c r="F596" s="31" t="s">
        <v>68</v>
      </c>
      <c r="G596" s="31" t="s">
        <v>2562</v>
      </c>
      <c r="H596" s="31" t="s">
        <v>2563</v>
      </c>
      <c r="I596" s="32" t="s">
        <v>1243</v>
      </c>
      <c r="J596" s="32" t="s">
        <v>1043</v>
      </c>
      <c r="K596" s="31">
        <f>ABS('Raw_Data'!K596)</f>
        <v>50</v>
      </c>
      <c r="L596" s="31">
        <f>K596 + SUMIF(Stock_In!A:A, A596, Stock_In!D:D) - SUMIF(Stock_Out!A:A, A596, Stock_Out!D:D)</f>
        <v>50</v>
      </c>
      <c r="M596" s="31">
        <v>91</v>
      </c>
      <c r="N596" s="31">
        <f t="shared" si="28"/>
        <v>41</v>
      </c>
      <c r="O596" s="31" t="str">
        <f t="shared" si="27"/>
        <v>Yes</v>
      </c>
      <c r="P596" s="39">
        <v>14.9</v>
      </c>
      <c r="Q596" s="31">
        <v>90</v>
      </c>
      <c r="R596" s="39">
        <f t="shared" si="29"/>
        <v>1341</v>
      </c>
      <c r="S596" s="33">
        <v>75</v>
      </c>
    </row>
    <row r="597" spans="1:19" x14ac:dyDescent="0.25">
      <c r="A597" s="28" t="str">
        <f>IFERROR(VLOOKUP(B597, CHOOSE({1,2}, Products!B:B, Products!A:A), 2, FALSE), "Not Found")</f>
        <v>P111</v>
      </c>
      <c r="B597" s="28" t="str">
        <f>PROPER(TRIM('Raw_Data'!A597))</f>
        <v>Egg (Chicken)</v>
      </c>
      <c r="C597" s="28" t="s">
        <v>103</v>
      </c>
      <c r="D597" s="28" t="s">
        <v>2565</v>
      </c>
      <c r="E597" s="28" t="s">
        <v>2566</v>
      </c>
      <c r="F597" s="28" t="s">
        <v>59</v>
      </c>
      <c r="G597" s="28" t="s">
        <v>2567</v>
      </c>
      <c r="H597" s="28" t="s">
        <v>2568</v>
      </c>
      <c r="I597" s="29" t="s">
        <v>1243</v>
      </c>
      <c r="J597" s="29" t="s">
        <v>332</v>
      </c>
      <c r="K597" s="28">
        <f>ABS('Raw_Data'!K597)</f>
        <v>10</v>
      </c>
      <c r="L597" s="28">
        <f>K597 + SUMIF(Stock_In!A:A, A597, Stock_In!D:D) - SUMIF(Stock_Out!A:A, A597, Stock_Out!D:D)</f>
        <v>10</v>
      </c>
      <c r="M597" s="28">
        <v>82</v>
      </c>
      <c r="N597" s="28">
        <f t="shared" si="28"/>
        <v>72</v>
      </c>
      <c r="O597" s="28" t="str">
        <f t="shared" si="27"/>
        <v>Yes</v>
      </c>
      <c r="P597" s="40">
        <v>2</v>
      </c>
      <c r="Q597" s="28">
        <v>52</v>
      </c>
      <c r="R597" s="40">
        <f t="shared" si="29"/>
        <v>104</v>
      </c>
      <c r="S597" s="30">
        <v>47</v>
      </c>
    </row>
    <row r="598" spans="1:19" x14ac:dyDescent="0.25">
      <c r="A598" s="31" t="str">
        <f>IFERROR(VLOOKUP(B598, CHOOSE({1,2}, Products!B:B, Products!A:A), 2, FALSE), "Not Found")</f>
        <v>P078</v>
      </c>
      <c r="B598" s="31" t="str">
        <f>PROPER(TRIM('Raw_Data'!A598))</f>
        <v>Black Coffee</v>
      </c>
      <c r="C598" s="31" t="s">
        <v>201</v>
      </c>
      <c r="D598" s="31" t="s">
        <v>490</v>
      </c>
      <c r="E598" s="31" t="s">
        <v>2569</v>
      </c>
      <c r="F598" s="31" t="s">
        <v>106</v>
      </c>
      <c r="G598" s="31" t="s">
        <v>2570</v>
      </c>
      <c r="H598" s="31" t="s">
        <v>2571</v>
      </c>
      <c r="I598" s="32" t="s">
        <v>1504</v>
      </c>
      <c r="J598" s="32" t="s">
        <v>1470</v>
      </c>
      <c r="K598" s="31">
        <f>ABS('Raw_Data'!K598)</f>
        <v>87</v>
      </c>
      <c r="L598" s="31">
        <f>K598 + SUMIF(Stock_In!A:A, A598, Stock_In!D:D) - SUMIF(Stock_Out!A:A, A598, Stock_Out!D:D)</f>
        <v>87</v>
      </c>
      <c r="M598" s="31">
        <v>31</v>
      </c>
      <c r="N598" s="31">
        <f t="shared" si="28"/>
        <v>0</v>
      </c>
      <c r="O598" s="31" t="str">
        <f t="shared" si="27"/>
        <v>No</v>
      </c>
      <c r="P598" s="39">
        <v>12.5</v>
      </c>
      <c r="Q598" s="31">
        <v>95</v>
      </c>
      <c r="R598" s="39">
        <f t="shared" si="29"/>
        <v>1187.5</v>
      </c>
      <c r="S598" s="33">
        <v>61</v>
      </c>
    </row>
    <row r="599" spans="1:19" x14ac:dyDescent="0.25">
      <c r="A599" s="28" t="str">
        <f>IFERROR(VLOOKUP(B599, CHOOSE({1,2}, Products!B:B, Products!A:A), 2, FALSE), "Not Found")</f>
        <v>P079</v>
      </c>
      <c r="B599" s="28" t="str">
        <f>PROPER(TRIM('Raw_Data'!A599))</f>
        <v>White Sugar</v>
      </c>
      <c r="C599" s="28" t="s">
        <v>56</v>
      </c>
      <c r="D599" s="28" t="s">
        <v>899</v>
      </c>
      <c r="E599" s="28" t="s">
        <v>2573</v>
      </c>
      <c r="F599" s="28" t="s">
        <v>68</v>
      </c>
      <c r="G599" s="28" t="s">
        <v>2574</v>
      </c>
      <c r="H599" s="28" t="s">
        <v>2575</v>
      </c>
      <c r="I599" s="29" t="s">
        <v>1504</v>
      </c>
      <c r="J599" s="29" t="s">
        <v>550</v>
      </c>
      <c r="K599" s="28">
        <f>ABS('Raw_Data'!K599)</f>
        <v>38</v>
      </c>
      <c r="L599" s="28">
        <f>K599 + SUMIF(Stock_In!A:A, A599, Stock_In!D:D) - SUMIF(Stock_Out!A:A, A599, Stock_Out!D:D)</f>
        <v>38</v>
      </c>
      <c r="M599" s="28">
        <v>35</v>
      </c>
      <c r="N599" s="28">
        <f t="shared" si="28"/>
        <v>0</v>
      </c>
      <c r="O599" s="28" t="str">
        <f t="shared" si="27"/>
        <v>No</v>
      </c>
      <c r="P599" s="40">
        <v>3</v>
      </c>
      <c r="Q599" s="28">
        <v>86</v>
      </c>
      <c r="R599" s="40">
        <f t="shared" si="29"/>
        <v>258</v>
      </c>
      <c r="S599" s="30">
        <v>71</v>
      </c>
    </row>
    <row r="600" spans="1:19" x14ac:dyDescent="0.25">
      <c r="A600" s="31" t="str">
        <f>IFERROR(VLOOKUP(B600, CHOOSE({1,2}, Products!B:B, Products!A:A), 2, FALSE), "Not Found")</f>
        <v>P027</v>
      </c>
      <c r="B600" s="31" t="str">
        <f>PROPER(TRIM('Raw_Data'!A600))</f>
        <v>Green Coffee</v>
      </c>
      <c r="C600" s="31" t="s">
        <v>113</v>
      </c>
      <c r="D600" s="31" t="s">
        <v>1672</v>
      </c>
      <c r="E600" s="31" t="s">
        <v>2576</v>
      </c>
      <c r="F600" s="31" t="s">
        <v>59</v>
      </c>
      <c r="G600" s="31" t="s">
        <v>2577</v>
      </c>
      <c r="H600" s="31" t="s">
        <v>2578</v>
      </c>
      <c r="I600" s="32" t="s">
        <v>1583</v>
      </c>
      <c r="J600" s="32">
        <v>45507</v>
      </c>
      <c r="K600" s="31">
        <f>ABS('Raw_Data'!K600)</f>
        <v>61</v>
      </c>
      <c r="L600" s="31">
        <f>K600 + SUMIF(Stock_In!A:A, A600, Stock_In!D:D) - SUMIF(Stock_Out!A:A, A600, Stock_Out!D:D)</f>
        <v>61</v>
      </c>
      <c r="M600" s="31">
        <v>34</v>
      </c>
      <c r="N600" s="31">
        <f t="shared" si="28"/>
        <v>0</v>
      </c>
      <c r="O600" s="31" t="str">
        <f t="shared" si="27"/>
        <v>No</v>
      </c>
      <c r="P600" s="39">
        <v>6</v>
      </c>
      <c r="Q600" s="31">
        <v>60</v>
      </c>
      <c r="R600" s="39">
        <f t="shared" si="29"/>
        <v>360</v>
      </c>
      <c r="S600" s="33">
        <v>2</v>
      </c>
    </row>
    <row r="601" spans="1:19" x14ac:dyDescent="0.25">
      <c r="A601" s="28" t="str">
        <f>IFERROR(VLOOKUP(B601, CHOOSE({1,2}, Products!B:B, Products!A:A), 2, FALSE), "Not Found")</f>
        <v>P013</v>
      </c>
      <c r="B601" s="28" t="str">
        <f>PROPER(TRIM('Raw_Data'!A601))</f>
        <v>Orange</v>
      </c>
      <c r="C601" s="28" t="s">
        <v>56</v>
      </c>
      <c r="D601" s="28" t="s">
        <v>2579</v>
      </c>
      <c r="E601" s="28" t="s">
        <v>2580</v>
      </c>
      <c r="F601" s="28" t="s">
        <v>106</v>
      </c>
      <c r="G601" s="28" t="s">
        <v>2581</v>
      </c>
      <c r="H601" s="28" t="s">
        <v>2582</v>
      </c>
      <c r="I601" s="29" t="s">
        <v>1583</v>
      </c>
      <c r="J601" s="29" t="s">
        <v>1167</v>
      </c>
      <c r="K601" s="28">
        <f>ABS('Raw_Data'!K601)</f>
        <v>81</v>
      </c>
      <c r="L601" s="28">
        <f>K601 + SUMIF(Stock_In!A:A, A601, Stock_In!D:D) - SUMIF(Stock_Out!A:A, A601, Stock_Out!D:D)</f>
        <v>81</v>
      </c>
      <c r="M601" s="28">
        <v>55</v>
      </c>
      <c r="N601" s="28">
        <f t="shared" si="28"/>
        <v>0</v>
      </c>
      <c r="O601" s="28" t="str">
        <f t="shared" si="27"/>
        <v>No</v>
      </c>
      <c r="P601" s="40">
        <v>4.45</v>
      </c>
      <c r="Q601" s="28">
        <v>62</v>
      </c>
      <c r="R601" s="40">
        <f t="shared" si="29"/>
        <v>275.90000000000003</v>
      </c>
      <c r="S601" s="30">
        <v>89</v>
      </c>
    </row>
    <row r="602" spans="1:19" x14ac:dyDescent="0.25">
      <c r="A602" s="31" t="str">
        <f>IFERROR(VLOOKUP(B602, CHOOSE({1,2}, Products!B:B, Products!A:A), 2, FALSE), "Not Found")</f>
        <v>P051</v>
      </c>
      <c r="B602" s="31" t="str">
        <f>PROPER(TRIM('Raw_Data'!A602))</f>
        <v>Sardines</v>
      </c>
      <c r="C602" s="31" t="s">
        <v>103</v>
      </c>
      <c r="D602" s="31" t="s">
        <v>2583</v>
      </c>
      <c r="E602" s="31" t="s">
        <v>2584</v>
      </c>
      <c r="F602" s="31" t="s">
        <v>106</v>
      </c>
      <c r="G602" s="31" t="s">
        <v>2585</v>
      </c>
      <c r="H602" s="31" t="s">
        <v>2586</v>
      </c>
      <c r="I602" s="32" t="s">
        <v>1583</v>
      </c>
      <c r="J602" s="32" t="s">
        <v>679</v>
      </c>
      <c r="K602" s="31">
        <f>ABS('Raw_Data'!K602)</f>
        <v>89</v>
      </c>
      <c r="L602" s="31">
        <f>K602 + SUMIF(Stock_In!A:A, A602, Stock_In!D:D) - SUMIF(Stock_Out!A:A, A602, Stock_Out!D:D)</f>
        <v>89</v>
      </c>
      <c r="M602" s="31">
        <v>83</v>
      </c>
      <c r="N602" s="31">
        <f t="shared" si="28"/>
        <v>0</v>
      </c>
      <c r="O602" s="31" t="str">
        <f t="shared" si="27"/>
        <v>No</v>
      </c>
      <c r="P602" s="39">
        <v>2</v>
      </c>
      <c r="Q602" s="31">
        <v>73</v>
      </c>
      <c r="R602" s="39">
        <f t="shared" si="29"/>
        <v>146</v>
      </c>
      <c r="S602" s="33">
        <v>88</v>
      </c>
    </row>
    <row r="603" spans="1:19" x14ac:dyDescent="0.25">
      <c r="A603" s="28" t="str">
        <f>IFERROR(VLOOKUP(B603, CHOOSE({1,2}, Products!B:B, Products!A:A), 2, FALSE), "Not Found")</f>
        <v>P016</v>
      </c>
      <c r="B603" s="28" t="str">
        <f>PROPER(TRIM('Raw_Data'!A603))</f>
        <v>Pear</v>
      </c>
      <c r="C603" s="28" t="s">
        <v>56</v>
      </c>
      <c r="D603" s="28" t="s">
        <v>443</v>
      </c>
      <c r="E603" s="28" t="s">
        <v>2587</v>
      </c>
      <c r="F603" s="28" t="s">
        <v>106</v>
      </c>
      <c r="G603" s="28" t="s">
        <v>2588</v>
      </c>
      <c r="H603" s="28" t="s">
        <v>2589</v>
      </c>
      <c r="I603" s="29" t="s">
        <v>1583</v>
      </c>
      <c r="J603" s="29" t="s">
        <v>2136</v>
      </c>
      <c r="K603" s="28">
        <f>ABS('Raw_Data'!K603)</f>
        <v>58</v>
      </c>
      <c r="L603" s="28">
        <f>K603 + SUMIF(Stock_In!A:A, A603, Stock_In!D:D) - SUMIF(Stock_Out!A:A, A603, Stock_Out!D:D)</f>
        <v>58</v>
      </c>
      <c r="M603" s="28">
        <v>6</v>
      </c>
      <c r="N603" s="28">
        <f t="shared" si="28"/>
        <v>0</v>
      </c>
      <c r="O603" s="28" t="str">
        <f t="shared" si="27"/>
        <v>No</v>
      </c>
      <c r="P603" s="40">
        <v>2.5</v>
      </c>
      <c r="Q603" s="28">
        <v>49</v>
      </c>
      <c r="R603" s="40">
        <f t="shared" si="29"/>
        <v>122.5</v>
      </c>
      <c r="S603" s="30">
        <v>77</v>
      </c>
    </row>
    <row r="604" spans="1:19" x14ac:dyDescent="0.25">
      <c r="A604" s="31" t="str">
        <f>IFERROR(VLOOKUP(B604, CHOOSE({1,2}, Products!B:B, Products!A:A), 2, FALSE), "Not Found")</f>
        <v>P079</v>
      </c>
      <c r="B604" s="31" t="str">
        <f>PROPER(TRIM('Raw_Data'!A604))</f>
        <v>White Sugar</v>
      </c>
      <c r="C604" s="31" t="s">
        <v>74</v>
      </c>
      <c r="D604" s="31" t="s">
        <v>297</v>
      </c>
      <c r="E604" s="31" t="s">
        <v>2590</v>
      </c>
      <c r="F604" s="31" t="s">
        <v>106</v>
      </c>
      <c r="G604" s="31" t="s">
        <v>2591</v>
      </c>
      <c r="H604" s="31" t="s">
        <v>2592</v>
      </c>
      <c r="I604" s="32" t="s">
        <v>864</v>
      </c>
      <c r="J604" s="32">
        <v>45604</v>
      </c>
      <c r="K604" s="31">
        <f>ABS('Raw_Data'!K604)</f>
        <v>39</v>
      </c>
      <c r="L604" s="31">
        <f>K604 + SUMIF(Stock_In!A:A, A604, Stock_In!D:D) - SUMIF(Stock_Out!A:A, A604, Stock_Out!D:D)</f>
        <v>39</v>
      </c>
      <c r="M604" s="31">
        <v>79</v>
      </c>
      <c r="N604" s="31">
        <f t="shared" si="28"/>
        <v>40</v>
      </c>
      <c r="O604" s="31" t="str">
        <f t="shared" si="27"/>
        <v>Yes</v>
      </c>
      <c r="P604" s="39">
        <v>7</v>
      </c>
      <c r="Q604" s="31">
        <v>73</v>
      </c>
      <c r="R604" s="39">
        <f t="shared" si="29"/>
        <v>511</v>
      </c>
      <c r="S604" s="33">
        <v>36</v>
      </c>
    </row>
    <row r="605" spans="1:19" x14ac:dyDescent="0.25">
      <c r="A605" s="28" t="str">
        <f>IFERROR(VLOOKUP(B605, CHOOSE({1,2}, Products!B:B, Products!A:A), 2, FALSE), "Not Found")</f>
        <v>P015</v>
      </c>
      <c r="B605" s="28" t="str">
        <f>PROPER(TRIM('Raw_Data'!A605))</f>
        <v>Cauliflower</v>
      </c>
      <c r="C605" s="28" t="s">
        <v>56</v>
      </c>
      <c r="D605" s="28" t="s">
        <v>2593</v>
      </c>
      <c r="E605" s="28" t="s">
        <v>2594</v>
      </c>
      <c r="F605" s="28" t="s">
        <v>68</v>
      </c>
      <c r="G605" s="28" t="s">
        <v>2595</v>
      </c>
      <c r="H605" s="28" t="s">
        <v>2596</v>
      </c>
      <c r="I605" s="29" t="s">
        <v>864</v>
      </c>
      <c r="J605" s="29">
        <v>45359</v>
      </c>
      <c r="K605" s="28">
        <f>ABS('Raw_Data'!K605)</f>
        <v>95</v>
      </c>
      <c r="L605" s="28">
        <f>K605 + SUMIF(Stock_In!A:A, A605, Stock_In!D:D) - SUMIF(Stock_Out!A:A, A605, Stock_Out!D:D)</f>
        <v>95</v>
      </c>
      <c r="M605" s="28">
        <v>20</v>
      </c>
      <c r="N605" s="28">
        <f t="shared" si="28"/>
        <v>0</v>
      </c>
      <c r="O605" s="28" t="str">
        <f t="shared" si="27"/>
        <v>No</v>
      </c>
      <c r="P605" s="40">
        <v>2</v>
      </c>
      <c r="Q605" s="28">
        <v>30</v>
      </c>
      <c r="R605" s="40">
        <f t="shared" si="29"/>
        <v>60</v>
      </c>
      <c r="S605" s="30">
        <v>57</v>
      </c>
    </row>
    <row r="606" spans="1:19" x14ac:dyDescent="0.25">
      <c r="A606" s="31" t="str">
        <f>IFERROR(VLOOKUP(B606, CHOOSE({1,2}, Products!B:B, Products!A:A), 2, FALSE), "Not Found")</f>
        <v>P090</v>
      </c>
      <c r="B606" s="31" t="str">
        <f>PROPER(TRIM('Raw_Data'!A606))</f>
        <v>Gouda Cheese</v>
      </c>
      <c r="C606" s="31" t="s">
        <v>103</v>
      </c>
      <c r="D606" s="31" t="s">
        <v>1484</v>
      </c>
      <c r="E606" s="31" t="s">
        <v>2597</v>
      </c>
      <c r="F606" s="31" t="s">
        <v>68</v>
      </c>
      <c r="G606" s="31" t="s">
        <v>2598</v>
      </c>
      <c r="H606" s="31" t="s">
        <v>2599</v>
      </c>
      <c r="I606" s="32" t="s">
        <v>864</v>
      </c>
      <c r="J606" s="32">
        <v>45514</v>
      </c>
      <c r="K606" s="31">
        <f>ABS('Raw_Data'!K606)</f>
        <v>67</v>
      </c>
      <c r="L606" s="31">
        <f>K606 + SUMIF(Stock_In!A:A, A606, Stock_In!D:D) - SUMIF(Stock_Out!A:A, A606, Stock_Out!D:D)</f>
        <v>67</v>
      </c>
      <c r="M606" s="31">
        <v>11</v>
      </c>
      <c r="N606" s="31">
        <f t="shared" si="28"/>
        <v>0</v>
      </c>
      <c r="O606" s="31" t="str">
        <f t="shared" si="27"/>
        <v>No</v>
      </c>
      <c r="P606" s="39">
        <v>4.3</v>
      </c>
      <c r="Q606" s="31">
        <v>29</v>
      </c>
      <c r="R606" s="39">
        <f t="shared" si="29"/>
        <v>124.69999999999999</v>
      </c>
      <c r="S606" s="33">
        <v>72</v>
      </c>
    </row>
    <row r="607" spans="1:19" x14ac:dyDescent="0.25">
      <c r="A607" s="28" t="str">
        <f>IFERROR(VLOOKUP(B607, CHOOSE({1,2}, Products!B:B, Products!A:A), 2, FALSE), "Not Found")</f>
        <v>P049</v>
      </c>
      <c r="B607" s="28" t="str">
        <f>PROPER(TRIM('Raw_Data'!A607))</f>
        <v>Onion</v>
      </c>
      <c r="C607" s="28" t="s">
        <v>103</v>
      </c>
      <c r="D607" s="28" t="s">
        <v>448</v>
      </c>
      <c r="E607" s="28" t="s">
        <v>2600</v>
      </c>
      <c r="F607" s="28" t="s">
        <v>68</v>
      </c>
      <c r="G607" s="28" t="s">
        <v>2601</v>
      </c>
      <c r="H607" s="28" t="s">
        <v>2602</v>
      </c>
      <c r="I607" s="29" t="s">
        <v>864</v>
      </c>
      <c r="J607" s="29">
        <v>45658</v>
      </c>
      <c r="K607" s="28">
        <f>ABS('Raw_Data'!K607)</f>
        <v>50</v>
      </c>
      <c r="L607" s="28">
        <f>K607 + SUMIF(Stock_In!A:A, A607, Stock_In!D:D) - SUMIF(Stock_Out!A:A, A607, Stock_Out!D:D)</f>
        <v>50</v>
      </c>
      <c r="M607" s="28">
        <v>73</v>
      </c>
      <c r="N607" s="28">
        <f t="shared" si="28"/>
        <v>23</v>
      </c>
      <c r="O607" s="28" t="str">
        <f t="shared" si="27"/>
        <v>Yes</v>
      </c>
      <c r="P607" s="40">
        <v>2.75</v>
      </c>
      <c r="Q607" s="28">
        <v>32</v>
      </c>
      <c r="R607" s="40">
        <f t="shared" si="29"/>
        <v>88</v>
      </c>
      <c r="S607" s="30">
        <v>56</v>
      </c>
    </row>
    <row r="608" spans="1:19" x14ac:dyDescent="0.25">
      <c r="A608" s="31" t="str">
        <f>IFERROR(VLOOKUP(B608, CHOOSE({1,2}, Products!B:B, Products!A:A), 2, FALSE), "Not Found")</f>
        <v>P053</v>
      </c>
      <c r="B608" s="31" t="str">
        <f>PROPER(TRIM('Raw_Data'!A608))</f>
        <v>Sushi Rice</v>
      </c>
      <c r="C608" s="31" t="s">
        <v>113</v>
      </c>
      <c r="D608" s="31" t="s">
        <v>2603</v>
      </c>
      <c r="E608" s="31" t="s">
        <v>2604</v>
      </c>
      <c r="F608" s="31" t="s">
        <v>106</v>
      </c>
      <c r="G608" s="31" t="s">
        <v>2605</v>
      </c>
      <c r="H608" s="31" t="s">
        <v>2606</v>
      </c>
      <c r="I608" s="32" t="s">
        <v>797</v>
      </c>
      <c r="J608" s="32" t="s">
        <v>271</v>
      </c>
      <c r="K608" s="31">
        <f>ABS('Raw_Data'!K608)</f>
        <v>10</v>
      </c>
      <c r="L608" s="31">
        <f>K608 + SUMIF(Stock_In!A:A, A608, Stock_In!D:D) - SUMIF(Stock_Out!A:A, A608, Stock_Out!D:D)</f>
        <v>10</v>
      </c>
      <c r="M608" s="31">
        <v>38</v>
      </c>
      <c r="N608" s="31">
        <f t="shared" si="28"/>
        <v>28</v>
      </c>
      <c r="O608" s="31" t="str">
        <f t="shared" si="27"/>
        <v>Yes</v>
      </c>
      <c r="P608" s="39">
        <v>9</v>
      </c>
      <c r="Q608" s="31">
        <v>100</v>
      </c>
      <c r="R608" s="39">
        <f t="shared" si="29"/>
        <v>900</v>
      </c>
      <c r="S608" s="33">
        <v>63</v>
      </c>
    </row>
    <row r="609" spans="1:19" x14ac:dyDescent="0.25">
      <c r="A609" s="28" t="str">
        <f>IFERROR(VLOOKUP(B609, CHOOSE({1,2}, Products!B:B, Products!A:A), 2, FALSE), "Not Found")</f>
        <v>P020</v>
      </c>
      <c r="B609" s="28" t="str">
        <f>PROPER(TRIM('Raw_Data'!A609))</f>
        <v>Whole Wheat Flour</v>
      </c>
      <c r="C609" s="28" t="s">
        <v>56</v>
      </c>
      <c r="D609" s="28" t="s">
        <v>846</v>
      </c>
      <c r="E609" s="28" t="s">
        <v>2607</v>
      </c>
      <c r="F609" s="28" t="s">
        <v>106</v>
      </c>
      <c r="G609" s="28" t="s">
        <v>2608</v>
      </c>
      <c r="H609" s="28" t="s">
        <v>2609</v>
      </c>
      <c r="I609" s="29" t="s">
        <v>797</v>
      </c>
      <c r="J609" s="29">
        <v>45385</v>
      </c>
      <c r="K609" s="28">
        <f>ABS('Raw_Data'!K609)</f>
        <v>59</v>
      </c>
      <c r="L609" s="28">
        <f>K609 + SUMIF(Stock_In!A:A, A609, Stock_In!D:D) - SUMIF(Stock_Out!A:A, A609, Stock_Out!D:D)</f>
        <v>59</v>
      </c>
      <c r="M609" s="28">
        <v>37</v>
      </c>
      <c r="N609" s="28">
        <f t="shared" si="28"/>
        <v>0</v>
      </c>
      <c r="O609" s="28" t="str">
        <f t="shared" si="27"/>
        <v>No</v>
      </c>
      <c r="P609" s="40">
        <v>1.5</v>
      </c>
      <c r="Q609" s="28">
        <v>91</v>
      </c>
      <c r="R609" s="40">
        <f t="shared" si="29"/>
        <v>136.5</v>
      </c>
      <c r="S609" s="30">
        <v>18</v>
      </c>
    </row>
    <row r="610" spans="1:19" x14ac:dyDescent="0.25">
      <c r="A610" s="31" t="str">
        <f>IFERROR(VLOOKUP(B610, CHOOSE({1,2}, Products!B:B, Products!A:A), 2, FALSE), "Not Found")</f>
        <v>P088</v>
      </c>
      <c r="B610" s="31" t="str">
        <f>PROPER(TRIM('Raw_Data'!A610))</f>
        <v>Haddock</v>
      </c>
      <c r="C610" s="31" t="s">
        <v>113</v>
      </c>
      <c r="D610" s="31" t="s">
        <v>2216</v>
      </c>
      <c r="E610" s="31" t="s">
        <v>2610</v>
      </c>
      <c r="F610" s="31" t="s">
        <v>68</v>
      </c>
      <c r="G610" s="31" t="s">
        <v>2611</v>
      </c>
      <c r="H610" s="31" t="s">
        <v>2612</v>
      </c>
      <c r="I610" s="32" t="s">
        <v>797</v>
      </c>
      <c r="J610" s="32">
        <v>45604</v>
      </c>
      <c r="K610" s="31">
        <f>ABS('Raw_Data'!K610)</f>
        <v>17</v>
      </c>
      <c r="L610" s="31">
        <f>K610 + SUMIF(Stock_In!A:A, A610, Stock_In!D:D) - SUMIF(Stock_Out!A:A, A610, Stock_Out!D:D)</f>
        <v>17</v>
      </c>
      <c r="M610" s="31">
        <v>96</v>
      </c>
      <c r="N610" s="31">
        <f t="shared" si="28"/>
        <v>79</v>
      </c>
      <c r="O610" s="31" t="str">
        <f t="shared" si="27"/>
        <v>Yes</v>
      </c>
      <c r="P610" s="39">
        <v>7.5</v>
      </c>
      <c r="Q610" s="31">
        <v>90</v>
      </c>
      <c r="R610" s="39">
        <f t="shared" si="29"/>
        <v>675</v>
      </c>
      <c r="S610" s="33">
        <v>75</v>
      </c>
    </row>
    <row r="611" spans="1:19" x14ac:dyDescent="0.25">
      <c r="A611" s="28" t="str">
        <f>IFERROR(VLOOKUP(B611, CHOOSE({1,2}, Products!B:B, Products!A:A), 2, FALSE), "Not Found")</f>
        <v>P004</v>
      </c>
      <c r="B611" s="28" t="str">
        <f>PROPER(TRIM('Raw_Data'!A611))</f>
        <v>Carrot</v>
      </c>
      <c r="C611" s="28" t="s">
        <v>113</v>
      </c>
      <c r="D611" s="28" t="s">
        <v>2613</v>
      </c>
      <c r="E611" s="28" t="s">
        <v>2614</v>
      </c>
      <c r="F611" s="28" t="s">
        <v>59</v>
      </c>
      <c r="G611" s="28" t="s">
        <v>2615</v>
      </c>
      <c r="H611" s="28" t="s">
        <v>2616</v>
      </c>
      <c r="I611" s="29" t="s">
        <v>797</v>
      </c>
      <c r="J611" s="29">
        <v>45778</v>
      </c>
      <c r="K611" s="28">
        <f>ABS('Raw_Data'!K611)</f>
        <v>74</v>
      </c>
      <c r="L611" s="28">
        <f>K611 + SUMIF(Stock_In!A:A, A611, Stock_In!D:D) - SUMIF(Stock_Out!A:A, A611, Stock_Out!D:D)</f>
        <v>74</v>
      </c>
      <c r="M611" s="28">
        <v>67</v>
      </c>
      <c r="N611" s="28">
        <f t="shared" si="28"/>
        <v>0</v>
      </c>
      <c r="O611" s="28" t="str">
        <f t="shared" si="27"/>
        <v>No</v>
      </c>
      <c r="P611" s="40">
        <v>12</v>
      </c>
      <c r="Q611" s="28">
        <v>96</v>
      </c>
      <c r="R611" s="40">
        <f t="shared" si="29"/>
        <v>1152</v>
      </c>
      <c r="S611" s="30">
        <v>42</v>
      </c>
    </row>
    <row r="612" spans="1:19" x14ac:dyDescent="0.25">
      <c r="A612" s="31" t="str">
        <f>IFERROR(VLOOKUP(B612, CHOOSE({1,2}, Products!B:B, Products!A:A), 2, FALSE), "Not Found")</f>
        <v>P121</v>
      </c>
      <c r="B612" s="31" t="str">
        <f>PROPER(TRIM('Raw_Data'!A612))</f>
        <v>Mackerel</v>
      </c>
      <c r="C612" s="31" t="s">
        <v>74</v>
      </c>
      <c r="D612" s="31" t="s">
        <v>1434</v>
      </c>
      <c r="E612" s="31" t="s">
        <v>2617</v>
      </c>
      <c r="F612" s="31" t="s">
        <v>106</v>
      </c>
      <c r="G612" s="31" t="s">
        <v>2618</v>
      </c>
      <c r="H612" s="31" t="s">
        <v>2619</v>
      </c>
      <c r="I612" s="32" t="s">
        <v>345</v>
      </c>
      <c r="J612" s="32" t="s">
        <v>1028</v>
      </c>
      <c r="K612" s="31">
        <f>ABS('Raw_Data'!K612)</f>
        <v>91</v>
      </c>
      <c r="L612" s="31">
        <f>K612 + SUMIF(Stock_In!A:A, A612, Stock_In!D:D) - SUMIF(Stock_Out!A:A, A612, Stock_Out!D:D)</f>
        <v>91</v>
      </c>
      <c r="M612" s="31">
        <v>58</v>
      </c>
      <c r="N612" s="31">
        <f t="shared" si="28"/>
        <v>0</v>
      </c>
      <c r="O612" s="31" t="str">
        <f t="shared" si="27"/>
        <v>No</v>
      </c>
      <c r="P612" s="39">
        <v>2.4</v>
      </c>
      <c r="Q612" s="31">
        <v>36</v>
      </c>
      <c r="R612" s="39">
        <f t="shared" si="29"/>
        <v>86.399999999999991</v>
      </c>
      <c r="S612" s="33">
        <v>14</v>
      </c>
    </row>
    <row r="613" spans="1:19" x14ac:dyDescent="0.25">
      <c r="A613" s="28" t="str">
        <f>IFERROR(VLOOKUP(B613, CHOOSE({1,2}, Products!B:B, Products!A:A), 2, FALSE), "Not Found")</f>
        <v>P048</v>
      </c>
      <c r="B613" s="28" t="str">
        <f>PROPER(TRIM('Raw_Data'!A613))</f>
        <v>Trout</v>
      </c>
      <c r="C613" s="28" t="s">
        <v>103</v>
      </c>
      <c r="D613" s="28" t="s">
        <v>2620</v>
      </c>
      <c r="E613" s="28" t="s">
        <v>2621</v>
      </c>
      <c r="F613" s="28" t="s">
        <v>68</v>
      </c>
      <c r="G613" s="28" t="s">
        <v>2622</v>
      </c>
      <c r="H613" s="28" t="s">
        <v>2623</v>
      </c>
      <c r="I613" s="29" t="s">
        <v>692</v>
      </c>
      <c r="J613" s="29" t="s">
        <v>351</v>
      </c>
      <c r="K613" s="28">
        <f>ABS('Raw_Data'!K613)</f>
        <v>89</v>
      </c>
      <c r="L613" s="28">
        <f>K613 + SUMIF(Stock_In!A:A, A613, Stock_In!D:D) - SUMIF(Stock_Out!A:A, A613, Stock_Out!D:D)</f>
        <v>89</v>
      </c>
      <c r="M613" s="28">
        <v>60</v>
      </c>
      <c r="N613" s="28">
        <f t="shared" si="28"/>
        <v>0</v>
      </c>
      <c r="O613" s="28" t="str">
        <f t="shared" si="27"/>
        <v>No</v>
      </c>
      <c r="P613" s="40">
        <v>1.5</v>
      </c>
      <c r="Q613" s="28">
        <v>31</v>
      </c>
      <c r="R613" s="40">
        <f t="shared" si="29"/>
        <v>46.5</v>
      </c>
      <c r="S613" s="30">
        <v>41</v>
      </c>
    </row>
    <row r="614" spans="1:19" x14ac:dyDescent="0.25">
      <c r="A614" s="31" t="str">
        <f>IFERROR(VLOOKUP(B614, CHOOSE({1,2}, Products!B:B, Products!A:A), 2, FALSE), "Not Found")</f>
        <v>P076</v>
      </c>
      <c r="B614" s="31" t="str">
        <f>PROPER(TRIM('Raw_Data'!A614))</f>
        <v>Egg (Goose)</v>
      </c>
      <c r="C614" s="31" t="s">
        <v>113</v>
      </c>
      <c r="D614" s="31" t="s">
        <v>1318</v>
      </c>
      <c r="E614" s="31" t="s">
        <v>2624</v>
      </c>
      <c r="F614" s="31" t="s">
        <v>68</v>
      </c>
      <c r="G614" s="31" t="s">
        <v>2625</v>
      </c>
      <c r="H614" s="31" t="s">
        <v>2626</v>
      </c>
      <c r="I614" s="32" t="s">
        <v>1071</v>
      </c>
      <c r="J614" s="32" t="s">
        <v>1495</v>
      </c>
      <c r="K614" s="31">
        <f>ABS('Raw_Data'!K614)</f>
        <v>72</v>
      </c>
      <c r="L614" s="31">
        <f>K614 + SUMIF(Stock_In!A:A, A614, Stock_In!D:D) - SUMIF(Stock_Out!A:A, A614, Stock_Out!D:D)</f>
        <v>72</v>
      </c>
      <c r="M614" s="31">
        <v>81</v>
      </c>
      <c r="N614" s="31">
        <f t="shared" si="28"/>
        <v>9</v>
      </c>
      <c r="O614" s="31" t="str">
        <f t="shared" si="27"/>
        <v>Yes</v>
      </c>
      <c r="P614" s="39">
        <v>20</v>
      </c>
      <c r="Q614" s="31">
        <v>39</v>
      </c>
      <c r="R614" s="39">
        <f t="shared" si="29"/>
        <v>780</v>
      </c>
      <c r="S614" s="33">
        <v>65</v>
      </c>
    </row>
    <row r="615" spans="1:19" x14ac:dyDescent="0.25">
      <c r="A615" s="28" t="str">
        <f>IFERROR(VLOOKUP(B615, CHOOSE({1,2}, Products!B:B, Products!A:A), 2, FALSE), "Not Found")</f>
        <v>P030</v>
      </c>
      <c r="B615" s="28" t="str">
        <f>PROPER(TRIM('Raw_Data'!A615))</f>
        <v>Bread Flour</v>
      </c>
      <c r="C615" s="28" t="s">
        <v>56</v>
      </c>
      <c r="D615" s="28" t="s">
        <v>2023</v>
      </c>
      <c r="E615" s="28" t="s">
        <v>2627</v>
      </c>
      <c r="F615" s="28" t="s">
        <v>106</v>
      </c>
      <c r="G615" s="28" t="s">
        <v>2628</v>
      </c>
      <c r="H615" s="28" t="s">
        <v>2629</v>
      </c>
      <c r="I615" s="29" t="s">
        <v>1071</v>
      </c>
      <c r="J615" s="29" t="s">
        <v>1504</v>
      </c>
      <c r="K615" s="28">
        <f>ABS('Raw_Data'!K615)</f>
        <v>25</v>
      </c>
      <c r="L615" s="28">
        <f>K615 + SUMIF(Stock_In!A:A, A615, Stock_In!D:D) - SUMIF(Stock_Out!A:A, A615, Stock_Out!D:D)</f>
        <v>25</v>
      </c>
      <c r="M615" s="28">
        <v>18</v>
      </c>
      <c r="N615" s="28">
        <f t="shared" si="28"/>
        <v>0</v>
      </c>
      <c r="O615" s="28" t="str">
        <f t="shared" si="27"/>
        <v>No</v>
      </c>
      <c r="P615" s="40">
        <v>2</v>
      </c>
      <c r="Q615" s="28">
        <v>32</v>
      </c>
      <c r="R615" s="40">
        <f t="shared" si="29"/>
        <v>64</v>
      </c>
      <c r="S615" s="30">
        <v>92</v>
      </c>
    </row>
    <row r="616" spans="1:19" x14ac:dyDescent="0.25">
      <c r="A616" s="31" t="str">
        <f>IFERROR(VLOOKUP(B616, CHOOSE({1,2}, Products!B:B, Products!A:A), 2, FALSE), "Not Found")</f>
        <v>P101</v>
      </c>
      <c r="B616" s="31" t="str">
        <f>PROPER(TRIM('Raw_Data'!A616))</f>
        <v>Halibut</v>
      </c>
      <c r="C616" s="31" t="s">
        <v>152</v>
      </c>
      <c r="D616" s="31" t="s">
        <v>322</v>
      </c>
      <c r="E616" s="31" t="s">
        <v>2630</v>
      </c>
      <c r="F616" s="31" t="s">
        <v>59</v>
      </c>
      <c r="G616" s="31" t="s">
        <v>2631</v>
      </c>
      <c r="H616" s="31" t="s">
        <v>2632</v>
      </c>
      <c r="I616" s="32" t="s">
        <v>1361</v>
      </c>
      <c r="J616" s="32" t="s">
        <v>86</v>
      </c>
      <c r="K616" s="31">
        <f>ABS('Raw_Data'!K616)</f>
        <v>40</v>
      </c>
      <c r="L616" s="31">
        <f>K616 + SUMIF(Stock_In!A:A, A616, Stock_In!D:D) - SUMIF(Stock_Out!A:A, A616, Stock_Out!D:D)</f>
        <v>40</v>
      </c>
      <c r="M616" s="31">
        <v>57</v>
      </c>
      <c r="N616" s="31">
        <f t="shared" si="28"/>
        <v>17</v>
      </c>
      <c r="O616" s="31" t="str">
        <f t="shared" si="27"/>
        <v>Yes</v>
      </c>
      <c r="P616" s="39">
        <v>3.5</v>
      </c>
      <c r="Q616" s="31">
        <v>30</v>
      </c>
      <c r="R616" s="39">
        <f t="shared" si="29"/>
        <v>105</v>
      </c>
      <c r="S616" s="33">
        <v>42</v>
      </c>
    </row>
    <row r="617" spans="1:19" x14ac:dyDescent="0.25">
      <c r="A617" s="28" t="str">
        <f>IFERROR(VLOOKUP(B617, CHOOSE({1,2}, Products!B:B, Products!A:A), 2, FALSE), "Not Found")</f>
        <v>P033</v>
      </c>
      <c r="B617" s="28" t="str">
        <f>PROPER(TRIM('Raw_Data'!A617))</f>
        <v>Lime</v>
      </c>
      <c r="C617" s="28" t="s">
        <v>65</v>
      </c>
      <c r="D617" s="28" t="s">
        <v>1281</v>
      </c>
      <c r="E617" s="28" t="s">
        <v>2633</v>
      </c>
      <c r="F617" s="28" t="s">
        <v>68</v>
      </c>
      <c r="G617" s="28" t="s">
        <v>2634</v>
      </c>
      <c r="H617" s="28" t="s">
        <v>2635</v>
      </c>
      <c r="I617" s="29" t="s">
        <v>1361</v>
      </c>
      <c r="J617" s="29" t="s">
        <v>1389</v>
      </c>
      <c r="K617" s="28">
        <f>ABS('Raw_Data'!K617)</f>
        <v>75</v>
      </c>
      <c r="L617" s="28">
        <f>K617 + SUMIF(Stock_In!A:A, A617, Stock_In!D:D) - SUMIF(Stock_Out!A:A, A617, Stock_Out!D:D)</f>
        <v>75</v>
      </c>
      <c r="M617" s="28">
        <v>66</v>
      </c>
      <c r="N617" s="28">
        <f t="shared" si="28"/>
        <v>0</v>
      </c>
      <c r="O617" s="28" t="str">
        <f t="shared" si="27"/>
        <v>No</v>
      </c>
      <c r="P617" s="40">
        <v>2</v>
      </c>
      <c r="Q617" s="28">
        <v>55</v>
      </c>
      <c r="R617" s="40">
        <f t="shared" si="29"/>
        <v>110</v>
      </c>
      <c r="S617" s="30">
        <v>74</v>
      </c>
    </row>
    <row r="618" spans="1:19" x14ac:dyDescent="0.25">
      <c r="A618" s="31" t="str">
        <f>IFERROR(VLOOKUP(B618, CHOOSE({1,2}, Products!B:B, Products!A:A), 2, FALSE), "Not Found")</f>
        <v>P099</v>
      </c>
      <c r="B618" s="31" t="str">
        <f>PROPER(TRIM('Raw_Data'!A618))</f>
        <v>Multigrain Bread</v>
      </c>
      <c r="C618" s="31" t="s">
        <v>74</v>
      </c>
      <c r="D618" s="31" t="s">
        <v>245</v>
      </c>
      <c r="E618" s="31" t="s">
        <v>2636</v>
      </c>
      <c r="F618" s="31" t="s">
        <v>59</v>
      </c>
      <c r="G618" s="31" t="s">
        <v>2637</v>
      </c>
      <c r="H618" s="31" t="s">
        <v>2638</v>
      </c>
      <c r="I618" s="32" t="s">
        <v>504</v>
      </c>
      <c r="J618" s="32" t="s">
        <v>1770</v>
      </c>
      <c r="K618" s="31">
        <f>ABS('Raw_Data'!K618)</f>
        <v>85</v>
      </c>
      <c r="L618" s="31">
        <f>K618 + SUMIF(Stock_In!A:A, A618, Stock_In!D:D) - SUMIF(Stock_Out!A:A, A618, Stock_Out!D:D)</f>
        <v>85</v>
      </c>
      <c r="M618" s="31">
        <v>99</v>
      </c>
      <c r="N618" s="31">
        <f t="shared" si="28"/>
        <v>14</v>
      </c>
      <c r="O618" s="31" t="str">
        <f t="shared" si="27"/>
        <v>Yes</v>
      </c>
      <c r="P618" s="39">
        <v>4</v>
      </c>
      <c r="Q618" s="31">
        <v>43</v>
      </c>
      <c r="R618" s="39">
        <f t="shared" si="29"/>
        <v>172</v>
      </c>
      <c r="S618" s="33">
        <v>90</v>
      </c>
    </row>
    <row r="619" spans="1:19" x14ac:dyDescent="0.25">
      <c r="A619" s="28" t="str">
        <f>IFERROR(VLOOKUP(B619, CHOOSE({1,2}, Products!B:B, Products!A:A), 2, FALSE), "Not Found")</f>
        <v>P002</v>
      </c>
      <c r="B619" s="28" t="str">
        <f>PROPER(TRIM('Raw_Data'!A619))</f>
        <v>Vegetable Oil</v>
      </c>
      <c r="C619" s="28" t="s">
        <v>103</v>
      </c>
      <c r="D619" s="28" t="s">
        <v>2142</v>
      </c>
      <c r="E619" s="28" t="s">
        <v>2639</v>
      </c>
      <c r="F619" s="28" t="s">
        <v>59</v>
      </c>
      <c r="G619" s="28" t="s">
        <v>2640</v>
      </c>
      <c r="H619" s="28" t="s">
        <v>2641</v>
      </c>
      <c r="I619" s="29" t="s">
        <v>504</v>
      </c>
      <c r="J619" s="29" t="s">
        <v>86</v>
      </c>
      <c r="K619" s="28">
        <f>ABS('Raw_Data'!K619)</f>
        <v>41</v>
      </c>
      <c r="L619" s="28">
        <f>K619 + SUMIF(Stock_In!A:A, A619, Stock_In!D:D) - SUMIF(Stock_Out!A:A, A619, Stock_Out!D:D)</f>
        <v>41</v>
      </c>
      <c r="M619" s="28">
        <v>55</v>
      </c>
      <c r="N619" s="28">
        <f t="shared" si="28"/>
        <v>14</v>
      </c>
      <c r="O619" s="28" t="str">
        <f t="shared" si="27"/>
        <v>Yes</v>
      </c>
      <c r="P619" s="40">
        <v>5</v>
      </c>
      <c r="Q619" s="28">
        <v>21</v>
      </c>
      <c r="R619" s="40">
        <f t="shared" si="29"/>
        <v>105</v>
      </c>
      <c r="S619" s="30">
        <v>13</v>
      </c>
    </row>
    <row r="620" spans="1:19" x14ac:dyDescent="0.25">
      <c r="A620" s="31" t="str">
        <f>IFERROR(VLOOKUP(B620, CHOOSE({1,2}, Products!B:B, Products!A:A), 2, FALSE), "Not Found")</f>
        <v>P059</v>
      </c>
      <c r="B620" s="31" t="str">
        <f>PROPER(TRIM('Raw_Data'!A620))</f>
        <v>Whipped Cream</v>
      </c>
      <c r="C620" s="31" t="s">
        <v>103</v>
      </c>
      <c r="D620" s="31" t="s">
        <v>216</v>
      </c>
      <c r="E620" s="31" t="s">
        <v>2642</v>
      </c>
      <c r="F620" s="31" t="s">
        <v>106</v>
      </c>
      <c r="G620" s="31" t="s">
        <v>2643</v>
      </c>
      <c r="H620" s="31" t="s">
        <v>2644</v>
      </c>
      <c r="I620" s="32" t="s">
        <v>504</v>
      </c>
      <c r="J620" s="32">
        <v>45963</v>
      </c>
      <c r="K620" s="31">
        <f>ABS('Raw_Data'!K620)</f>
        <v>92</v>
      </c>
      <c r="L620" s="31">
        <f>K620 + SUMIF(Stock_In!A:A, A620, Stock_In!D:D) - SUMIF(Stock_Out!A:A, A620, Stock_Out!D:D)</f>
        <v>92</v>
      </c>
      <c r="M620" s="31">
        <v>40</v>
      </c>
      <c r="N620" s="31">
        <f t="shared" si="28"/>
        <v>0</v>
      </c>
      <c r="O620" s="31" t="str">
        <f t="shared" si="27"/>
        <v>No</v>
      </c>
      <c r="P620" s="39">
        <v>1.5</v>
      </c>
      <c r="Q620" s="31">
        <v>30</v>
      </c>
      <c r="R620" s="39">
        <f t="shared" si="29"/>
        <v>45</v>
      </c>
      <c r="S620" s="33">
        <v>53</v>
      </c>
    </row>
    <row r="621" spans="1:19" x14ac:dyDescent="0.25">
      <c r="A621" s="28" t="str">
        <f>IFERROR(VLOOKUP(B621, CHOOSE({1,2}, Products!B:B, Products!A:A), 2, FALSE), "Not Found")</f>
        <v>P007</v>
      </c>
      <c r="B621" s="28" t="str">
        <f>PROPER(TRIM('Raw_Data'!A621))</f>
        <v>Coconut Sugar</v>
      </c>
      <c r="C621" s="28" t="s">
        <v>113</v>
      </c>
      <c r="D621" s="28" t="s">
        <v>1171</v>
      </c>
      <c r="E621" s="28" t="s">
        <v>2645</v>
      </c>
      <c r="F621" s="28" t="s">
        <v>59</v>
      </c>
      <c r="G621" s="28" t="s">
        <v>2646</v>
      </c>
      <c r="H621" s="28" t="s">
        <v>2647</v>
      </c>
      <c r="I621" s="29" t="s">
        <v>504</v>
      </c>
      <c r="J621" s="29" t="s">
        <v>1121</v>
      </c>
      <c r="K621" s="28">
        <f>ABS('Raw_Data'!K621)</f>
        <v>51</v>
      </c>
      <c r="L621" s="28">
        <f>K621 + SUMIF(Stock_In!A:A, A621, Stock_In!D:D) - SUMIF(Stock_Out!A:A, A621, Stock_Out!D:D)</f>
        <v>51</v>
      </c>
      <c r="M621" s="28">
        <v>99</v>
      </c>
      <c r="N621" s="28">
        <f t="shared" si="28"/>
        <v>48</v>
      </c>
      <c r="O621" s="28" t="str">
        <f t="shared" si="27"/>
        <v>Yes</v>
      </c>
      <c r="P621" s="40">
        <v>10</v>
      </c>
      <c r="Q621" s="28">
        <v>54</v>
      </c>
      <c r="R621" s="40">
        <f t="shared" si="29"/>
        <v>540</v>
      </c>
      <c r="S621" s="30">
        <v>92</v>
      </c>
    </row>
    <row r="622" spans="1:19" x14ac:dyDescent="0.25">
      <c r="A622" s="31" t="str">
        <f>IFERROR(VLOOKUP(B622, CHOOSE({1,2}, Products!B:B, Products!A:A), 2, FALSE), "Not Found")</f>
        <v>P074</v>
      </c>
      <c r="B622" s="31" t="str">
        <f>PROPER(TRIM('Raw_Data'!A622))</f>
        <v>Long Grain Rice</v>
      </c>
      <c r="C622" s="31" t="s">
        <v>56</v>
      </c>
      <c r="D622" s="31" t="s">
        <v>1403</v>
      </c>
      <c r="E622" s="31" t="s">
        <v>2648</v>
      </c>
      <c r="F622" s="31" t="s">
        <v>68</v>
      </c>
      <c r="G622" s="31" t="s">
        <v>2649</v>
      </c>
      <c r="H622" s="31" t="s">
        <v>2650</v>
      </c>
      <c r="I622" s="32" t="s">
        <v>504</v>
      </c>
      <c r="J622" s="32" t="s">
        <v>582</v>
      </c>
      <c r="K622" s="31">
        <f>ABS('Raw_Data'!K622)</f>
        <v>98</v>
      </c>
      <c r="L622" s="31">
        <f>K622 + SUMIF(Stock_In!A:A, A622, Stock_In!D:D) - SUMIF(Stock_Out!A:A, A622, Stock_Out!D:D)</f>
        <v>98</v>
      </c>
      <c r="M622" s="31">
        <v>21</v>
      </c>
      <c r="N622" s="31">
        <f t="shared" si="28"/>
        <v>0</v>
      </c>
      <c r="O622" s="31" t="str">
        <f t="shared" si="27"/>
        <v>No</v>
      </c>
      <c r="P622" s="39">
        <v>2.5</v>
      </c>
      <c r="Q622" s="31">
        <v>22</v>
      </c>
      <c r="R622" s="39">
        <f t="shared" si="29"/>
        <v>55</v>
      </c>
      <c r="S622" s="33">
        <v>25</v>
      </c>
    </row>
    <row r="623" spans="1:19" x14ac:dyDescent="0.25">
      <c r="A623" s="28" t="str">
        <f>IFERROR(VLOOKUP(B623, CHOOSE({1,2}, Products!B:B, Products!A:A), 2, FALSE), "Not Found")</f>
        <v>P008</v>
      </c>
      <c r="B623" s="28" t="str">
        <f>PROPER(TRIM('Raw_Data'!A623))</f>
        <v>Anchovies</v>
      </c>
      <c r="C623" s="28" t="s">
        <v>56</v>
      </c>
      <c r="D623" s="28" t="s">
        <v>2352</v>
      </c>
      <c r="E623" s="28" t="s">
        <v>2651</v>
      </c>
      <c r="F623" s="28" t="s">
        <v>106</v>
      </c>
      <c r="G623" s="28" t="s">
        <v>2652</v>
      </c>
      <c r="H623" s="28" t="s">
        <v>2653</v>
      </c>
      <c r="I623" s="29" t="s">
        <v>1221</v>
      </c>
      <c r="J623" s="29">
        <v>45516</v>
      </c>
      <c r="K623" s="28">
        <f>ABS('Raw_Data'!K623)</f>
        <v>100</v>
      </c>
      <c r="L623" s="28">
        <f>K623 + SUMIF(Stock_In!A:A, A623, Stock_In!D:D) - SUMIF(Stock_Out!A:A, A623, Stock_Out!D:D)</f>
        <v>100</v>
      </c>
      <c r="M623" s="28">
        <v>54</v>
      </c>
      <c r="N623" s="28">
        <f t="shared" si="28"/>
        <v>0</v>
      </c>
      <c r="O623" s="28" t="str">
        <f t="shared" si="27"/>
        <v>No</v>
      </c>
      <c r="P623" s="40">
        <v>4</v>
      </c>
      <c r="Q623" s="28">
        <v>69</v>
      </c>
      <c r="R623" s="40">
        <f t="shared" si="29"/>
        <v>276</v>
      </c>
      <c r="S623" s="30">
        <v>77</v>
      </c>
    </row>
    <row r="624" spans="1:19" x14ac:dyDescent="0.25">
      <c r="A624" s="31" t="str">
        <f>IFERROR(VLOOKUP(B624, CHOOSE({1,2}, Products!B:B, Products!A:A), 2, FALSE), "Not Found")</f>
        <v>P109</v>
      </c>
      <c r="B624" s="31" t="str">
        <f>PROPER(TRIM('Raw_Data'!A624))</f>
        <v>Zucchini</v>
      </c>
      <c r="C624" s="31" t="s">
        <v>56</v>
      </c>
      <c r="D624" s="31" t="s">
        <v>140</v>
      </c>
      <c r="E624" s="31" t="s">
        <v>2654</v>
      </c>
      <c r="F624" s="31" t="s">
        <v>68</v>
      </c>
      <c r="G624" s="31" t="s">
        <v>2655</v>
      </c>
      <c r="H624" s="31" t="s">
        <v>2656</v>
      </c>
      <c r="I624" s="32" t="s">
        <v>1221</v>
      </c>
      <c r="J624" s="32">
        <v>45455</v>
      </c>
      <c r="K624" s="31">
        <f>ABS('Raw_Data'!K624)</f>
        <v>43</v>
      </c>
      <c r="L624" s="31">
        <f>K624 + SUMIF(Stock_In!A:A, A624, Stock_In!D:D) - SUMIF(Stock_Out!A:A, A624, Stock_Out!D:D)</f>
        <v>43</v>
      </c>
      <c r="M624" s="31">
        <v>93</v>
      </c>
      <c r="N624" s="31">
        <f t="shared" si="28"/>
        <v>50</v>
      </c>
      <c r="O624" s="31" t="str">
        <f t="shared" si="27"/>
        <v>Yes</v>
      </c>
      <c r="P624" s="39">
        <v>1.75</v>
      </c>
      <c r="Q624" s="31">
        <v>45</v>
      </c>
      <c r="R624" s="39">
        <f t="shared" si="29"/>
        <v>78.75</v>
      </c>
      <c r="S624" s="33">
        <v>12</v>
      </c>
    </row>
    <row r="625" spans="1:19" x14ac:dyDescent="0.25">
      <c r="A625" s="28" t="str">
        <f>IFERROR(VLOOKUP(B625, CHOOSE({1,2}, Products!B:B, Products!A:A), 2, FALSE), "Not Found")</f>
        <v>P103</v>
      </c>
      <c r="B625" s="28" t="str">
        <f>PROPER(TRIM('Raw_Data'!A625))</f>
        <v>Broccoli</v>
      </c>
      <c r="C625" s="28" t="s">
        <v>56</v>
      </c>
      <c r="D625" s="28" t="s">
        <v>583</v>
      </c>
      <c r="E625" s="28" t="s">
        <v>2657</v>
      </c>
      <c r="F625" s="28" t="s">
        <v>68</v>
      </c>
      <c r="G625" s="28" t="s">
        <v>2658</v>
      </c>
      <c r="H625" s="28" t="s">
        <v>2659</v>
      </c>
      <c r="I625" s="29" t="s">
        <v>821</v>
      </c>
      <c r="J625" s="29">
        <v>45446</v>
      </c>
      <c r="K625" s="28">
        <f>ABS('Raw_Data'!K625)</f>
        <v>31</v>
      </c>
      <c r="L625" s="28">
        <f>K625 + SUMIF(Stock_In!A:A, A625, Stock_In!D:D) - SUMIF(Stock_Out!A:A, A625, Stock_Out!D:D)</f>
        <v>31</v>
      </c>
      <c r="M625" s="28">
        <v>53</v>
      </c>
      <c r="N625" s="28">
        <f t="shared" si="28"/>
        <v>22</v>
      </c>
      <c r="O625" s="28" t="str">
        <f t="shared" si="27"/>
        <v>Yes</v>
      </c>
      <c r="P625" s="40">
        <v>4</v>
      </c>
      <c r="Q625" s="28">
        <v>70</v>
      </c>
      <c r="R625" s="40">
        <f t="shared" si="29"/>
        <v>280</v>
      </c>
      <c r="S625" s="30">
        <v>20</v>
      </c>
    </row>
    <row r="626" spans="1:19" x14ac:dyDescent="0.25">
      <c r="A626" s="31" t="str">
        <f>IFERROR(VLOOKUP(B626, CHOOSE({1,2}, Products!B:B, Products!A:A), 2, FALSE), "Not Found")</f>
        <v>P031</v>
      </c>
      <c r="B626" s="31" t="str">
        <f>PROPER(TRIM('Raw_Data'!A626))</f>
        <v>Cucumber</v>
      </c>
      <c r="C626" s="31" t="s">
        <v>74</v>
      </c>
      <c r="D626" s="31" t="s">
        <v>97</v>
      </c>
      <c r="E626" s="31" t="s">
        <v>2661</v>
      </c>
      <c r="F626" s="31" t="s">
        <v>68</v>
      </c>
      <c r="G626" s="31" t="s">
        <v>2662</v>
      </c>
      <c r="H626" s="31" t="s">
        <v>2663</v>
      </c>
      <c r="I626" s="32" t="s">
        <v>821</v>
      </c>
      <c r="J626" s="32" t="s">
        <v>581</v>
      </c>
      <c r="K626" s="31">
        <f>ABS('Raw_Data'!K626)</f>
        <v>12</v>
      </c>
      <c r="L626" s="31">
        <f>K626 + SUMIF(Stock_In!A:A, A626, Stock_In!D:D) - SUMIF(Stock_Out!A:A, A626, Stock_Out!D:D)</f>
        <v>12</v>
      </c>
      <c r="M626" s="31">
        <v>62</v>
      </c>
      <c r="N626" s="31">
        <f t="shared" si="28"/>
        <v>50</v>
      </c>
      <c r="O626" s="31" t="str">
        <f t="shared" si="27"/>
        <v>Yes</v>
      </c>
      <c r="P626" s="39">
        <v>4</v>
      </c>
      <c r="Q626" s="31">
        <v>23</v>
      </c>
      <c r="R626" s="39">
        <f t="shared" si="29"/>
        <v>92</v>
      </c>
      <c r="S626" s="33">
        <v>4</v>
      </c>
    </row>
    <row r="627" spans="1:19" x14ac:dyDescent="0.25">
      <c r="A627" s="28" t="str">
        <f>IFERROR(VLOOKUP(B627, CHOOSE({1,2}, Products!B:B, Products!A:A), 2, FALSE), "Not Found")</f>
        <v>P068</v>
      </c>
      <c r="B627" s="28" t="str">
        <f>PROPER(TRIM('Raw_Data'!A627))</f>
        <v>Peach</v>
      </c>
      <c r="C627" s="28" t="s">
        <v>103</v>
      </c>
      <c r="D627" s="28" t="s">
        <v>2664</v>
      </c>
      <c r="E627" s="28" t="s">
        <v>2665</v>
      </c>
      <c r="F627" s="28" t="s">
        <v>59</v>
      </c>
      <c r="G627" s="28" t="s">
        <v>2666</v>
      </c>
      <c r="H627" s="28" t="s">
        <v>2667</v>
      </c>
      <c r="I627" s="29" t="s">
        <v>1134</v>
      </c>
      <c r="J627" s="29" t="s">
        <v>561</v>
      </c>
      <c r="K627" s="28">
        <f>ABS('Raw_Data'!K627)</f>
        <v>40</v>
      </c>
      <c r="L627" s="28">
        <f>K627 + SUMIF(Stock_In!A:A, A627, Stock_In!D:D) - SUMIF(Stock_Out!A:A, A627, Stock_Out!D:D)</f>
        <v>40</v>
      </c>
      <c r="M627" s="28">
        <v>15</v>
      </c>
      <c r="N627" s="28">
        <f t="shared" si="28"/>
        <v>0</v>
      </c>
      <c r="O627" s="28" t="str">
        <f t="shared" si="27"/>
        <v>No</v>
      </c>
      <c r="P627" s="40">
        <v>4.75</v>
      </c>
      <c r="Q627" s="28">
        <v>35</v>
      </c>
      <c r="R627" s="40">
        <f t="shared" si="29"/>
        <v>166.25</v>
      </c>
      <c r="S627" s="30">
        <v>4</v>
      </c>
    </row>
    <row r="628" spans="1:19" x14ac:dyDescent="0.25">
      <c r="A628" s="31" t="str">
        <f>IFERROR(VLOOKUP(B628, CHOOSE({1,2}, Products!B:B, Products!A:A), 2, FALSE), "Not Found")</f>
        <v>P117</v>
      </c>
      <c r="B628" s="31" t="str">
        <f>PROPER(TRIM('Raw_Data'!A628))</f>
        <v>Heavy Cream</v>
      </c>
      <c r="C628" s="31" t="s">
        <v>65</v>
      </c>
      <c r="D628" s="31" t="s">
        <v>2208</v>
      </c>
      <c r="E628" s="31" t="s">
        <v>2668</v>
      </c>
      <c r="F628" s="31" t="s">
        <v>68</v>
      </c>
      <c r="G628" s="31" t="s">
        <v>2669</v>
      </c>
      <c r="H628" s="31" t="s">
        <v>2670</v>
      </c>
      <c r="I628" s="32" t="s">
        <v>118</v>
      </c>
      <c r="J628" s="32" t="s">
        <v>109</v>
      </c>
      <c r="K628" s="31">
        <f>ABS('Raw_Data'!K628)</f>
        <v>57</v>
      </c>
      <c r="L628" s="31">
        <f>K628 + SUMIF(Stock_In!A:A, A628, Stock_In!D:D) - SUMIF(Stock_Out!A:A, A628, Stock_Out!D:D)</f>
        <v>57</v>
      </c>
      <c r="M628" s="31">
        <v>61</v>
      </c>
      <c r="N628" s="31">
        <f t="shared" si="28"/>
        <v>4</v>
      </c>
      <c r="O628" s="31" t="str">
        <f t="shared" si="27"/>
        <v>Yes</v>
      </c>
      <c r="P628" s="39">
        <v>2</v>
      </c>
      <c r="Q628" s="31">
        <v>79</v>
      </c>
      <c r="R628" s="39">
        <f t="shared" si="29"/>
        <v>158</v>
      </c>
      <c r="S628" s="33">
        <v>69</v>
      </c>
    </row>
    <row r="629" spans="1:19" x14ac:dyDescent="0.25">
      <c r="A629" s="28" t="str">
        <f>IFERROR(VLOOKUP(B629, CHOOSE({1,2}, Products!B:B, Products!A:A), 2, FALSE), "Not Found")</f>
        <v>P025</v>
      </c>
      <c r="B629" s="28" t="str">
        <f>PROPER(TRIM('Raw_Data'!A629))</f>
        <v>Jasmine Rice</v>
      </c>
      <c r="C629" s="28" t="s">
        <v>103</v>
      </c>
      <c r="D629" s="28" t="s">
        <v>292</v>
      </c>
      <c r="E629" s="28" t="s">
        <v>2671</v>
      </c>
      <c r="F629" s="28" t="s">
        <v>106</v>
      </c>
      <c r="G629" s="28" t="s">
        <v>2672</v>
      </c>
      <c r="H629" s="28" t="s">
        <v>2673</v>
      </c>
      <c r="I629" s="29" t="s">
        <v>118</v>
      </c>
      <c r="J629" s="29">
        <v>45538</v>
      </c>
      <c r="K629" s="28">
        <f>ABS('Raw_Data'!K629)</f>
        <v>24</v>
      </c>
      <c r="L629" s="28">
        <f>K629 + SUMIF(Stock_In!A:A, A629, Stock_In!D:D) - SUMIF(Stock_Out!A:A, A629, Stock_Out!D:D)</f>
        <v>24</v>
      </c>
      <c r="M629" s="28">
        <v>69</v>
      </c>
      <c r="N629" s="28">
        <f t="shared" si="28"/>
        <v>45</v>
      </c>
      <c r="O629" s="28" t="str">
        <f t="shared" si="27"/>
        <v>Yes</v>
      </c>
      <c r="P629" s="40">
        <v>2.75</v>
      </c>
      <c r="Q629" s="28">
        <v>51</v>
      </c>
      <c r="R629" s="40">
        <f t="shared" si="29"/>
        <v>140.25</v>
      </c>
      <c r="S629" s="30">
        <v>6</v>
      </c>
    </row>
    <row r="630" spans="1:19" x14ac:dyDescent="0.25">
      <c r="A630" s="31" t="str">
        <f>IFERROR(VLOOKUP(B630, CHOOSE({1,2}, Products!B:B, Products!A:A), 2, FALSE), "Not Found")</f>
        <v>P002</v>
      </c>
      <c r="B630" s="31" t="str">
        <f>PROPER(TRIM('Raw_Data'!A630))</f>
        <v>Vegetable Oil</v>
      </c>
      <c r="C630" s="31" t="s">
        <v>113</v>
      </c>
      <c r="D630" s="31" t="s">
        <v>1550</v>
      </c>
      <c r="E630" s="31" t="s">
        <v>2674</v>
      </c>
      <c r="F630" s="31" t="s">
        <v>59</v>
      </c>
      <c r="G630" s="31" t="s">
        <v>2675</v>
      </c>
      <c r="H630" s="31" t="s">
        <v>2676</v>
      </c>
      <c r="I630" s="32" t="s">
        <v>711</v>
      </c>
      <c r="J630" s="32">
        <v>45629</v>
      </c>
      <c r="K630" s="31">
        <f>ABS('Raw_Data'!K630)</f>
        <v>75</v>
      </c>
      <c r="L630" s="31">
        <f>K630 + SUMIF(Stock_In!A:A, A630, Stock_In!D:D) - SUMIF(Stock_Out!A:A, A630, Stock_Out!D:D)</f>
        <v>75</v>
      </c>
      <c r="M630" s="31">
        <v>50</v>
      </c>
      <c r="N630" s="31">
        <f t="shared" si="28"/>
        <v>0</v>
      </c>
      <c r="O630" s="31" t="str">
        <f t="shared" si="27"/>
        <v>No</v>
      </c>
      <c r="P630" s="39">
        <v>8</v>
      </c>
      <c r="Q630" s="31">
        <v>99</v>
      </c>
      <c r="R630" s="39">
        <f t="shared" si="29"/>
        <v>792</v>
      </c>
      <c r="S630" s="33">
        <v>5</v>
      </c>
    </row>
    <row r="631" spans="1:19" x14ac:dyDescent="0.25">
      <c r="A631" s="28" t="str">
        <f>IFERROR(VLOOKUP(B631, CHOOSE({1,2}, Products!B:B, Products!A:A), 2, FALSE), "Not Found")</f>
        <v>P020</v>
      </c>
      <c r="B631" s="28" t="str">
        <f>PROPER(TRIM('Raw_Data'!A631))</f>
        <v>Whole Wheat Flour</v>
      </c>
      <c r="C631" s="28" t="s">
        <v>113</v>
      </c>
      <c r="D631" s="28" t="s">
        <v>2208</v>
      </c>
      <c r="E631" s="28" t="s">
        <v>2677</v>
      </c>
      <c r="F631" s="28" t="s">
        <v>59</v>
      </c>
      <c r="G631" s="28" t="s">
        <v>2678</v>
      </c>
      <c r="H631" s="28" t="s">
        <v>2679</v>
      </c>
      <c r="I631" s="29" t="s">
        <v>711</v>
      </c>
      <c r="J631" s="29" t="s">
        <v>528</v>
      </c>
      <c r="K631" s="28">
        <f>ABS('Raw_Data'!K631)</f>
        <v>60</v>
      </c>
      <c r="L631" s="28">
        <f>K631 + SUMIF(Stock_In!A:A, A631, Stock_In!D:D) - SUMIF(Stock_Out!A:A, A631, Stock_Out!D:D)</f>
        <v>60</v>
      </c>
      <c r="M631" s="28">
        <v>40</v>
      </c>
      <c r="N631" s="28">
        <f t="shared" si="28"/>
        <v>0</v>
      </c>
      <c r="O631" s="28" t="str">
        <f t="shared" si="27"/>
        <v>No</v>
      </c>
      <c r="P631" s="40">
        <v>15</v>
      </c>
      <c r="Q631" s="28">
        <v>96</v>
      </c>
      <c r="R631" s="40">
        <f t="shared" si="29"/>
        <v>1440</v>
      </c>
      <c r="S631" s="30">
        <v>87</v>
      </c>
    </row>
    <row r="632" spans="1:19" x14ac:dyDescent="0.25">
      <c r="A632" s="31" t="str">
        <f>IFERROR(VLOOKUP(B632, CHOOSE({1,2}, Products!B:B, Products!A:A), 2, FALSE), "Not Found")</f>
        <v>P086</v>
      </c>
      <c r="B632" s="31" t="str">
        <f>PROPER(TRIM('Raw_Data'!A632))</f>
        <v>Cod</v>
      </c>
      <c r="C632" s="31" t="s">
        <v>56</v>
      </c>
      <c r="D632" s="31" t="s">
        <v>322</v>
      </c>
      <c r="E632" s="31" t="s">
        <v>2680</v>
      </c>
      <c r="F632" s="31" t="s">
        <v>68</v>
      </c>
      <c r="G632" s="31" t="s">
        <v>2681</v>
      </c>
      <c r="H632" s="31" t="s">
        <v>2682</v>
      </c>
      <c r="I632" s="32" t="s">
        <v>711</v>
      </c>
      <c r="J632" s="32">
        <v>45389</v>
      </c>
      <c r="K632" s="31">
        <f>ABS('Raw_Data'!K632)</f>
        <v>56</v>
      </c>
      <c r="L632" s="31">
        <f>K632 + SUMIF(Stock_In!A:A, A632, Stock_In!D:D) - SUMIF(Stock_Out!A:A, A632, Stock_Out!D:D)</f>
        <v>56</v>
      </c>
      <c r="M632" s="31">
        <v>98</v>
      </c>
      <c r="N632" s="31">
        <f t="shared" si="28"/>
        <v>42</v>
      </c>
      <c r="O632" s="31" t="str">
        <f t="shared" si="27"/>
        <v>Yes</v>
      </c>
      <c r="P632" s="39">
        <v>5</v>
      </c>
      <c r="Q632" s="31">
        <v>41</v>
      </c>
      <c r="R632" s="39">
        <f t="shared" si="29"/>
        <v>205</v>
      </c>
      <c r="S632" s="33">
        <v>84</v>
      </c>
    </row>
    <row r="633" spans="1:19" x14ac:dyDescent="0.25">
      <c r="A633" s="28" t="str">
        <f>IFERROR(VLOOKUP(B633, CHOOSE({1,2}, Products!B:B, Products!A:A), 2, FALSE), "Not Found")</f>
        <v>P102</v>
      </c>
      <c r="B633" s="28" t="str">
        <f>PROPER(TRIM('Raw_Data'!A633))</f>
        <v>Salmon</v>
      </c>
      <c r="C633" s="28" t="s">
        <v>201</v>
      </c>
      <c r="D633" s="28" t="s">
        <v>1155</v>
      </c>
      <c r="E633" s="28" t="s">
        <v>2683</v>
      </c>
      <c r="F633" s="28" t="s">
        <v>59</v>
      </c>
      <c r="G633" s="28" t="s">
        <v>2684</v>
      </c>
      <c r="H633" s="28" t="s">
        <v>2685</v>
      </c>
      <c r="I633" s="29" t="s">
        <v>344</v>
      </c>
      <c r="J633" s="29" t="s">
        <v>2347</v>
      </c>
      <c r="K633" s="28">
        <f>ABS('Raw_Data'!K633)</f>
        <v>88</v>
      </c>
      <c r="L633" s="28">
        <f>K633 + SUMIF(Stock_In!A:A, A633, Stock_In!D:D) - SUMIF(Stock_Out!A:A, A633, Stock_Out!D:D)</f>
        <v>88</v>
      </c>
      <c r="M633" s="28">
        <v>89</v>
      </c>
      <c r="N633" s="28">
        <f t="shared" si="28"/>
        <v>1</v>
      </c>
      <c r="O633" s="28" t="str">
        <f t="shared" si="27"/>
        <v>Yes</v>
      </c>
      <c r="P633" s="40">
        <v>21</v>
      </c>
      <c r="Q633" s="28">
        <v>30</v>
      </c>
      <c r="R633" s="40">
        <f t="shared" si="29"/>
        <v>630</v>
      </c>
      <c r="S633" s="30">
        <v>62</v>
      </c>
    </row>
    <row r="634" spans="1:19" x14ac:dyDescent="0.25">
      <c r="A634" s="31" t="str">
        <f>IFERROR(VLOOKUP(B634, CHOOSE({1,2}, Products!B:B, Products!A:A), 2, FALSE), "Not Found")</f>
        <v>P023</v>
      </c>
      <c r="B634" s="31" t="str">
        <f>PROPER(TRIM('Raw_Data'!A634))</f>
        <v>Mango</v>
      </c>
      <c r="C634" s="31" t="s">
        <v>56</v>
      </c>
      <c r="D634" s="31" t="s">
        <v>1245</v>
      </c>
      <c r="E634" s="31" t="s">
        <v>2686</v>
      </c>
      <c r="F634" s="31" t="s">
        <v>59</v>
      </c>
      <c r="G634" s="31" t="s">
        <v>2687</v>
      </c>
      <c r="H634" s="31" t="s">
        <v>2688</v>
      </c>
      <c r="I634" s="32" t="s">
        <v>1138</v>
      </c>
      <c r="J634" s="32" t="s">
        <v>834</v>
      </c>
      <c r="K634" s="31">
        <f>ABS('Raw_Data'!K634)</f>
        <v>53</v>
      </c>
      <c r="L634" s="31">
        <f>K634 + SUMIF(Stock_In!A:A, A634, Stock_In!D:D) - SUMIF(Stock_Out!A:A, A634, Stock_Out!D:D)</f>
        <v>53</v>
      </c>
      <c r="M634" s="31">
        <v>29</v>
      </c>
      <c r="N634" s="31">
        <f t="shared" si="28"/>
        <v>0</v>
      </c>
      <c r="O634" s="31" t="str">
        <f t="shared" si="27"/>
        <v>No</v>
      </c>
      <c r="P634" s="39">
        <v>2.4</v>
      </c>
      <c r="Q634" s="31">
        <v>59</v>
      </c>
      <c r="R634" s="39">
        <f t="shared" si="29"/>
        <v>141.6</v>
      </c>
      <c r="S634" s="33">
        <v>4</v>
      </c>
    </row>
    <row r="635" spans="1:19" x14ac:dyDescent="0.25">
      <c r="A635" s="28" t="str">
        <f>IFERROR(VLOOKUP(B635, CHOOSE({1,2}, Products!B:B, Products!A:A), 2, FALSE), "Not Found")</f>
        <v>P021</v>
      </c>
      <c r="B635" s="28" t="str">
        <f>PROPER(TRIM('Raw_Data'!A635))</f>
        <v>Arabica Coffee</v>
      </c>
      <c r="C635" s="28" t="s">
        <v>65</v>
      </c>
      <c r="D635" s="28" t="s">
        <v>2689</v>
      </c>
      <c r="E635" s="28" t="s">
        <v>2690</v>
      </c>
      <c r="F635" s="28" t="s">
        <v>106</v>
      </c>
      <c r="G635" s="28" t="s">
        <v>2691</v>
      </c>
      <c r="H635" s="28" t="s">
        <v>2692</v>
      </c>
      <c r="I635" s="29" t="s">
        <v>1138</v>
      </c>
      <c r="J635" s="29">
        <v>45360</v>
      </c>
      <c r="K635" s="28">
        <f>ABS('Raw_Data'!K635)</f>
        <v>22</v>
      </c>
      <c r="L635" s="28">
        <f>K635 + SUMIF(Stock_In!A:A, A635, Stock_In!D:D) - SUMIF(Stock_Out!A:A, A635, Stock_Out!D:D)</f>
        <v>22</v>
      </c>
      <c r="M635" s="28">
        <v>96</v>
      </c>
      <c r="N635" s="28">
        <f t="shared" si="28"/>
        <v>74</v>
      </c>
      <c r="O635" s="28" t="str">
        <f t="shared" si="27"/>
        <v>Yes</v>
      </c>
      <c r="P635" s="40">
        <v>2.5</v>
      </c>
      <c r="Q635" s="28">
        <v>34</v>
      </c>
      <c r="R635" s="40">
        <f t="shared" si="29"/>
        <v>85</v>
      </c>
      <c r="S635" s="30">
        <v>3</v>
      </c>
    </row>
    <row r="636" spans="1:19" x14ac:dyDescent="0.25">
      <c r="A636" s="31" t="str">
        <f>IFERROR(VLOOKUP(B636, CHOOSE({1,2}, Products!B:B, Products!A:A), 2, FALSE), "Not Found")</f>
        <v>P091</v>
      </c>
      <c r="B636" s="31" t="str">
        <f>PROPER(TRIM('Raw_Data'!A636))</f>
        <v>Spinach</v>
      </c>
      <c r="C636" s="31" t="s">
        <v>56</v>
      </c>
      <c r="D636" s="31" t="s">
        <v>2693</v>
      </c>
      <c r="E636" s="31" t="s">
        <v>2694</v>
      </c>
      <c r="F636" s="31" t="s">
        <v>68</v>
      </c>
      <c r="G636" s="31" t="s">
        <v>2695</v>
      </c>
      <c r="H636" s="31" t="s">
        <v>2696</v>
      </c>
      <c r="I636" s="32" t="s">
        <v>1138</v>
      </c>
      <c r="J636" s="32" t="s">
        <v>2136</v>
      </c>
      <c r="K636" s="31">
        <f>ABS('Raw_Data'!K636)</f>
        <v>41</v>
      </c>
      <c r="L636" s="31">
        <f>K636 + SUMIF(Stock_In!A:A, A636, Stock_In!D:D) - SUMIF(Stock_Out!A:A, A636, Stock_Out!D:D)</f>
        <v>41</v>
      </c>
      <c r="M636" s="31">
        <v>90</v>
      </c>
      <c r="N636" s="31">
        <f t="shared" si="28"/>
        <v>49</v>
      </c>
      <c r="O636" s="31" t="str">
        <f t="shared" si="27"/>
        <v>Yes</v>
      </c>
      <c r="P636" s="39">
        <v>4</v>
      </c>
      <c r="Q636" s="31">
        <v>75</v>
      </c>
      <c r="R636" s="39">
        <f t="shared" si="29"/>
        <v>300</v>
      </c>
      <c r="S636" s="33">
        <v>19</v>
      </c>
    </row>
    <row r="637" spans="1:19" x14ac:dyDescent="0.25">
      <c r="A637" s="28" t="str">
        <f>IFERROR(VLOOKUP(B637, CHOOSE({1,2}, Products!B:B, Products!A:A), 2, FALSE), "Not Found")</f>
        <v>P104</v>
      </c>
      <c r="B637" s="28" t="str">
        <f>PROPER(TRIM('Raw_Data'!A637))</f>
        <v>Corn Oil</v>
      </c>
      <c r="C637" s="28" t="s">
        <v>74</v>
      </c>
      <c r="D637" s="28" t="s">
        <v>589</v>
      </c>
      <c r="E637" s="28" t="s">
        <v>2697</v>
      </c>
      <c r="F637" s="28" t="s">
        <v>68</v>
      </c>
      <c r="G637" s="28" t="s">
        <v>2698</v>
      </c>
      <c r="H637" s="28" t="s">
        <v>2699</v>
      </c>
      <c r="I637" s="29" t="s">
        <v>816</v>
      </c>
      <c r="J637" s="29">
        <v>45326</v>
      </c>
      <c r="K637" s="28">
        <f>ABS('Raw_Data'!K637)</f>
        <v>70</v>
      </c>
      <c r="L637" s="28">
        <f>K637 + SUMIF(Stock_In!A:A, A637, Stock_In!D:D) - SUMIF(Stock_Out!A:A, A637, Stock_Out!D:D)</f>
        <v>70</v>
      </c>
      <c r="M637" s="28">
        <v>13</v>
      </c>
      <c r="N637" s="28">
        <f t="shared" si="28"/>
        <v>0</v>
      </c>
      <c r="O637" s="28" t="str">
        <f t="shared" si="27"/>
        <v>No</v>
      </c>
      <c r="P637" s="40">
        <v>7</v>
      </c>
      <c r="Q637" s="28">
        <v>20</v>
      </c>
      <c r="R637" s="40">
        <f t="shared" si="29"/>
        <v>140</v>
      </c>
      <c r="S637" s="30">
        <v>24</v>
      </c>
    </row>
    <row r="638" spans="1:19" x14ac:dyDescent="0.25">
      <c r="A638" s="31" t="str">
        <f>IFERROR(VLOOKUP(B638, CHOOSE({1,2}, Products!B:B, Products!A:A), 2, FALSE), "Not Found")</f>
        <v>P068</v>
      </c>
      <c r="B638" s="31" t="str">
        <f>PROPER(TRIM('Raw_Data'!A638))</f>
        <v>Peach</v>
      </c>
      <c r="C638" s="31" t="s">
        <v>74</v>
      </c>
      <c r="D638" s="31" t="s">
        <v>1046</v>
      </c>
      <c r="E638" s="31" t="s">
        <v>2700</v>
      </c>
      <c r="F638" s="31" t="s">
        <v>106</v>
      </c>
      <c r="G638" s="31" t="s">
        <v>2701</v>
      </c>
      <c r="H638" s="31" t="s">
        <v>2702</v>
      </c>
      <c r="I638" s="32" t="s">
        <v>816</v>
      </c>
      <c r="J638" s="32">
        <v>45332</v>
      </c>
      <c r="K638" s="31">
        <f>ABS('Raw_Data'!K638)</f>
        <v>73</v>
      </c>
      <c r="L638" s="31">
        <f>K638 + SUMIF(Stock_In!A:A, A638, Stock_In!D:D) - SUMIF(Stock_Out!A:A, A638, Stock_Out!D:D)</f>
        <v>73</v>
      </c>
      <c r="M638" s="31">
        <v>60</v>
      </c>
      <c r="N638" s="31">
        <f t="shared" si="28"/>
        <v>0</v>
      </c>
      <c r="O638" s="31" t="str">
        <f t="shared" si="27"/>
        <v>No</v>
      </c>
      <c r="P638" s="39">
        <v>8.9</v>
      </c>
      <c r="Q638" s="31">
        <v>79</v>
      </c>
      <c r="R638" s="39">
        <f t="shared" si="29"/>
        <v>703.1</v>
      </c>
      <c r="S638" s="33">
        <v>46</v>
      </c>
    </row>
    <row r="639" spans="1:19" x14ac:dyDescent="0.25">
      <c r="A639" s="28" t="str">
        <f>IFERROR(VLOOKUP(B639, CHOOSE({1,2}, Products!B:B, Products!A:A), 2, FALSE), "Not Found")</f>
        <v>P042</v>
      </c>
      <c r="B639" s="28" t="str">
        <f>PROPER(TRIM('Raw_Data'!A639))</f>
        <v>Feta Cheese</v>
      </c>
      <c r="C639" s="28" t="s">
        <v>56</v>
      </c>
      <c r="D639" s="28" t="s">
        <v>1540</v>
      </c>
      <c r="E639" s="28" t="s">
        <v>2703</v>
      </c>
      <c r="F639" s="28" t="s">
        <v>106</v>
      </c>
      <c r="G639" s="28" t="s">
        <v>2704</v>
      </c>
      <c r="H639" s="28" t="s">
        <v>2705</v>
      </c>
      <c r="I639" s="29" t="s">
        <v>2003</v>
      </c>
      <c r="J639" s="29" t="s">
        <v>1024</v>
      </c>
      <c r="K639" s="28">
        <f>ABS('Raw_Data'!K639)</f>
        <v>94</v>
      </c>
      <c r="L639" s="28">
        <f>K639 + SUMIF(Stock_In!A:A, A639, Stock_In!D:D) - SUMIF(Stock_Out!A:A, A639, Stock_Out!D:D)</f>
        <v>94</v>
      </c>
      <c r="M639" s="28">
        <v>40</v>
      </c>
      <c r="N639" s="28">
        <f t="shared" si="28"/>
        <v>0</v>
      </c>
      <c r="O639" s="28" t="str">
        <f t="shared" si="27"/>
        <v>No</v>
      </c>
      <c r="P639" s="40">
        <v>10</v>
      </c>
      <c r="Q639" s="28">
        <v>24</v>
      </c>
      <c r="R639" s="40">
        <f t="shared" si="29"/>
        <v>240</v>
      </c>
      <c r="S639" s="30">
        <v>61</v>
      </c>
    </row>
    <row r="640" spans="1:19" x14ac:dyDescent="0.25">
      <c r="A640" s="31" t="str">
        <f>IFERROR(VLOOKUP(B640, CHOOSE({1,2}, Products!B:B, Products!A:A), 2, FALSE), "Not Found")</f>
        <v>P011</v>
      </c>
      <c r="B640" s="31" t="str">
        <f>PROPER(TRIM('Raw_Data'!A640))</f>
        <v>Cheddar Cheese</v>
      </c>
      <c r="C640" s="31" t="s">
        <v>74</v>
      </c>
      <c r="D640" s="31" t="s">
        <v>202</v>
      </c>
      <c r="E640" s="31" t="s">
        <v>2706</v>
      </c>
      <c r="F640" s="31" t="s">
        <v>68</v>
      </c>
      <c r="G640" s="31" t="s">
        <v>2707</v>
      </c>
      <c r="H640" s="31" t="s">
        <v>2708</v>
      </c>
      <c r="I640" s="32" t="s">
        <v>2003</v>
      </c>
      <c r="J640" s="32" t="s">
        <v>570</v>
      </c>
      <c r="K640" s="31">
        <f>ABS('Raw_Data'!K640)</f>
        <v>68</v>
      </c>
      <c r="L640" s="31">
        <f>K640 + SUMIF(Stock_In!A:A, A640, Stock_In!D:D) - SUMIF(Stock_Out!A:A, A640, Stock_Out!D:D)</f>
        <v>68</v>
      </c>
      <c r="M640" s="31">
        <v>8</v>
      </c>
      <c r="N640" s="31">
        <f t="shared" si="28"/>
        <v>0</v>
      </c>
      <c r="O640" s="31" t="str">
        <f t="shared" si="27"/>
        <v>No</v>
      </c>
      <c r="P640" s="39">
        <v>8</v>
      </c>
      <c r="Q640" s="31">
        <v>93</v>
      </c>
      <c r="R640" s="39">
        <f t="shared" si="29"/>
        <v>744</v>
      </c>
      <c r="S640" s="33">
        <v>85</v>
      </c>
    </row>
    <row r="641" spans="1:19" x14ac:dyDescent="0.25">
      <c r="A641" s="28" t="str">
        <f>IFERROR(VLOOKUP(B641, CHOOSE({1,2}, Products!B:B, Products!A:A), 2, FALSE), "Not Found")</f>
        <v>P118</v>
      </c>
      <c r="B641" s="28" t="str">
        <f>PROPER(TRIM('Raw_Data'!A641))</f>
        <v>Blueberries</v>
      </c>
      <c r="C641" s="28" t="s">
        <v>74</v>
      </c>
      <c r="D641" s="28" t="s">
        <v>1885</v>
      </c>
      <c r="E641" s="28" t="s">
        <v>2709</v>
      </c>
      <c r="F641" s="28" t="s">
        <v>68</v>
      </c>
      <c r="G641" s="28" t="s">
        <v>2710</v>
      </c>
      <c r="H641" s="28" t="s">
        <v>2711</v>
      </c>
      <c r="I641" s="29" t="s">
        <v>2003</v>
      </c>
      <c r="J641" s="29" t="s">
        <v>393</v>
      </c>
      <c r="K641" s="28">
        <f>ABS('Raw_Data'!K641)</f>
        <v>66</v>
      </c>
      <c r="L641" s="28">
        <f>K641 + SUMIF(Stock_In!A:A, A641, Stock_In!D:D) - SUMIF(Stock_Out!A:A, A641, Stock_Out!D:D)</f>
        <v>66</v>
      </c>
      <c r="M641" s="28">
        <v>97</v>
      </c>
      <c r="N641" s="28">
        <f t="shared" si="28"/>
        <v>31</v>
      </c>
      <c r="O641" s="28" t="str">
        <f t="shared" si="27"/>
        <v>Yes</v>
      </c>
      <c r="P641" s="40">
        <v>2.5</v>
      </c>
      <c r="Q641" s="28">
        <v>82</v>
      </c>
      <c r="R641" s="40">
        <f t="shared" si="29"/>
        <v>205</v>
      </c>
      <c r="S641" s="30">
        <v>100</v>
      </c>
    </row>
    <row r="642" spans="1:19" x14ac:dyDescent="0.25">
      <c r="A642" s="31" t="str">
        <f>IFERROR(VLOOKUP(B642, CHOOSE({1,2}, Products!B:B, Products!A:A), 2, FALSE), "Not Found")</f>
        <v>P107</v>
      </c>
      <c r="B642" s="31" t="str">
        <f>PROPER(TRIM('Raw_Data'!A642))</f>
        <v>Swiss Cheese</v>
      </c>
      <c r="C642" s="31" t="s">
        <v>74</v>
      </c>
      <c r="D642" s="31" t="s">
        <v>1051</v>
      </c>
      <c r="E642" s="31" t="s">
        <v>2712</v>
      </c>
      <c r="F642" s="31" t="s">
        <v>106</v>
      </c>
      <c r="G642" s="31" t="s">
        <v>2713</v>
      </c>
      <c r="H642" s="31" t="s">
        <v>2714</v>
      </c>
      <c r="I642" s="32" t="s">
        <v>2003</v>
      </c>
      <c r="J642" s="32" t="s">
        <v>705</v>
      </c>
      <c r="K642" s="31">
        <f>ABS('Raw_Data'!K642)</f>
        <v>93</v>
      </c>
      <c r="L642" s="31">
        <f>K642 + SUMIF(Stock_In!A:A, A642, Stock_In!D:D) - SUMIF(Stock_Out!A:A, A642, Stock_Out!D:D)</f>
        <v>93</v>
      </c>
      <c r="M642" s="31">
        <v>12</v>
      </c>
      <c r="N642" s="31">
        <f t="shared" si="28"/>
        <v>0</v>
      </c>
      <c r="O642" s="31" t="str">
        <f t="shared" si="27"/>
        <v>No</v>
      </c>
      <c r="P642" s="39">
        <v>4.0999999999999996</v>
      </c>
      <c r="Q642" s="31">
        <v>69</v>
      </c>
      <c r="R642" s="39">
        <f t="shared" si="29"/>
        <v>282.89999999999998</v>
      </c>
      <c r="S642" s="33">
        <v>93</v>
      </c>
    </row>
    <row r="643" spans="1:19" x14ac:dyDescent="0.25">
      <c r="A643" s="28" t="str">
        <f>IFERROR(VLOOKUP(B643, CHOOSE({1,2}, Products!B:B, Products!A:A), 2, FALSE), "Not Found")</f>
        <v>P017</v>
      </c>
      <c r="B643" s="28" t="str">
        <f>PROPER(TRIM('Raw_Data'!A643))</f>
        <v>Egg (Turkey)</v>
      </c>
      <c r="C643" s="28" t="s">
        <v>56</v>
      </c>
      <c r="D643" s="28" t="s">
        <v>2565</v>
      </c>
      <c r="E643" s="28" t="s">
        <v>2715</v>
      </c>
      <c r="F643" s="28" t="s">
        <v>106</v>
      </c>
      <c r="G643" s="28" t="s">
        <v>2716</v>
      </c>
      <c r="H643" s="28" t="s">
        <v>2717</v>
      </c>
      <c r="I643" s="29" t="s">
        <v>2003</v>
      </c>
      <c r="J643" s="29">
        <v>45542</v>
      </c>
      <c r="K643" s="28">
        <f>ABS('Raw_Data'!K643)</f>
        <v>56</v>
      </c>
      <c r="L643" s="28">
        <f>K643 + SUMIF(Stock_In!A:A, A643, Stock_In!D:D) - SUMIF(Stock_Out!A:A, A643, Stock_Out!D:D)</f>
        <v>56</v>
      </c>
      <c r="M643" s="28">
        <v>58</v>
      </c>
      <c r="N643" s="28">
        <f t="shared" si="28"/>
        <v>2</v>
      </c>
      <c r="O643" s="28" t="str">
        <f t="shared" si="27"/>
        <v>Yes</v>
      </c>
      <c r="P643" s="40">
        <v>4</v>
      </c>
      <c r="Q643" s="28">
        <v>99</v>
      </c>
      <c r="R643" s="40">
        <f t="shared" si="29"/>
        <v>396</v>
      </c>
      <c r="S643" s="30">
        <v>94</v>
      </c>
    </row>
    <row r="644" spans="1:19" x14ac:dyDescent="0.25">
      <c r="A644" s="31" t="str">
        <f>IFERROR(VLOOKUP(B644, CHOOSE({1,2}, Products!B:B, Products!A:A), 2, FALSE), "Not Found")</f>
        <v>P117</v>
      </c>
      <c r="B644" s="31" t="str">
        <f>PROPER(TRIM('Raw_Data'!A644))</f>
        <v>Heavy Cream</v>
      </c>
      <c r="C644" s="31" t="s">
        <v>103</v>
      </c>
      <c r="D644" s="31" t="s">
        <v>1230</v>
      </c>
      <c r="E644" s="31" t="s">
        <v>2718</v>
      </c>
      <c r="F644" s="31" t="s">
        <v>106</v>
      </c>
      <c r="G644" s="31" t="s">
        <v>2719</v>
      </c>
      <c r="H644" s="31" t="s">
        <v>2720</v>
      </c>
      <c r="I644" s="32" t="s">
        <v>833</v>
      </c>
      <c r="J644" s="32">
        <v>45388</v>
      </c>
      <c r="K644" s="31">
        <f>ABS('Raw_Data'!K644)</f>
        <v>82</v>
      </c>
      <c r="L644" s="31">
        <f>K644 + SUMIF(Stock_In!A:A, A644, Stock_In!D:D) - SUMIF(Stock_Out!A:A, A644, Stock_Out!D:D)</f>
        <v>82</v>
      </c>
      <c r="M644" s="31">
        <v>32</v>
      </c>
      <c r="N644" s="31">
        <f t="shared" si="28"/>
        <v>0</v>
      </c>
      <c r="O644" s="31" t="str">
        <f t="shared" ref="O644:O707" si="30">IF(K644 &lt;= M644, "Yes", "No")</f>
        <v>No</v>
      </c>
      <c r="P644" s="39">
        <v>2</v>
      </c>
      <c r="Q644" s="31">
        <v>38</v>
      </c>
      <c r="R644" s="39">
        <f t="shared" si="29"/>
        <v>76</v>
      </c>
      <c r="S644" s="33">
        <v>23</v>
      </c>
    </row>
    <row r="645" spans="1:19" x14ac:dyDescent="0.25">
      <c r="A645" s="28" t="str">
        <f>IFERROR(VLOOKUP(B645, CHOOSE({1,2}, Products!B:B, Products!A:A), 2, FALSE), "Not Found")</f>
        <v>P052</v>
      </c>
      <c r="B645" s="28" t="str">
        <f>PROPER(TRIM('Raw_Data'!A645))</f>
        <v>Plum</v>
      </c>
      <c r="C645" s="28" t="s">
        <v>56</v>
      </c>
      <c r="D645" s="28" t="s">
        <v>2072</v>
      </c>
      <c r="E645" s="28" t="s">
        <v>2721</v>
      </c>
      <c r="F645" s="28" t="s">
        <v>68</v>
      </c>
      <c r="G645" s="28" t="s">
        <v>2722</v>
      </c>
      <c r="H645" s="28" t="s">
        <v>2723</v>
      </c>
      <c r="I645" s="29" t="s">
        <v>833</v>
      </c>
      <c r="J645" s="29">
        <v>45810</v>
      </c>
      <c r="K645" s="28">
        <f>ABS('Raw_Data'!K645)</f>
        <v>11</v>
      </c>
      <c r="L645" s="28">
        <f>K645 + SUMIF(Stock_In!A:A, A645, Stock_In!D:D) - SUMIF(Stock_Out!A:A, A645, Stock_Out!D:D)</f>
        <v>11</v>
      </c>
      <c r="M645" s="28">
        <v>20</v>
      </c>
      <c r="N645" s="28">
        <f t="shared" ref="N645:N708" si="31">IF(M645&gt;L645,M645-L645,0)</f>
        <v>9</v>
      </c>
      <c r="O645" s="28" t="str">
        <f t="shared" si="30"/>
        <v>Yes</v>
      </c>
      <c r="P645" s="40">
        <v>3</v>
      </c>
      <c r="Q645" s="28">
        <v>29</v>
      </c>
      <c r="R645" s="40">
        <f t="shared" ref="R645:R708" si="32">Q645*P645</f>
        <v>87</v>
      </c>
      <c r="S645" s="30">
        <v>59</v>
      </c>
    </row>
    <row r="646" spans="1:19" x14ac:dyDescent="0.25">
      <c r="A646" s="31" t="str">
        <f>IFERROR(VLOOKUP(B646, CHOOSE({1,2}, Products!B:B, Products!A:A), 2, FALSE), "Not Found")</f>
        <v>P034</v>
      </c>
      <c r="B646" s="31" t="str">
        <f>PROPER(TRIM('Raw_Data'!A646))</f>
        <v>Rice Flour</v>
      </c>
      <c r="C646" s="31" t="s">
        <v>201</v>
      </c>
      <c r="D646" s="31" t="s">
        <v>2724</v>
      </c>
      <c r="E646" s="31" t="s">
        <v>2725</v>
      </c>
      <c r="F646" s="31" t="s">
        <v>106</v>
      </c>
      <c r="G646" s="31" t="s">
        <v>2726</v>
      </c>
      <c r="H646" s="31" t="s">
        <v>2727</v>
      </c>
      <c r="I646" s="32" t="s">
        <v>833</v>
      </c>
      <c r="J646" s="32">
        <v>45718</v>
      </c>
      <c r="K646" s="31">
        <f>ABS('Raw_Data'!K646)</f>
        <v>31</v>
      </c>
      <c r="L646" s="31">
        <f>K646 + SUMIF(Stock_In!A:A, A646, Stock_In!D:D) - SUMIF(Stock_Out!A:A, A646, Stock_Out!D:D)</f>
        <v>31</v>
      </c>
      <c r="M646" s="31">
        <v>2</v>
      </c>
      <c r="N646" s="31">
        <f t="shared" si="31"/>
        <v>0</v>
      </c>
      <c r="O646" s="31" t="str">
        <f t="shared" si="30"/>
        <v>No</v>
      </c>
      <c r="P646" s="39">
        <v>10</v>
      </c>
      <c r="Q646" s="31">
        <v>37</v>
      </c>
      <c r="R646" s="39">
        <f t="shared" si="32"/>
        <v>370</v>
      </c>
      <c r="S646" s="33">
        <v>99</v>
      </c>
    </row>
    <row r="647" spans="1:19" x14ac:dyDescent="0.25">
      <c r="A647" s="28" t="str">
        <f>IFERROR(VLOOKUP(B647, CHOOSE({1,2}, Products!B:B, Products!A:A), 2, FALSE), "Not Found")</f>
        <v>P019</v>
      </c>
      <c r="B647" s="28" t="str">
        <f>PROPER(TRIM('Raw_Data'!A647))</f>
        <v>Eggplant</v>
      </c>
      <c r="C647" s="28" t="s">
        <v>56</v>
      </c>
      <c r="D647" s="28" t="s">
        <v>303</v>
      </c>
      <c r="E647" s="28" t="s">
        <v>2728</v>
      </c>
      <c r="F647" s="28" t="s">
        <v>106</v>
      </c>
      <c r="G647" s="28" t="s">
        <v>2729</v>
      </c>
      <c r="H647" s="28" t="s">
        <v>2730</v>
      </c>
      <c r="I647" s="29" t="s">
        <v>1692</v>
      </c>
      <c r="J647" s="29">
        <v>45568</v>
      </c>
      <c r="K647" s="28">
        <f>ABS('Raw_Data'!K647)</f>
        <v>97</v>
      </c>
      <c r="L647" s="28">
        <f>K647 + SUMIF(Stock_In!A:A, A647, Stock_In!D:D) - SUMIF(Stock_Out!A:A, A647, Stock_Out!D:D)</f>
        <v>97</v>
      </c>
      <c r="M647" s="28">
        <v>67</v>
      </c>
      <c r="N647" s="28">
        <f t="shared" si="31"/>
        <v>0</v>
      </c>
      <c r="O647" s="28" t="str">
        <f t="shared" si="30"/>
        <v>No</v>
      </c>
      <c r="P647" s="40">
        <v>2.5</v>
      </c>
      <c r="Q647" s="28">
        <v>82</v>
      </c>
      <c r="R647" s="40">
        <f t="shared" si="32"/>
        <v>205</v>
      </c>
      <c r="S647" s="30">
        <v>51</v>
      </c>
    </row>
    <row r="648" spans="1:19" x14ac:dyDescent="0.25">
      <c r="A648" s="31" t="str">
        <f>IFERROR(VLOOKUP(B648, CHOOSE({1,2}, Products!B:B, Products!A:A), 2, FALSE), "Not Found")</f>
        <v>P037</v>
      </c>
      <c r="B648" s="31" t="str">
        <f>PROPER(TRIM('Raw_Data'!A648))</f>
        <v>Robusta Coffee</v>
      </c>
      <c r="C648" s="31" t="s">
        <v>56</v>
      </c>
      <c r="D648" s="31" t="s">
        <v>1341</v>
      </c>
      <c r="E648" s="31" t="s">
        <v>2731</v>
      </c>
      <c r="F648" s="31" t="s">
        <v>106</v>
      </c>
      <c r="G648" s="31" t="s">
        <v>2732</v>
      </c>
      <c r="H648" s="31" t="s">
        <v>2733</v>
      </c>
      <c r="I648" s="32" t="s">
        <v>1692</v>
      </c>
      <c r="J648" s="32">
        <v>45992</v>
      </c>
      <c r="K648" s="31">
        <f>ABS('Raw_Data'!K648)</f>
        <v>74</v>
      </c>
      <c r="L648" s="31">
        <f>K648 + SUMIF(Stock_In!A:A, A648, Stock_In!D:D) - SUMIF(Stock_Out!A:A, A648, Stock_Out!D:D)</f>
        <v>74</v>
      </c>
      <c r="M648" s="31">
        <v>4</v>
      </c>
      <c r="N648" s="31">
        <f t="shared" si="31"/>
        <v>0</v>
      </c>
      <c r="O648" s="31" t="str">
        <f t="shared" si="30"/>
        <v>No</v>
      </c>
      <c r="P648" s="39">
        <v>7</v>
      </c>
      <c r="Q648" s="31">
        <v>46</v>
      </c>
      <c r="R648" s="39">
        <f t="shared" si="32"/>
        <v>322</v>
      </c>
      <c r="S648" s="33">
        <v>92</v>
      </c>
    </row>
    <row r="649" spans="1:19" x14ac:dyDescent="0.25">
      <c r="A649" s="28" t="str">
        <f>IFERROR(VLOOKUP(B649, CHOOSE({1,2}, Products!B:B, Products!A:A), 2, FALSE), "Not Found")</f>
        <v>P089</v>
      </c>
      <c r="B649" s="28" t="str">
        <f>PROPER(TRIM('Raw_Data'!A649))</f>
        <v>Tomato</v>
      </c>
      <c r="C649" s="28" t="s">
        <v>113</v>
      </c>
      <c r="D649" s="28" t="s">
        <v>279</v>
      </c>
      <c r="E649" s="28" t="s">
        <v>2734</v>
      </c>
      <c r="F649" s="28" t="s">
        <v>68</v>
      </c>
      <c r="G649" s="28" t="s">
        <v>2735</v>
      </c>
      <c r="H649" s="28" t="s">
        <v>2736</v>
      </c>
      <c r="I649" s="29" t="s">
        <v>1949</v>
      </c>
      <c r="J649" s="29" t="s">
        <v>854</v>
      </c>
      <c r="K649" s="28">
        <f>ABS('Raw_Data'!K649)</f>
        <v>44</v>
      </c>
      <c r="L649" s="28">
        <f>K649 + SUMIF(Stock_In!A:A, A649, Stock_In!D:D) - SUMIF(Stock_Out!A:A, A649, Stock_Out!D:D)</f>
        <v>44</v>
      </c>
      <c r="M649" s="28">
        <v>71</v>
      </c>
      <c r="N649" s="28">
        <f t="shared" si="31"/>
        <v>27</v>
      </c>
      <c r="O649" s="28" t="str">
        <f t="shared" si="30"/>
        <v>Yes</v>
      </c>
      <c r="P649" s="40">
        <v>18</v>
      </c>
      <c r="Q649" s="28">
        <v>28</v>
      </c>
      <c r="R649" s="40">
        <f t="shared" si="32"/>
        <v>504</v>
      </c>
      <c r="S649" s="30">
        <v>14</v>
      </c>
    </row>
    <row r="650" spans="1:19" x14ac:dyDescent="0.25">
      <c r="A650" s="31" t="str">
        <f>IFERROR(VLOOKUP(B650, CHOOSE({1,2}, Products!B:B, Products!A:A), 2, FALSE), "Not Found")</f>
        <v>P005</v>
      </c>
      <c r="B650" s="31" t="str">
        <f>PROPER(TRIM('Raw_Data'!A650))</f>
        <v>Garlic</v>
      </c>
      <c r="C650" s="31" t="s">
        <v>113</v>
      </c>
      <c r="D650" s="31" t="s">
        <v>583</v>
      </c>
      <c r="E650" s="31" t="s">
        <v>2737</v>
      </c>
      <c r="F650" s="31" t="s">
        <v>59</v>
      </c>
      <c r="G650" s="31" t="s">
        <v>2738</v>
      </c>
      <c r="H650" s="31" t="s">
        <v>2739</v>
      </c>
      <c r="I650" s="32" t="s">
        <v>1949</v>
      </c>
      <c r="J650" s="32" t="s">
        <v>2090</v>
      </c>
      <c r="K650" s="31">
        <f>ABS('Raw_Data'!K650)</f>
        <v>33</v>
      </c>
      <c r="L650" s="31">
        <f>K650 + SUMIF(Stock_In!A:A, A650, Stock_In!D:D) - SUMIF(Stock_Out!A:A, A650, Stock_Out!D:D)</f>
        <v>33</v>
      </c>
      <c r="M650" s="31">
        <v>67</v>
      </c>
      <c r="N650" s="31">
        <f t="shared" si="31"/>
        <v>34</v>
      </c>
      <c r="O650" s="31" t="str">
        <f t="shared" si="30"/>
        <v>Yes</v>
      </c>
      <c r="P650" s="39">
        <v>20</v>
      </c>
      <c r="Q650" s="31">
        <v>71</v>
      </c>
      <c r="R650" s="39">
        <f t="shared" si="32"/>
        <v>1420</v>
      </c>
      <c r="S650" s="33">
        <v>94</v>
      </c>
    </row>
    <row r="651" spans="1:19" x14ac:dyDescent="0.25">
      <c r="A651" s="28" t="str">
        <f>IFERROR(VLOOKUP(B651, CHOOSE({1,2}, Products!B:B, Products!A:A), 2, FALSE), "Not Found")</f>
        <v>P063</v>
      </c>
      <c r="B651" s="28" t="str">
        <f>PROPER(TRIM('Raw_Data'!A651))</f>
        <v>Tuna</v>
      </c>
      <c r="C651" s="28" t="s">
        <v>201</v>
      </c>
      <c r="D651" s="28" t="s">
        <v>1260</v>
      </c>
      <c r="E651" s="28" t="s">
        <v>2740</v>
      </c>
      <c r="F651" s="28" t="s">
        <v>68</v>
      </c>
      <c r="G651" s="28" t="s">
        <v>2741</v>
      </c>
      <c r="H651" s="28" t="s">
        <v>2742</v>
      </c>
      <c r="I651" s="29" t="s">
        <v>2076</v>
      </c>
      <c r="J651" s="29" t="s">
        <v>1361</v>
      </c>
      <c r="K651" s="28">
        <f>ABS('Raw_Data'!K651)</f>
        <v>88</v>
      </c>
      <c r="L651" s="28">
        <f>K651 + SUMIF(Stock_In!A:A, A651, Stock_In!D:D) - SUMIF(Stock_Out!A:A, A651, Stock_Out!D:D)</f>
        <v>88</v>
      </c>
      <c r="M651" s="28">
        <v>64</v>
      </c>
      <c r="N651" s="28">
        <f t="shared" si="31"/>
        <v>0</v>
      </c>
      <c r="O651" s="28" t="str">
        <f t="shared" si="30"/>
        <v>No</v>
      </c>
      <c r="P651" s="40">
        <v>20</v>
      </c>
      <c r="Q651" s="28">
        <v>91</v>
      </c>
      <c r="R651" s="40">
        <f t="shared" si="32"/>
        <v>1820</v>
      </c>
      <c r="S651" s="30">
        <v>35</v>
      </c>
    </row>
    <row r="652" spans="1:19" x14ac:dyDescent="0.25">
      <c r="A652" s="31" t="str">
        <f>IFERROR(VLOOKUP(B652, CHOOSE({1,2}, Products!B:B, Products!A:A), 2, FALSE), "Not Found")</f>
        <v>P101</v>
      </c>
      <c r="B652" s="31" t="str">
        <f>PROPER(TRIM('Raw_Data'!A652))</f>
        <v>Halibut</v>
      </c>
      <c r="C652" s="31" t="s">
        <v>103</v>
      </c>
      <c r="D652" s="31" t="s">
        <v>140</v>
      </c>
      <c r="E652" s="31" t="s">
        <v>2743</v>
      </c>
      <c r="F652" s="31" t="s">
        <v>106</v>
      </c>
      <c r="G652" s="31" t="s">
        <v>2744</v>
      </c>
      <c r="H652" s="31" t="s">
        <v>2745</v>
      </c>
      <c r="I652" s="32" t="s">
        <v>2076</v>
      </c>
      <c r="J652" s="32">
        <v>45389</v>
      </c>
      <c r="K652" s="31">
        <f>ABS('Raw_Data'!K652)</f>
        <v>14</v>
      </c>
      <c r="L652" s="31">
        <f>K652 + SUMIF(Stock_In!A:A, A652, Stock_In!D:D) - SUMIF(Stock_Out!A:A, A652, Stock_Out!D:D)</f>
        <v>14</v>
      </c>
      <c r="M652" s="31">
        <v>4</v>
      </c>
      <c r="N652" s="31">
        <f t="shared" si="31"/>
        <v>0</v>
      </c>
      <c r="O652" s="31" t="str">
        <f t="shared" si="30"/>
        <v>No</v>
      </c>
      <c r="P652" s="39">
        <v>4.5</v>
      </c>
      <c r="Q652" s="31">
        <v>61</v>
      </c>
      <c r="R652" s="39">
        <f t="shared" si="32"/>
        <v>274.5</v>
      </c>
      <c r="S652" s="33">
        <v>73</v>
      </c>
    </row>
    <row r="653" spans="1:19" x14ac:dyDescent="0.25">
      <c r="A653" s="28" t="str">
        <f>IFERROR(VLOOKUP(B653, CHOOSE({1,2}, Products!B:B, Products!A:A), 2, FALSE), "Not Found")</f>
        <v>P021</v>
      </c>
      <c r="B653" s="28" t="str">
        <f>PROPER(TRIM('Raw_Data'!A653))</f>
        <v>Arabica Coffee</v>
      </c>
      <c r="C653" s="28" t="s">
        <v>103</v>
      </c>
      <c r="D653" s="28" t="s">
        <v>2039</v>
      </c>
      <c r="E653" s="28" t="s">
        <v>2746</v>
      </c>
      <c r="F653" s="28" t="s">
        <v>59</v>
      </c>
      <c r="G653" s="28" t="s">
        <v>2747</v>
      </c>
      <c r="H653" s="28" t="s">
        <v>2748</v>
      </c>
      <c r="I653" s="29" t="s">
        <v>2076</v>
      </c>
      <c r="J653" s="29" t="s">
        <v>1535</v>
      </c>
      <c r="K653" s="28">
        <f>ABS('Raw_Data'!K653)</f>
        <v>36</v>
      </c>
      <c r="L653" s="28">
        <f>K653 + SUMIF(Stock_In!A:A, A653, Stock_In!D:D) - SUMIF(Stock_Out!A:A, A653, Stock_Out!D:D)</f>
        <v>36</v>
      </c>
      <c r="M653" s="28">
        <v>26</v>
      </c>
      <c r="N653" s="28">
        <f t="shared" si="31"/>
        <v>0</v>
      </c>
      <c r="O653" s="28" t="str">
        <f t="shared" si="30"/>
        <v>No</v>
      </c>
      <c r="P653" s="40">
        <v>4.75</v>
      </c>
      <c r="Q653" s="28">
        <v>63</v>
      </c>
      <c r="R653" s="40">
        <f t="shared" si="32"/>
        <v>299.25</v>
      </c>
      <c r="S653" s="30">
        <v>59</v>
      </c>
    </row>
    <row r="654" spans="1:19" x14ac:dyDescent="0.25">
      <c r="A654" s="31" t="str">
        <f>IFERROR(VLOOKUP(B654, CHOOSE({1,2}, Products!B:B, Products!A:A), 2, FALSE), "Not Found")</f>
        <v>P029</v>
      </c>
      <c r="B654" s="31" t="str">
        <f>PROPER(TRIM('Raw_Data'!A654))</f>
        <v>Arborio Rice</v>
      </c>
      <c r="C654" s="31" t="s">
        <v>103</v>
      </c>
      <c r="D654" s="31" t="s">
        <v>732</v>
      </c>
      <c r="E654" s="31" t="s">
        <v>2749</v>
      </c>
      <c r="F654" s="31" t="s">
        <v>59</v>
      </c>
      <c r="G654" s="31" t="s">
        <v>2750</v>
      </c>
      <c r="H654" s="31" t="s">
        <v>2751</v>
      </c>
      <c r="I654" s="32" t="s">
        <v>2076</v>
      </c>
      <c r="J654" s="32">
        <v>45421</v>
      </c>
      <c r="K654" s="31">
        <f>ABS('Raw_Data'!K654)</f>
        <v>56</v>
      </c>
      <c r="L654" s="31">
        <f>K654 + SUMIF(Stock_In!A:A, A654, Stock_In!D:D) - SUMIF(Stock_Out!A:A, A654, Stock_Out!D:D)</f>
        <v>56</v>
      </c>
      <c r="M654" s="31">
        <v>44</v>
      </c>
      <c r="N654" s="31">
        <f t="shared" si="31"/>
        <v>0</v>
      </c>
      <c r="O654" s="31" t="str">
        <f t="shared" si="30"/>
        <v>No</v>
      </c>
      <c r="P654" s="39">
        <v>4.75</v>
      </c>
      <c r="Q654" s="31">
        <v>93</v>
      </c>
      <c r="R654" s="39">
        <f t="shared" si="32"/>
        <v>441.75</v>
      </c>
      <c r="S654" s="33">
        <v>19</v>
      </c>
    </row>
    <row r="655" spans="1:19" x14ac:dyDescent="0.25">
      <c r="A655" s="28" t="str">
        <f>IFERROR(VLOOKUP(B655, CHOOSE({1,2}, Products!B:B, Products!A:A), 2, FALSE), "Not Found")</f>
        <v>P025</v>
      </c>
      <c r="B655" s="28" t="str">
        <f>PROPER(TRIM('Raw_Data'!A655))</f>
        <v>Jasmine Rice</v>
      </c>
      <c r="C655" s="28" t="s">
        <v>56</v>
      </c>
      <c r="D655" s="28" t="s">
        <v>1256</v>
      </c>
      <c r="E655" s="28" t="s">
        <v>2752</v>
      </c>
      <c r="F655" s="28" t="s">
        <v>59</v>
      </c>
      <c r="G655" s="28" t="s">
        <v>2753</v>
      </c>
      <c r="H655" s="28" t="s">
        <v>2754</v>
      </c>
      <c r="I655" s="29" t="s">
        <v>1470</v>
      </c>
      <c r="J655" s="29" t="s">
        <v>1864</v>
      </c>
      <c r="K655" s="28">
        <f>ABS('Raw_Data'!K655)</f>
        <v>44</v>
      </c>
      <c r="L655" s="28">
        <f>K655 + SUMIF(Stock_In!A:A, A655, Stock_In!D:D) - SUMIF(Stock_Out!A:A, A655, Stock_Out!D:D)</f>
        <v>44</v>
      </c>
      <c r="M655" s="28">
        <v>41</v>
      </c>
      <c r="N655" s="28">
        <f t="shared" si="31"/>
        <v>0</v>
      </c>
      <c r="O655" s="28" t="str">
        <f t="shared" si="30"/>
        <v>No</v>
      </c>
      <c r="P655" s="40">
        <v>3</v>
      </c>
      <c r="Q655" s="28">
        <v>24</v>
      </c>
      <c r="R655" s="40">
        <f t="shared" si="32"/>
        <v>72</v>
      </c>
      <c r="S655" s="30">
        <v>77</v>
      </c>
    </row>
    <row r="656" spans="1:19" x14ac:dyDescent="0.25">
      <c r="A656" s="31" t="str">
        <f>IFERROR(VLOOKUP(B656, CHOOSE({1,2}, Products!B:B, Products!A:A), 2, FALSE), "Not Found")</f>
        <v>P025</v>
      </c>
      <c r="B656" s="31" t="str">
        <f>PROPER(TRIM('Raw_Data'!A656))</f>
        <v>Jasmine Rice</v>
      </c>
      <c r="C656" s="31" t="s">
        <v>65</v>
      </c>
      <c r="D656" s="31" t="s">
        <v>1624</v>
      </c>
      <c r="E656" s="31" t="s">
        <v>2755</v>
      </c>
      <c r="F656" s="31" t="s">
        <v>59</v>
      </c>
      <c r="G656" s="31" t="s">
        <v>2756</v>
      </c>
      <c r="H656" s="31" t="s">
        <v>2757</v>
      </c>
      <c r="I656" s="32" t="s">
        <v>1470</v>
      </c>
      <c r="J656" s="32">
        <v>45387</v>
      </c>
      <c r="K656" s="31">
        <f>ABS('Raw_Data'!K656)</f>
        <v>33</v>
      </c>
      <c r="L656" s="31">
        <f>K656 + SUMIF(Stock_In!A:A, A656, Stock_In!D:D) - SUMIF(Stock_Out!A:A, A656, Stock_Out!D:D)</f>
        <v>33</v>
      </c>
      <c r="M656" s="31">
        <v>51</v>
      </c>
      <c r="N656" s="31">
        <f t="shared" si="31"/>
        <v>18</v>
      </c>
      <c r="O656" s="31" t="str">
        <f t="shared" si="30"/>
        <v>Yes</v>
      </c>
      <c r="P656" s="39">
        <v>2.2999999999999998</v>
      </c>
      <c r="Q656" s="31">
        <v>61</v>
      </c>
      <c r="R656" s="39">
        <f t="shared" si="32"/>
        <v>140.29999999999998</v>
      </c>
      <c r="S656" s="33">
        <v>4</v>
      </c>
    </row>
    <row r="657" spans="1:19" x14ac:dyDescent="0.25">
      <c r="A657" s="28" t="str">
        <f>IFERROR(VLOOKUP(B657, CHOOSE({1,2}, Products!B:B, Products!A:A), 2, FALSE), "Not Found")</f>
        <v>P113</v>
      </c>
      <c r="B657" s="28" t="str">
        <f>PROPER(TRIM('Raw_Data'!A657))</f>
        <v>Watermelon</v>
      </c>
      <c r="C657" s="28" t="s">
        <v>56</v>
      </c>
      <c r="D657" s="28" t="s">
        <v>1663</v>
      </c>
      <c r="E657" s="28" t="s">
        <v>2758</v>
      </c>
      <c r="F657" s="28" t="s">
        <v>59</v>
      </c>
      <c r="G657" s="28" t="s">
        <v>2759</v>
      </c>
      <c r="H657" s="28" t="s">
        <v>2760</v>
      </c>
      <c r="I657" s="29" t="s">
        <v>157</v>
      </c>
      <c r="J657" s="29" t="s">
        <v>296</v>
      </c>
      <c r="K657" s="28">
        <f>ABS('Raw_Data'!K657)</f>
        <v>53</v>
      </c>
      <c r="L657" s="28">
        <f>K657 + SUMIF(Stock_In!A:A, A657, Stock_In!D:D) - SUMIF(Stock_Out!A:A, A657, Stock_Out!D:D)</f>
        <v>53</v>
      </c>
      <c r="M657" s="28">
        <v>48</v>
      </c>
      <c r="N657" s="28">
        <f t="shared" si="31"/>
        <v>0</v>
      </c>
      <c r="O657" s="28" t="str">
        <f t="shared" si="30"/>
        <v>No</v>
      </c>
      <c r="P657" s="40">
        <v>3.45</v>
      </c>
      <c r="Q657" s="28">
        <v>51</v>
      </c>
      <c r="R657" s="40">
        <f t="shared" si="32"/>
        <v>175.95000000000002</v>
      </c>
      <c r="S657" s="30">
        <v>50</v>
      </c>
    </row>
    <row r="658" spans="1:19" x14ac:dyDescent="0.25">
      <c r="A658" s="31" t="str">
        <f>IFERROR(VLOOKUP(B658, CHOOSE({1,2}, Products!B:B, Products!A:A), 2, FALSE), "Not Found")</f>
        <v>P092</v>
      </c>
      <c r="B658" s="31" t="str">
        <f>PROPER(TRIM('Raw_Data'!A658))</f>
        <v>Canola Oil</v>
      </c>
      <c r="C658" s="31" t="s">
        <v>65</v>
      </c>
      <c r="D658" s="31" t="s">
        <v>1459</v>
      </c>
      <c r="E658" s="31" t="s">
        <v>2762</v>
      </c>
      <c r="F658" s="31" t="s">
        <v>106</v>
      </c>
      <c r="G658" s="31" t="s">
        <v>2763</v>
      </c>
      <c r="H658" s="31" t="s">
        <v>2764</v>
      </c>
      <c r="I658" s="32" t="s">
        <v>1115</v>
      </c>
      <c r="J658" s="32">
        <v>45478</v>
      </c>
      <c r="K658" s="31">
        <f>ABS('Raw_Data'!K658)</f>
        <v>96</v>
      </c>
      <c r="L658" s="31">
        <f>K658 + SUMIF(Stock_In!A:A, A658, Stock_In!D:D) - SUMIF(Stock_Out!A:A, A658, Stock_Out!D:D)</f>
        <v>96</v>
      </c>
      <c r="M658" s="31">
        <v>52</v>
      </c>
      <c r="N658" s="31">
        <f t="shared" si="31"/>
        <v>0</v>
      </c>
      <c r="O658" s="31" t="str">
        <f t="shared" si="30"/>
        <v>No</v>
      </c>
      <c r="P658" s="39">
        <v>2.5</v>
      </c>
      <c r="Q658" s="31">
        <v>67</v>
      </c>
      <c r="R658" s="39">
        <f t="shared" si="32"/>
        <v>167.5</v>
      </c>
      <c r="S658" s="33">
        <v>13</v>
      </c>
    </row>
    <row r="659" spans="1:19" x14ac:dyDescent="0.25">
      <c r="A659" s="28" t="str">
        <f>IFERROR(VLOOKUP(B659, CHOOSE({1,2}, Products!B:B, Products!A:A), 2, FALSE), "Not Found")</f>
        <v>P047</v>
      </c>
      <c r="B659" s="28" t="str">
        <f>PROPER(TRIM('Raw_Data'!A659))</f>
        <v>Pineapple</v>
      </c>
      <c r="C659" s="28" t="s">
        <v>56</v>
      </c>
      <c r="D659" s="28" t="s">
        <v>2765</v>
      </c>
      <c r="E659" s="28" t="s">
        <v>2766</v>
      </c>
      <c r="F659" s="28" t="s">
        <v>106</v>
      </c>
      <c r="G659" s="28" t="s">
        <v>2767</v>
      </c>
      <c r="H659" s="28" t="s">
        <v>2768</v>
      </c>
      <c r="I659" s="29" t="s">
        <v>1115</v>
      </c>
      <c r="J659" s="29">
        <v>45420</v>
      </c>
      <c r="K659" s="28">
        <f>ABS('Raw_Data'!K659)</f>
        <v>48</v>
      </c>
      <c r="L659" s="28">
        <f>K659 + SUMIF(Stock_In!A:A, A659, Stock_In!D:D) - SUMIF(Stock_Out!A:A, A659, Stock_Out!D:D)</f>
        <v>48</v>
      </c>
      <c r="M659" s="28">
        <v>58</v>
      </c>
      <c r="N659" s="28">
        <f t="shared" si="31"/>
        <v>10</v>
      </c>
      <c r="O659" s="28" t="str">
        <f t="shared" si="30"/>
        <v>Yes</v>
      </c>
      <c r="P659" s="40">
        <v>4.7</v>
      </c>
      <c r="Q659" s="28">
        <v>85</v>
      </c>
      <c r="R659" s="40">
        <f t="shared" si="32"/>
        <v>399.5</v>
      </c>
      <c r="S659" s="30">
        <v>63</v>
      </c>
    </row>
    <row r="660" spans="1:19" x14ac:dyDescent="0.25">
      <c r="A660" s="31" t="str">
        <f>IFERROR(VLOOKUP(B660, CHOOSE({1,2}, Products!B:B, Products!A:A), 2, FALSE), "Not Found")</f>
        <v>P104</v>
      </c>
      <c r="B660" s="31" t="str">
        <f>PROPER(TRIM('Raw_Data'!A660))</f>
        <v>Corn Oil</v>
      </c>
      <c r="C660" s="31" t="s">
        <v>56</v>
      </c>
      <c r="D660" s="31" t="s">
        <v>82</v>
      </c>
      <c r="E660" s="31" t="s">
        <v>2769</v>
      </c>
      <c r="F660" s="31" t="s">
        <v>59</v>
      </c>
      <c r="G660" s="31" t="s">
        <v>2770</v>
      </c>
      <c r="H660" s="31" t="s">
        <v>2771</v>
      </c>
      <c r="I660" s="32" t="s">
        <v>1115</v>
      </c>
      <c r="J660" s="32" t="s">
        <v>691</v>
      </c>
      <c r="K660" s="31">
        <f>ABS('Raw_Data'!K660)</f>
        <v>96</v>
      </c>
      <c r="L660" s="31">
        <f>K660 + SUMIF(Stock_In!A:A, A660, Stock_In!D:D) - SUMIF(Stock_Out!A:A, A660, Stock_Out!D:D)</f>
        <v>96</v>
      </c>
      <c r="M660" s="31">
        <v>28</v>
      </c>
      <c r="N660" s="31">
        <f t="shared" si="31"/>
        <v>0</v>
      </c>
      <c r="O660" s="31" t="str">
        <f t="shared" si="30"/>
        <v>No</v>
      </c>
      <c r="P660" s="39">
        <v>4.5</v>
      </c>
      <c r="Q660" s="31">
        <v>35</v>
      </c>
      <c r="R660" s="39">
        <f t="shared" si="32"/>
        <v>157.5</v>
      </c>
      <c r="S660" s="33">
        <v>16</v>
      </c>
    </row>
    <row r="661" spans="1:19" x14ac:dyDescent="0.25">
      <c r="A661" s="28" t="str">
        <f>IFERROR(VLOOKUP(B661, CHOOSE({1,2}, Products!B:B, Products!A:A), 2, FALSE), "Not Found")</f>
        <v>P023</v>
      </c>
      <c r="B661" s="28" t="str">
        <f>PROPER(TRIM('Raw_Data'!A661))</f>
        <v>Mango</v>
      </c>
      <c r="C661" s="28" t="s">
        <v>201</v>
      </c>
      <c r="D661" s="28" t="s">
        <v>1607</v>
      </c>
      <c r="E661" s="28" t="s">
        <v>2772</v>
      </c>
      <c r="F661" s="28" t="s">
        <v>59</v>
      </c>
      <c r="G661" s="28" t="s">
        <v>2773</v>
      </c>
      <c r="H661" s="28" t="s">
        <v>2774</v>
      </c>
      <c r="I661" s="29" t="s">
        <v>1115</v>
      </c>
      <c r="J661" s="29">
        <v>45571</v>
      </c>
      <c r="K661" s="28">
        <f>ABS('Raw_Data'!K661)</f>
        <v>58</v>
      </c>
      <c r="L661" s="28">
        <f>K661 + SUMIF(Stock_In!A:A, A661, Stock_In!D:D) - SUMIF(Stock_Out!A:A, A661, Stock_Out!D:D)</f>
        <v>58</v>
      </c>
      <c r="M661" s="28">
        <v>77</v>
      </c>
      <c r="N661" s="28">
        <f t="shared" si="31"/>
        <v>19</v>
      </c>
      <c r="O661" s="28" t="str">
        <f t="shared" si="30"/>
        <v>Yes</v>
      </c>
      <c r="P661" s="40">
        <v>15.5</v>
      </c>
      <c r="Q661" s="28">
        <v>80</v>
      </c>
      <c r="R661" s="40">
        <f t="shared" si="32"/>
        <v>1240</v>
      </c>
      <c r="S661" s="30">
        <v>42</v>
      </c>
    </row>
    <row r="662" spans="1:19" x14ac:dyDescent="0.25">
      <c r="A662" s="31" t="str">
        <f>IFERROR(VLOOKUP(B662, CHOOSE({1,2}, Products!B:B, Products!A:A), 2, FALSE), "Not Found")</f>
        <v>P115</v>
      </c>
      <c r="B662" s="31" t="str">
        <f>PROPER(TRIM('Raw_Data'!A662))</f>
        <v>Papaya</v>
      </c>
      <c r="C662" s="31" t="s">
        <v>152</v>
      </c>
      <c r="D662" s="31" t="s">
        <v>2776</v>
      </c>
      <c r="E662" s="31" t="s">
        <v>2777</v>
      </c>
      <c r="F662" s="31" t="s">
        <v>68</v>
      </c>
      <c r="G662" s="31" t="s">
        <v>2778</v>
      </c>
      <c r="H662" s="31" t="s">
        <v>2779</v>
      </c>
      <c r="I662" s="32" t="s">
        <v>1115</v>
      </c>
      <c r="J662" s="32" t="s">
        <v>307</v>
      </c>
      <c r="K662" s="31">
        <f>ABS('Raw_Data'!K662)</f>
        <v>45</v>
      </c>
      <c r="L662" s="31">
        <f>K662 + SUMIF(Stock_In!A:A, A662, Stock_In!D:D) - SUMIF(Stock_Out!A:A, A662, Stock_Out!D:D)</f>
        <v>45</v>
      </c>
      <c r="M662" s="31">
        <v>34</v>
      </c>
      <c r="N662" s="31">
        <f t="shared" si="31"/>
        <v>0</v>
      </c>
      <c r="O662" s="31" t="str">
        <f t="shared" si="30"/>
        <v>No</v>
      </c>
      <c r="P662" s="39">
        <v>5.5</v>
      </c>
      <c r="Q662" s="31">
        <v>74</v>
      </c>
      <c r="R662" s="39">
        <f t="shared" si="32"/>
        <v>407</v>
      </c>
      <c r="S662" s="33">
        <v>70</v>
      </c>
    </row>
    <row r="663" spans="1:19" x14ac:dyDescent="0.25">
      <c r="A663" s="28" t="str">
        <f>IFERROR(VLOOKUP(B663, CHOOSE({1,2}, Products!B:B, Products!A:A), 2, FALSE), "Not Found")</f>
        <v>P078</v>
      </c>
      <c r="B663" s="28" t="str">
        <f>PROPER(TRIM('Raw_Data'!A663))</f>
        <v>Black Coffee</v>
      </c>
      <c r="C663" s="28" t="s">
        <v>103</v>
      </c>
      <c r="D663" s="28" t="s">
        <v>1001</v>
      </c>
      <c r="E663" s="28" t="s">
        <v>2780</v>
      </c>
      <c r="F663" s="28" t="s">
        <v>59</v>
      </c>
      <c r="G663" s="28" t="s">
        <v>2781</v>
      </c>
      <c r="H663" s="28" t="s">
        <v>2782</v>
      </c>
      <c r="I663" s="29" t="s">
        <v>1115</v>
      </c>
      <c r="J663" s="29" t="s">
        <v>1081</v>
      </c>
      <c r="K663" s="28">
        <f>ABS('Raw_Data'!K663)</f>
        <v>24</v>
      </c>
      <c r="L663" s="28">
        <f>K663 + SUMIF(Stock_In!A:A, A663, Stock_In!D:D) - SUMIF(Stock_Out!A:A, A663, Stock_Out!D:D)</f>
        <v>24</v>
      </c>
      <c r="M663" s="28">
        <v>80</v>
      </c>
      <c r="N663" s="28">
        <f t="shared" si="31"/>
        <v>56</v>
      </c>
      <c r="O663" s="28" t="str">
        <f t="shared" si="30"/>
        <v>Yes</v>
      </c>
      <c r="P663" s="40">
        <v>4.5</v>
      </c>
      <c r="Q663" s="28">
        <v>22</v>
      </c>
      <c r="R663" s="40">
        <f t="shared" si="32"/>
        <v>99</v>
      </c>
      <c r="S663" s="30">
        <v>67</v>
      </c>
    </row>
    <row r="664" spans="1:19" x14ac:dyDescent="0.25">
      <c r="A664" s="31" t="str">
        <f>IFERROR(VLOOKUP(B664, CHOOSE({1,2}, Products!B:B, Products!A:A), 2, FALSE), "Not Found")</f>
        <v>P114</v>
      </c>
      <c r="B664" s="31" t="str">
        <f>PROPER(TRIM('Raw_Data'!A664))</f>
        <v>Vanilla Biscuit</v>
      </c>
      <c r="C664" s="31" t="s">
        <v>103</v>
      </c>
      <c r="D664" s="31" t="s">
        <v>670</v>
      </c>
      <c r="E664" s="31" t="s">
        <v>2783</v>
      </c>
      <c r="F664" s="31" t="s">
        <v>68</v>
      </c>
      <c r="G664" s="31" t="s">
        <v>2784</v>
      </c>
      <c r="H664" s="31" t="s">
        <v>2785</v>
      </c>
      <c r="I664" s="32" t="s">
        <v>301</v>
      </c>
      <c r="J664" s="32" t="s">
        <v>93</v>
      </c>
      <c r="K664" s="31">
        <f>ABS('Raw_Data'!K664)</f>
        <v>94</v>
      </c>
      <c r="L664" s="31">
        <f>K664 + SUMIF(Stock_In!A:A, A664, Stock_In!D:D) - SUMIF(Stock_Out!A:A, A664, Stock_Out!D:D)</f>
        <v>94</v>
      </c>
      <c r="M664" s="31">
        <v>51</v>
      </c>
      <c r="N664" s="31">
        <f t="shared" si="31"/>
        <v>0</v>
      </c>
      <c r="O664" s="31" t="str">
        <f t="shared" si="30"/>
        <v>No</v>
      </c>
      <c r="P664" s="39">
        <v>5</v>
      </c>
      <c r="Q664" s="31">
        <v>71</v>
      </c>
      <c r="R664" s="39">
        <f t="shared" si="32"/>
        <v>355</v>
      </c>
      <c r="S664" s="33">
        <v>26</v>
      </c>
    </row>
    <row r="665" spans="1:19" x14ac:dyDescent="0.25">
      <c r="A665" s="28" t="str">
        <f>IFERROR(VLOOKUP(B665, CHOOSE({1,2}, Products!B:B, Products!A:A), 2, FALSE), "Not Found")</f>
        <v>P029</v>
      </c>
      <c r="B665" s="28" t="str">
        <f>PROPER(TRIM('Raw_Data'!A665))</f>
        <v>Arborio Rice</v>
      </c>
      <c r="C665" s="28" t="s">
        <v>56</v>
      </c>
      <c r="D665" s="28" t="s">
        <v>153</v>
      </c>
      <c r="E665" s="28" t="s">
        <v>2786</v>
      </c>
      <c r="F665" s="28" t="s">
        <v>59</v>
      </c>
      <c r="G665" s="28" t="s">
        <v>2787</v>
      </c>
      <c r="H665" s="28" t="s">
        <v>2788</v>
      </c>
      <c r="I665" s="29" t="s">
        <v>307</v>
      </c>
      <c r="J665" s="29" t="s">
        <v>854</v>
      </c>
      <c r="K665" s="28">
        <f>ABS('Raw_Data'!K665)</f>
        <v>86</v>
      </c>
      <c r="L665" s="28">
        <f>K665 + SUMIF(Stock_In!A:A, A665, Stock_In!D:D) - SUMIF(Stock_Out!A:A, A665, Stock_Out!D:D)</f>
        <v>86</v>
      </c>
      <c r="M665" s="28">
        <v>45</v>
      </c>
      <c r="N665" s="28">
        <f t="shared" si="31"/>
        <v>0</v>
      </c>
      <c r="O665" s="28" t="str">
        <f t="shared" si="30"/>
        <v>No</v>
      </c>
      <c r="P665" s="40">
        <v>3</v>
      </c>
      <c r="Q665" s="28">
        <v>95</v>
      </c>
      <c r="R665" s="40">
        <f t="shared" si="32"/>
        <v>285</v>
      </c>
      <c r="S665" s="30">
        <v>72</v>
      </c>
    </row>
    <row r="666" spans="1:19" x14ac:dyDescent="0.25">
      <c r="A666" s="31" t="str">
        <f>IFERROR(VLOOKUP(B666, CHOOSE({1,2}, Products!B:B, Products!A:A), 2, FALSE), "Not Found")</f>
        <v>P007</v>
      </c>
      <c r="B666" s="31" t="str">
        <f>PROPER(TRIM('Raw_Data'!A666))</f>
        <v>Coconut Sugar</v>
      </c>
      <c r="C666" s="31" t="s">
        <v>56</v>
      </c>
      <c r="D666" s="31" t="s">
        <v>1475</v>
      </c>
      <c r="E666" s="31" t="s">
        <v>2789</v>
      </c>
      <c r="F666" s="31" t="s">
        <v>59</v>
      </c>
      <c r="G666" s="31" t="s">
        <v>2790</v>
      </c>
      <c r="H666" s="31" t="s">
        <v>2791</v>
      </c>
      <c r="I666" s="32" t="s">
        <v>307</v>
      </c>
      <c r="J666" s="32" t="s">
        <v>921</v>
      </c>
      <c r="K666" s="31">
        <f>ABS('Raw_Data'!K666)</f>
        <v>20</v>
      </c>
      <c r="L666" s="31">
        <f>K666 + SUMIF(Stock_In!A:A, A666, Stock_In!D:D) - SUMIF(Stock_Out!A:A, A666, Stock_Out!D:D)</f>
        <v>20</v>
      </c>
      <c r="M666" s="31">
        <v>59</v>
      </c>
      <c r="N666" s="31">
        <f t="shared" si="31"/>
        <v>39</v>
      </c>
      <c r="O666" s="31" t="str">
        <f t="shared" si="30"/>
        <v>Yes</v>
      </c>
      <c r="P666" s="39">
        <v>4</v>
      </c>
      <c r="Q666" s="31">
        <v>61</v>
      </c>
      <c r="R666" s="39">
        <f t="shared" si="32"/>
        <v>244</v>
      </c>
      <c r="S666" s="33">
        <v>3</v>
      </c>
    </row>
    <row r="667" spans="1:19" x14ac:dyDescent="0.25">
      <c r="A667" s="28" t="str">
        <f>IFERROR(VLOOKUP(B667, CHOOSE({1,2}, Products!B:B, Products!A:A), 2, FALSE), "Not Found")</f>
        <v>P013</v>
      </c>
      <c r="B667" s="28" t="str">
        <f>PROPER(TRIM('Raw_Data'!A667))</f>
        <v>Orange</v>
      </c>
      <c r="C667" s="28" t="s">
        <v>56</v>
      </c>
      <c r="D667" s="28" t="s">
        <v>1873</v>
      </c>
      <c r="E667" s="28" t="s">
        <v>2792</v>
      </c>
      <c r="F667" s="28" t="s">
        <v>68</v>
      </c>
      <c r="G667" s="28" t="s">
        <v>2793</v>
      </c>
      <c r="H667" s="28" t="s">
        <v>2794</v>
      </c>
      <c r="I667" s="29" t="s">
        <v>307</v>
      </c>
      <c r="J667" s="29" t="s">
        <v>149</v>
      </c>
      <c r="K667" s="28">
        <f>ABS('Raw_Data'!K667)</f>
        <v>85</v>
      </c>
      <c r="L667" s="28">
        <f>K667 + SUMIF(Stock_In!A:A, A667, Stock_In!D:D) - SUMIF(Stock_Out!A:A, A667, Stock_Out!D:D)</f>
        <v>85</v>
      </c>
      <c r="M667" s="28">
        <v>6</v>
      </c>
      <c r="N667" s="28">
        <f t="shared" si="31"/>
        <v>0</v>
      </c>
      <c r="O667" s="28" t="str">
        <f t="shared" si="30"/>
        <v>No</v>
      </c>
      <c r="P667" s="40">
        <v>2.5</v>
      </c>
      <c r="Q667" s="28">
        <v>95</v>
      </c>
      <c r="R667" s="40">
        <f t="shared" si="32"/>
        <v>237.5</v>
      </c>
      <c r="S667" s="30">
        <v>24</v>
      </c>
    </row>
    <row r="668" spans="1:19" x14ac:dyDescent="0.25">
      <c r="A668" s="31" t="str">
        <f>IFERROR(VLOOKUP(B668, CHOOSE({1,2}, Products!B:B, Products!A:A), 2, FALSE), "Not Found")</f>
        <v>P103</v>
      </c>
      <c r="B668" s="31" t="str">
        <f>PROPER(TRIM('Raw_Data'!A668))</f>
        <v>Broccoli</v>
      </c>
      <c r="C668" s="31" t="s">
        <v>56</v>
      </c>
      <c r="D668" s="31" t="s">
        <v>2693</v>
      </c>
      <c r="E668" s="31" t="s">
        <v>2795</v>
      </c>
      <c r="F668" s="31" t="s">
        <v>68</v>
      </c>
      <c r="G668" s="31" t="s">
        <v>2796</v>
      </c>
      <c r="H668" s="31" t="s">
        <v>2797</v>
      </c>
      <c r="I668" s="32" t="s">
        <v>332</v>
      </c>
      <c r="J668" s="32" t="s">
        <v>940</v>
      </c>
      <c r="K668" s="31">
        <f>ABS('Raw_Data'!K668)</f>
        <v>30</v>
      </c>
      <c r="L668" s="31">
        <f>K668 + SUMIF(Stock_In!A:A, A668, Stock_In!D:D) - SUMIF(Stock_Out!A:A, A668, Stock_Out!D:D)</f>
        <v>30</v>
      </c>
      <c r="M668" s="31">
        <v>3</v>
      </c>
      <c r="N668" s="31">
        <f t="shared" si="31"/>
        <v>0</v>
      </c>
      <c r="O668" s="31" t="str">
        <f t="shared" si="30"/>
        <v>No</v>
      </c>
      <c r="P668" s="39">
        <v>3</v>
      </c>
      <c r="Q668" s="31">
        <v>49</v>
      </c>
      <c r="R668" s="39">
        <f t="shared" si="32"/>
        <v>147</v>
      </c>
      <c r="S668" s="33">
        <v>17</v>
      </c>
    </row>
    <row r="669" spans="1:19" x14ac:dyDescent="0.25">
      <c r="A669" s="28" t="str">
        <f>IFERROR(VLOOKUP(B669, CHOOSE({1,2}, Products!B:B, Products!A:A), 2, FALSE), "Not Found")</f>
        <v>P091</v>
      </c>
      <c r="B669" s="28" t="str">
        <f>PROPER(TRIM('Raw_Data'!A669))</f>
        <v>Spinach</v>
      </c>
      <c r="C669" s="28" t="s">
        <v>152</v>
      </c>
      <c r="D669" s="28" t="s">
        <v>216</v>
      </c>
      <c r="E669" s="28" t="s">
        <v>2799</v>
      </c>
      <c r="F669" s="28" t="s">
        <v>68</v>
      </c>
      <c r="G669" s="28" t="s">
        <v>2800</v>
      </c>
      <c r="H669" s="28" t="s">
        <v>2801</v>
      </c>
      <c r="I669" s="29" t="s">
        <v>332</v>
      </c>
      <c r="J669" s="29" t="s">
        <v>833</v>
      </c>
      <c r="K669" s="28">
        <f>ABS('Raw_Data'!K669)</f>
        <v>23</v>
      </c>
      <c r="L669" s="28">
        <f>K669 + SUMIF(Stock_In!A:A, A669, Stock_In!D:D) - SUMIF(Stock_Out!A:A, A669, Stock_Out!D:D)</f>
        <v>23</v>
      </c>
      <c r="M669" s="28">
        <v>77</v>
      </c>
      <c r="N669" s="28">
        <f t="shared" si="31"/>
        <v>54</v>
      </c>
      <c r="O669" s="28" t="str">
        <f t="shared" si="30"/>
        <v>Yes</v>
      </c>
      <c r="P669" s="40">
        <v>2.5</v>
      </c>
      <c r="Q669" s="28">
        <v>51</v>
      </c>
      <c r="R669" s="40">
        <f t="shared" si="32"/>
        <v>127.5</v>
      </c>
      <c r="S669" s="30">
        <v>48</v>
      </c>
    </row>
    <row r="670" spans="1:19" x14ac:dyDescent="0.25">
      <c r="A670" s="31" t="str">
        <f>IFERROR(VLOOKUP(B670, CHOOSE({1,2}, Products!B:B, Products!A:A), 2, FALSE), "Not Found")</f>
        <v>P019</v>
      </c>
      <c r="B670" s="31" t="str">
        <f>PROPER(TRIM('Raw_Data'!A670))</f>
        <v>Eggplant</v>
      </c>
      <c r="C670" s="31" t="s">
        <v>152</v>
      </c>
      <c r="D670" s="31" t="s">
        <v>114</v>
      </c>
      <c r="E670" s="31" t="s">
        <v>2802</v>
      </c>
      <c r="F670" s="31" t="s">
        <v>68</v>
      </c>
      <c r="G670" s="31" t="s">
        <v>2803</v>
      </c>
      <c r="H670" s="31" t="s">
        <v>2804</v>
      </c>
      <c r="I670" s="32" t="s">
        <v>332</v>
      </c>
      <c r="J670" s="32" t="s">
        <v>290</v>
      </c>
      <c r="K670" s="31">
        <f>ABS('Raw_Data'!K670)</f>
        <v>17</v>
      </c>
      <c r="L670" s="31">
        <f>K670 + SUMIF(Stock_In!A:A, A670, Stock_In!D:D) - SUMIF(Stock_Out!A:A, A670, Stock_Out!D:D)</f>
        <v>17</v>
      </c>
      <c r="M670" s="31">
        <v>2</v>
      </c>
      <c r="N670" s="31">
        <f t="shared" si="31"/>
        <v>0</v>
      </c>
      <c r="O670" s="31" t="str">
        <f t="shared" si="30"/>
        <v>No</v>
      </c>
      <c r="P670" s="39">
        <v>4</v>
      </c>
      <c r="Q670" s="31">
        <v>80</v>
      </c>
      <c r="R670" s="39">
        <f t="shared" si="32"/>
        <v>320</v>
      </c>
      <c r="S670" s="33">
        <v>85</v>
      </c>
    </row>
    <row r="671" spans="1:19" x14ac:dyDescent="0.25">
      <c r="A671" s="28" t="str">
        <f>IFERROR(VLOOKUP(B671, CHOOSE({1,2}, Products!B:B, Products!A:A), 2, FALSE), "Not Found")</f>
        <v>P112</v>
      </c>
      <c r="B671" s="28" t="str">
        <f>PROPER(TRIM('Raw_Data'!A671))</f>
        <v>White Bread</v>
      </c>
      <c r="C671" s="28" t="s">
        <v>74</v>
      </c>
      <c r="D671" s="28" t="s">
        <v>1403</v>
      </c>
      <c r="E671" s="28" t="s">
        <v>2805</v>
      </c>
      <c r="F671" s="28" t="s">
        <v>68</v>
      </c>
      <c r="G671" s="28" t="s">
        <v>2806</v>
      </c>
      <c r="H671" s="28" t="s">
        <v>2807</v>
      </c>
      <c r="I671" s="29" t="s">
        <v>1009</v>
      </c>
      <c r="J671" s="29" t="s">
        <v>1557</v>
      </c>
      <c r="K671" s="28">
        <f>ABS('Raw_Data'!K671)</f>
        <v>61</v>
      </c>
      <c r="L671" s="28">
        <f>K671 + SUMIF(Stock_In!A:A, A671, Stock_In!D:D) - SUMIF(Stock_Out!A:A, A671, Stock_Out!D:D)</f>
        <v>61</v>
      </c>
      <c r="M671" s="28">
        <v>22</v>
      </c>
      <c r="N671" s="28">
        <f t="shared" si="31"/>
        <v>0</v>
      </c>
      <c r="O671" s="28" t="str">
        <f t="shared" si="30"/>
        <v>No</v>
      </c>
      <c r="P671" s="40">
        <v>2.4500000000000002</v>
      </c>
      <c r="Q671" s="28">
        <v>76</v>
      </c>
      <c r="R671" s="40">
        <f t="shared" si="32"/>
        <v>186.20000000000002</v>
      </c>
      <c r="S671" s="30">
        <v>70</v>
      </c>
    </row>
    <row r="672" spans="1:19" x14ac:dyDescent="0.25">
      <c r="A672" s="31" t="str">
        <f>IFERROR(VLOOKUP(B672, CHOOSE({1,2}, Products!B:B, Products!A:A), 2, FALSE), "Not Found")</f>
        <v>P014</v>
      </c>
      <c r="B672" s="31" t="str">
        <f>PROPER(TRIM('Raw_Data'!A672))</f>
        <v>Digestive Biscuit</v>
      </c>
      <c r="C672" s="31" t="s">
        <v>201</v>
      </c>
      <c r="D672" s="31" t="s">
        <v>2808</v>
      </c>
      <c r="E672" s="31" t="s">
        <v>2809</v>
      </c>
      <c r="F672" s="31" t="s">
        <v>59</v>
      </c>
      <c r="G672" s="31" t="s">
        <v>2810</v>
      </c>
      <c r="H672" s="31" t="s">
        <v>2811</v>
      </c>
      <c r="I672" s="32" t="s">
        <v>1009</v>
      </c>
      <c r="J672" s="32" t="s">
        <v>582</v>
      </c>
      <c r="K672" s="31">
        <f>ABS('Raw_Data'!K672)</f>
        <v>29</v>
      </c>
      <c r="L672" s="31">
        <f>K672 + SUMIF(Stock_In!A:A, A672, Stock_In!D:D) - SUMIF(Stock_Out!A:A, A672, Stock_Out!D:D)</f>
        <v>29</v>
      </c>
      <c r="M672" s="31">
        <v>42</v>
      </c>
      <c r="N672" s="31">
        <f t="shared" si="31"/>
        <v>13</v>
      </c>
      <c r="O672" s="31" t="str">
        <f t="shared" si="30"/>
        <v>Yes</v>
      </c>
      <c r="P672" s="39">
        <v>10</v>
      </c>
      <c r="Q672" s="31">
        <v>72</v>
      </c>
      <c r="R672" s="39">
        <f t="shared" si="32"/>
        <v>720</v>
      </c>
      <c r="S672" s="33">
        <v>28</v>
      </c>
    </row>
    <row r="673" spans="1:19" x14ac:dyDescent="0.25">
      <c r="A673" s="28" t="str">
        <f>IFERROR(VLOOKUP(B673, CHOOSE({1,2}, Products!B:B, Products!A:A), 2, FALSE), "Not Found")</f>
        <v>P076</v>
      </c>
      <c r="B673" s="28" t="str">
        <f>PROPER(TRIM('Raw_Data'!A673))</f>
        <v>Egg (Goose)</v>
      </c>
      <c r="C673" s="28" t="s">
        <v>56</v>
      </c>
      <c r="D673" s="28" t="s">
        <v>2812</v>
      </c>
      <c r="E673" s="28" t="s">
        <v>2813</v>
      </c>
      <c r="F673" s="28" t="s">
        <v>106</v>
      </c>
      <c r="G673" s="28" t="s">
        <v>2814</v>
      </c>
      <c r="H673" s="28" t="s">
        <v>2815</v>
      </c>
      <c r="I673" s="29" t="s">
        <v>2250</v>
      </c>
      <c r="J673" s="29" t="s">
        <v>1122</v>
      </c>
      <c r="K673" s="28">
        <f>ABS('Raw_Data'!K673)</f>
        <v>40</v>
      </c>
      <c r="L673" s="28">
        <f>K673 + SUMIF(Stock_In!A:A, A673, Stock_In!D:D) - SUMIF(Stock_Out!A:A, A673, Stock_Out!D:D)</f>
        <v>40</v>
      </c>
      <c r="M673" s="28">
        <v>72</v>
      </c>
      <c r="N673" s="28">
        <f t="shared" si="31"/>
        <v>32</v>
      </c>
      <c r="O673" s="28" t="str">
        <f t="shared" si="30"/>
        <v>Yes</v>
      </c>
      <c r="P673" s="40">
        <v>3</v>
      </c>
      <c r="Q673" s="28">
        <v>23</v>
      </c>
      <c r="R673" s="40">
        <f t="shared" si="32"/>
        <v>69</v>
      </c>
      <c r="S673" s="30">
        <v>17</v>
      </c>
    </row>
    <row r="674" spans="1:19" x14ac:dyDescent="0.25">
      <c r="A674" s="31" t="str">
        <f>IFERROR(VLOOKUP(B674, CHOOSE({1,2}, Products!B:B, Products!A:A), 2, FALSE), "Not Found")</f>
        <v>P037</v>
      </c>
      <c r="B674" s="31" t="str">
        <f>PROPER(TRIM('Raw_Data'!A674))</f>
        <v>Robusta Coffee</v>
      </c>
      <c r="C674" s="31" t="s">
        <v>56</v>
      </c>
      <c r="D674" s="31" t="s">
        <v>2776</v>
      </c>
      <c r="E674" s="31" t="s">
        <v>2816</v>
      </c>
      <c r="F674" s="31" t="s">
        <v>106</v>
      </c>
      <c r="G674" s="31" t="s">
        <v>2817</v>
      </c>
      <c r="H674" s="31" t="s">
        <v>2818</v>
      </c>
      <c r="I674" s="32" t="s">
        <v>749</v>
      </c>
      <c r="J674" s="32">
        <v>45511</v>
      </c>
      <c r="K674" s="31">
        <f>ABS('Raw_Data'!K674)</f>
        <v>20</v>
      </c>
      <c r="L674" s="31">
        <f>K674 + SUMIF(Stock_In!A:A, A674, Stock_In!D:D) - SUMIF(Stock_Out!A:A, A674, Stock_Out!D:D)</f>
        <v>20</v>
      </c>
      <c r="M674" s="31">
        <v>91</v>
      </c>
      <c r="N674" s="31">
        <f t="shared" si="31"/>
        <v>71</v>
      </c>
      <c r="O674" s="31" t="str">
        <f t="shared" si="30"/>
        <v>Yes</v>
      </c>
      <c r="P674" s="39">
        <v>1.5</v>
      </c>
      <c r="Q674" s="31">
        <v>81</v>
      </c>
      <c r="R674" s="39">
        <f t="shared" si="32"/>
        <v>121.5</v>
      </c>
      <c r="S674" s="33">
        <v>74</v>
      </c>
    </row>
    <row r="675" spans="1:19" x14ac:dyDescent="0.25">
      <c r="A675" s="28" t="str">
        <f>IFERROR(VLOOKUP(B675, CHOOSE({1,2}, Products!B:B, Products!A:A), 2, FALSE), "Not Found")</f>
        <v>P113</v>
      </c>
      <c r="B675" s="28" t="str">
        <f>PROPER(TRIM('Raw_Data'!A675))</f>
        <v>Watermelon</v>
      </c>
      <c r="C675" s="28" t="s">
        <v>103</v>
      </c>
      <c r="D675" s="28" t="s">
        <v>2819</v>
      </c>
      <c r="E675" s="28" t="s">
        <v>2820</v>
      </c>
      <c r="F675" s="28" t="s">
        <v>59</v>
      </c>
      <c r="G675" s="28" t="s">
        <v>2821</v>
      </c>
      <c r="H675" s="28" t="s">
        <v>2822</v>
      </c>
      <c r="I675" s="29" t="s">
        <v>749</v>
      </c>
      <c r="J675" s="29" t="s">
        <v>132</v>
      </c>
      <c r="K675" s="28">
        <f>ABS('Raw_Data'!K675)</f>
        <v>51</v>
      </c>
      <c r="L675" s="28">
        <f>K675 + SUMIF(Stock_In!A:A, A675, Stock_In!D:D) - SUMIF(Stock_Out!A:A, A675, Stock_Out!D:D)</f>
        <v>51</v>
      </c>
      <c r="M675" s="28">
        <v>12</v>
      </c>
      <c r="N675" s="28">
        <f t="shared" si="31"/>
        <v>0</v>
      </c>
      <c r="O675" s="28" t="str">
        <f t="shared" si="30"/>
        <v>No</v>
      </c>
      <c r="P675" s="40">
        <v>9.5</v>
      </c>
      <c r="Q675" s="28">
        <v>26</v>
      </c>
      <c r="R675" s="40">
        <f t="shared" si="32"/>
        <v>247</v>
      </c>
      <c r="S675" s="30">
        <v>32</v>
      </c>
    </row>
    <row r="676" spans="1:19" x14ac:dyDescent="0.25">
      <c r="A676" s="31" t="str">
        <f>IFERROR(VLOOKUP(B676, CHOOSE({1,2}, Products!B:B, Products!A:A), 2, FALSE), "Not Found")</f>
        <v>P004</v>
      </c>
      <c r="B676" s="31" t="str">
        <f>PROPER(TRIM('Raw_Data'!A676))</f>
        <v>Carrot</v>
      </c>
      <c r="C676" s="31" t="s">
        <v>56</v>
      </c>
      <c r="D676" s="31" t="s">
        <v>963</v>
      </c>
      <c r="E676" s="31" t="s">
        <v>2823</v>
      </c>
      <c r="F676" s="31" t="s">
        <v>59</v>
      </c>
      <c r="G676" s="31" t="s">
        <v>2824</v>
      </c>
      <c r="H676" s="31" t="s">
        <v>2825</v>
      </c>
      <c r="I676" s="32" t="s">
        <v>749</v>
      </c>
      <c r="J676" s="32">
        <v>45422</v>
      </c>
      <c r="K676" s="31">
        <f>ABS('Raw_Data'!K676)</f>
        <v>80</v>
      </c>
      <c r="L676" s="31">
        <f>K676 + SUMIF(Stock_In!A:A, A676, Stock_In!D:D) - SUMIF(Stock_Out!A:A, A676, Stock_Out!D:D)</f>
        <v>80</v>
      </c>
      <c r="M676" s="31">
        <v>14</v>
      </c>
      <c r="N676" s="31">
        <f t="shared" si="31"/>
        <v>0</v>
      </c>
      <c r="O676" s="31" t="str">
        <f t="shared" si="30"/>
        <v>No</v>
      </c>
      <c r="P676" s="39">
        <v>3.5</v>
      </c>
      <c r="Q676" s="31">
        <v>36</v>
      </c>
      <c r="R676" s="39">
        <f t="shared" si="32"/>
        <v>126</v>
      </c>
      <c r="S676" s="33">
        <v>64</v>
      </c>
    </row>
    <row r="677" spans="1:19" x14ac:dyDescent="0.25">
      <c r="A677" s="28" t="str">
        <f>IFERROR(VLOOKUP(B677, CHOOSE({1,2}, Products!B:B, Products!A:A), 2, FALSE), "Not Found")</f>
        <v>P066</v>
      </c>
      <c r="B677" s="28" t="str">
        <f>PROPER(TRIM('Raw_Data'!A677))</f>
        <v>Almond Flour</v>
      </c>
      <c r="C677" s="28" t="s">
        <v>103</v>
      </c>
      <c r="D677" s="28" t="s">
        <v>2826</v>
      </c>
      <c r="E677" s="28" t="s">
        <v>2827</v>
      </c>
      <c r="F677" s="28" t="s">
        <v>106</v>
      </c>
      <c r="G677" s="28" t="s">
        <v>2828</v>
      </c>
      <c r="H677" s="28" t="s">
        <v>2829</v>
      </c>
      <c r="I677" s="29" t="s">
        <v>550</v>
      </c>
      <c r="J677" s="29" t="s">
        <v>974</v>
      </c>
      <c r="K677" s="28">
        <f>ABS('Raw_Data'!K677)</f>
        <v>85</v>
      </c>
      <c r="L677" s="28">
        <f>K677 + SUMIF(Stock_In!A:A, A677, Stock_In!D:D) - SUMIF(Stock_Out!A:A, A677, Stock_Out!D:D)</f>
        <v>85</v>
      </c>
      <c r="M677" s="28">
        <v>100</v>
      </c>
      <c r="N677" s="28">
        <f t="shared" si="31"/>
        <v>15</v>
      </c>
      <c r="O677" s="28" t="str">
        <f t="shared" si="30"/>
        <v>Yes</v>
      </c>
      <c r="P677" s="40">
        <v>6.1</v>
      </c>
      <c r="Q677" s="28">
        <v>80</v>
      </c>
      <c r="R677" s="40">
        <f t="shared" si="32"/>
        <v>488</v>
      </c>
      <c r="S677" s="30">
        <v>94</v>
      </c>
    </row>
    <row r="678" spans="1:19" x14ac:dyDescent="0.25">
      <c r="A678" s="31" t="str">
        <f>IFERROR(VLOOKUP(B678, CHOOSE({1,2}, Products!B:B, Products!A:A), 2, FALSE), "Not Found")</f>
        <v>P096</v>
      </c>
      <c r="B678" s="31" t="str">
        <f>PROPER(TRIM('Raw_Data'!A678))</f>
        <v>Apple</v>
      </c>
      <c r="C678" s="31" t="s">
        <v>103</v>
      </c>
      <c r="D678" s="31" t="s">
        <v>1147</v>
      </c>
      <c r="E678" s="31" t="s">
        <v>2830</v>
      </c>
      <c r="F678" s="31" t="s">
        <v>68</v>
      </c>
      <c r="G678" s="31" t="s">
        <v>2831</v>
      </c>
      <c r="H678" s="31" t="s">
        <v>2832</v>
      </c>
      <c r="I678" s="32" t="s">
        <v>550</v>
      </c>
      <c r="J678" s="32">
        <v>45480</v>
      </c>
      <c r="K678" s="31">
        <f>ABS('Raw_Data'!K678)</f>
        <v>17</v>
      </c>
      <c r="L678" s="31">
        <f>K678 + SUMIF(Stock_In!A:A, A678, Stock_In!D:D) - SUMIF(Stock_Out!A:A, A678, Stock_Out!D:D)</f>
        <v>17</v>
      </c>
      <c r="M678" s="31">
        <v>67</v>
      </c>
      <c r="N678" s="31">
        <f t="shared" si="31"/>
        <v>50</v>
      </c>
      <c r="O678" s="31" t="str">
        <f t="shared" si="30"/>
        <v>Yes</v>
      </c>
      <c r="P678" s="39">
        <v>2.75</v>
      </c>
      <c r="Q678" s="31">
        <v>26</v>
      </c>
      <c r="R678" s="39">
        <f t="shared" si="32"/>
        <v>71.5</v>
      </c>
      <c r="S678" s="33">
        <v>1</v>
      </c>
    </row>
    <row r="679" spans="1:19" x14ac:dyDescent="0.25">
      <c r="A679" s="28" t="str">
        <f>IFERROR(VLOOKUP(B679, CHOOSE({1,2}, Products!B:B, Products!A:A), 2, FALSE), "Not Found")</f>
        <v>P054</v>
      </c>
      <c r="B679" s="28" t="str">
        <f>PROPER(TRIM('Raw_Data'!A679))</f>
        <v>Black Rice</v>
      </c>
      <c r="C679" s="28" t="s">
        <v>113</v>
      </c>
      <c r="D679" s="28" t="s">
        <v>2519</v>
      </c>
      <c r="E679" s="28" t="s">
        <v>2833</v>
      </c>
      <c r="F679" s="28" t="s">
        <v>59</v>
      </c>
      <c r="G679" s="28" t="s">
        <v>2834</v>
      </c>
      <c r="H679" s="28" t="s">
        <v>2835</v>
      </c>
      <c r="I679" s="29" t="s">
        <v>550</v>
      </c>
      <c r="J679" s="29" t="s">
        <v>307</v>
      </c>
      <c r="K679" s="28">
        <f>ABS('Raw_Data'!K679)</f>
        <v>86</v>
      </c>
      <c r="L679" s="28">
        <f>K679 + SUMIF(Stock_In!A:A, A679, Stock_In!D:D) - SUMIF(Stock_Out!A:A, A679, Stock_Out!D:D)</f>
        <v>86</v>
      </c>
      <c r="M679" s="28">
        <v>68</v>
      </c>
      <c r="N679" s="28">
        <f t="shared" si="31"/>
        <v>0</v>
      </c>
      <c r="O679" s="28" t="str">
        <f t="shared" si="30"/>
        <v>No</v>
      </c>
      <c r="P679" s="40">
        <v>15</v>
      </c>
      <c r="Q679" s="28">
        <v>47</v>
      </c>
      <c r="R679" s="40">
        <f t="shared" si="32"/>
        <v>705</v>
      </c>
      <c r="S679" s="30">
        <v>95</v>
      </c>
    </row>
    <row r="680" spans="1:19" x14ac:dyDescent="0.25">
      <c r="A680" s="31" t="str">
        <f>IFERROR(VLOOKUP(B680, CHOOSE({1,2}, Products!B:B, Products!A:A), 2, FALSE), "Not Found")</f>
        <v>P020</v>
      </c>
      <c r="B680" s="31" t="str">
        <f>PROPER(TRIM('Raw_Data'!A680))</f>
        <v>Whole Wheat Flour</v>
      </c>
      <c r="C680" s="31" t="s">
        <v>65</v>
      </c>
      <c r="D680" s="31" t="s">
        <v>756</v>
      </c>
      <c r="E680" s="31" t="s">
        <v>2836</v>
      </c>
      <c r="F680" s="31" t="s">
        <v>68</v>
      </c>
      <c r="G680" s="31" t="s">
        <v>2837</v>
      </c>
      <c r="H680" s="31" t="s">
        <v>2838</v>
      </c>
      <c r="I680" s="32" t="s">
        <v>1059</v>
      </c>
      <c r="J680" s="32" t="s">
        <v>764</v>
      </c>
      <c r="K680" s="31">
        <f>ABS('Raw_Data'!K680)</f>
        <v>82</v>
      </c>
      <c r="L680" s="31">
        <f>K680 + SUMIF(Stock_In!A:A, A680, Stock_In!D:D) - SUMIF(Stock_Out!A:A, A680, Stock_Out!D:D)</f>
        <v>82</v>
      </c>
      <c r="M680" s="31">
        <v>4</v>
      </c>
      <c r="N680" s="31">
        <f t="shared" si="31"/>
        <v>0</v>
      </c>
      <c r="O680" s="31" t="str">
        <f t="shared" si="30"/>
        <v>No</v>
      </c>
      <c r="P680" s="39">
        <v>1.8</v>
      </c>
      <c r="Q680" s="31">
        <v>31</v>
      </c>
      <c r="R680" s="39">
        <f t="shared" si="32"/>
        <v>55.800000000000004</v>
      </c>
      <c r="S680" s="33">
        <v>34</v>
      </c>
    </row>
    <row r="681" spans="1:19" x14ac:dyDescent="0.25">
      <c r="A681" s="28" t="str">
        <f>IFERROR(VLOOKUP(B681, CHOOSE({1,2}, Products!B:B, Products!A:A), 2, FALSE), "Not Found")</f>
        <v>P102</v>
      </c>
      <c r="B681" s="28" t="str">
        <f>PROPER(TRIM('Raw_Data'!A681))</f>
        <v>Salmon</v>
      </c>
      <c r="C681" s="28" t="s">
        <v>103</v>
      </c>
      <c r="D681" s="28" t="s">
        <v>765</v>
      </c>
      <c r="E681" s="28" t="s">
        <v>2839</v>
      </c>
      <c r="F681" s="28" t="s">
        <v>59</v>
      </c>
      <c r="G681" s="28" t="s">
        <v>2840</v>
      </c>
      <c r="H681" s="28" t="s">
        <v>2841</v>
      </c>
      <c r="I681" s="29" t="s">
        <v>1059</v>
      </c>
      <c r="J681" s="29" t="s">
        <v>1264</v>
      </c>
      <c r="K681" s="28">
        <f>ABS('Raw_Data'!K681)</f>
        <v>78</v>
      </c>
      <c r="L681" s="28">
        <f>K681 + SUMIF(Stock_In!A:A, A681, Stock_In!D:D) - SUMIF(Stock_Out!A:A, A681, Stock_Out!D:D)</f>
        <v>78</v>
      </c>
      <c r="M681" s="28">
        <v>62</v>
      </c>
      <c r="N681" s="28">
        <f t="shared" si="31"/>
        <v>0</v>
      </c>
      <c r="O681" s="28" t="str">
        <f t="shared" si="30"/>
        <v>No</v>
      </c>
      <c r="P681" s="40">
        <v>3</v>
      </c>
      <c r="Q681" s="28">
        <v>61</v>
      </c>
      <c r="R681" s="40">
        <f t="shared" si="32"/>
        <v>183</v>
      </c>
      <c r="S681" s="30">
        <v>78</v>
      </c>
    </row>
    <row r="682" spans="1:19" x14ac:dyDescent="0.25">
      <c r="A682" s="31" t="str">
        <f>IFERROR(VLOOKUP(B682, CHOOSE({1,2}, Products!B:B, Products!A:A), 2, FALSE), "Not Found")</f>
        <v>P039</v>
      </c>
      <c r="B682" s="31" t="str">
        <f>PROPER(TRIM('Raw_Data'!A682))</f>
        <v>Palm Oil</v>
      </c>
      <c r="C682" s="31" t="s">
        <v>56</v>
      </c>
      <c r="D682" s="31" t="s">
        <v>812</v>
      </c>
      <c r="E682" s="31" t="s">
        <v>2842</v>
      </c>
      <c r="F682" s="31" t="s">
        <v>106</v>
      </c>
      <c r="G682" s="31" t="s">
        <v>2843</v>
      </c>
      <c r="H682" s="31" t="s">
        <v>2844</v>
      </c>
      <c r="I682" s="32" t="s">
        <v>1059</v>
      </c>
      <c r="J682" s="32" t="s">
        <v>198</v>
      </c>
      <c r="K682" s="31">
        <f>ABS('Raw_Data'!K682)</f>
        <v>74</v>
      </c>
      <c r="L682" s="31">
        <f>K682 + SUMIF(Stock_In!A:A, A682, Stock_In!D:D) - SUMIF(Stock_Out!A:A, A682, Stock_Out!D:D)</f>
        <v>74</v>
      </c>
      <c r="M682" s="31">
        <v>74</v>
      </c>
      <c r="N682" s="31">
        <f t="shared" si="31"/>
        <v>0</v>
      </c>
      <c r="O682" s="31" t="str">
        <f t="shared" si="30"/>
        <v>Yes</v>
      </c>
      <c r="P682" s="39">
        <v>4.5</v>
      </c>
      <c r="Q682" s="31">
        <v>63</v>
      </c>
      <c r="R682" s="39">
        <f t="shared" si="32"/>
        <v>283.5</v>
      </c>
      <c r="S682" s="33">
        <v>69</v>
      </c>
    </row>
    <row r="683" spans="1:19" x14ac:dyDescent="0.25">
      <c r="A683" s="28" t="str">
        <f>IFERROR(VLOOKUP(B683, CHOOSE({1,2}, Products!B:B, Products!A:A), 2, FALSE), "Not Found")</f>
        <v>P062</v>
      </c>
      <c r="B683" s="28" t="str">
        <f>PROPER(TRIM('Raw_Data'!A683))</f>
        <v>Short Grain Rice</v>
      </c>
      <c r="C683" s="28" t="s">
        <v>152</v>
      </c>
      <c r="D683" s="28" t="s">
        <v>1772</v>
      </c>
      <c r="E683" s="28" t="s">
        <v>2845</v>
      </c>
      <c r="F683" s="28" t="s">
        <v>59</v>
      </c>
      <c r="G683" s="28" t="s">
        <v>2846</v>
      </c>
      <c r="H683" s="28" t="s">
        <v>2847</v>
      </c>
      <c r="I683" s="29" t="s">
        <v>1059</v>
      </c>
      <c r="J683" s="29" t="s">
        <v>1191</v>
      </c>
      <c r="K683" s="28">
        <f>ABS('Raw_Data'!K683)</f>
        <v>18</v>
      </c>
      <c r="L683" s="28">
        <f>K683 + SUMIF(Stock_In!A:A, A683, Stock_In!D:D) - SUMIF(Stock_Out!A:A, A683, Stock_Out!D:D)</f>
        <v>18</v>
      </c>
      <c r="M683" s="28">
        <v>2</v>
      </c>
      <c r="N683" s="28">
        <f t="shared" si="31"/>
        <v>0</v>
      </c>
      <c r="O683" s="28" t="str">
        <f t="shared" si="30"/>
        <v>No</v>
      </c>
      <c r="P683" s="40">
        <v>2.8</v>
      </c>
      <c r="Q683" s="28">
        <v>27</v>
      </c>
      <c r="R683" s="40">
        <f t="shared" si="32"/>
        <v>75.599999999999994</v>
      </c>
      <c r="S683" s="30">
        <v>1</v>
      </c>
    </row>
    <row r="684" spans="1:19" x14ac:dyDescent="0.25">
      <c r="A684" s="31" t="str">
        <f>IFERROR(VLOOKUP(B684, CHOOSE({1,2}, Products!B:B, Products!A:A), 2, FALSE), "Not Found")</f>
        <v>P115</v>
      </c>
      <c r="B684" s="31" t="str">
        <f>PROPER(TRIM('Raw_Data'!A684))</f>
        <v>Papaya</v>
      </c>
      <c r="C684" s="31" t="s">
        <v>56</v>
      </c>
      <c r="D684" s="31" t="s">
        <v>2392</v>
      </c>
      <c r="E684" s="31" t="s">
        <v>2849</v>
      </c>
      <c r="F684" s="31" t="s">
        <v>59</v>
      </c>
      <c r="G684" s="31" t="s">
        <v>2850</v>
      </c>
      <c r="H684" s="31" t="s">
        <v>2851</v>
      </c>
      <c r="I684" s="32" t="s">
        <v>518</v>
      </c>
      <c r="J684" s="32" t="s">
        <v>319</v>
      </c>
      <c r="K684" s="31">
        <f>ABS('Raw_Data'!K684)</f>
        <v>59</v>
      </c>
      <c r="L684" s="31">
        <f>K684 + SUMIF(Stock_In!A:A, A684, Stock_In!D:D) - SUMIF(Stock_Out!A:A, A684, Stock_Out!D:D)</f>
        <v>59</v>
      </c>
      <c r="M684" s="31">
        <v>97</v>
      </c>
      <c r="N684" s="31">
        <f t="shared" si="31"/>
        <v>38</v>
      </c>
      <c r="O684" s="31" t="str">
        <f t="shared" si="30"/>
        <v>Yes</v>
      </c>
      <c r="P684" s="39">
        <v>7</v>
      </c>
      <c r="Q684" s="31">
        <v>52</v>
      </c>
      <c r="R684" s="39">
        <f t="shared" si="32"/>
        <v>364</v>
      </c>
      <c r="S684" s="33">
        <v>82</v>
      </c>
    </row>
    <row r="685" spans="1:19" x14ac:dyDescent="0.25">
      <c r="A685" s="28" t="str">
        <f>IFERROR(VLOOKUP(B685, CHOOSE({1,2}, Products!B:B, Products!A:A), 2, FALSE), "Not Found")</f>
        <v>P075</v>
      </c>
      <c r="B685" s="28" t="str">
        <f>PROPER(TRIM('Raw_Data'!A685))</f>
        <v>Rye Bread</v>
      </c>
      <c r="C685" s="28" t="s">
        <v>152</v>
      </c>
      <c r="D685" s="28" t="s">
        <v>2039</v>
      </c>
      <c r="E685" s="28" t="s">
        <v>2852</v>
      </c>
      <c r="F685" s="28" t="s">
        <v>59</v>
      </c>
      <c r="G685" s="28" t="s">
        <v>2853</v>
      </c>
      <c r="H685" s="28" t="s">
        <v>2854</v>
      </c>
      <c r="I685" s="29" t="s">
        <v>518</v>
      </c>
      <c r="J685" s="29" t="s">
        <v>1028</v>
      </c>
      <c r="K685" s="28">
        <f>ABS('Raw_Data'!K685)</f>
        <v>48</v>
      </c>
      <c r="L685" s="28">
        <f>K685 + SUMIF(Stock_In!A:A, A685, Stock_In!D:D) - SUMIF(Stock_Out!A:A, A685, Stock_Out!D:D)</f>
        <v>48</v>
      </c>
      <c r="M685" s="28">
        <v>56</v>
      </c>
      <c r="N685" s="28">
        <f t="shared" si="31"/>
        <v>8</v>
      </c>
      <c r="O685" s="28" t="str">
        <f t="shared" si="30"/>
        <v>Yes</v>
      </c>
      <c r="P685" s="40">
        <v>3</v>
      </c>
      <c r="Q685" s="28">
        <v>70</v>
      </c>
      <c r="R685" s="40">
        <f t="shared" si="32"/>
        <v>210</v>
      </c>
      <c r="S685" s="30">
        <v>100</v>
      </c>
    </row>
    <row r="686" spans="1:19" x14ac:dyDescent="0.25">
      <c r="A686" s="31" t="str">
        <f>IFERROR(VLOOKUP(B686, CHOOSE({1,2}, Products!B:B, Products!A:A), 2, FALSE), "Not Found")</f>
        <v>P005</v>
      </c>
      <c r="B686" s="31" t="str">
        <f>PROPER(TRIM('Raw_Data'!A686))</f>
        <v>Garlic</v>
      </c>
      <c r="C686" s="31" t="s">
        <v>201</v>
      </c>
      <c r="D686" s="31" t="s">
        <v>841</v>
      </c>
      <c r="E686" s="31" t="s">
        <v>2855</v>
      </c>
      <c r="F686" s="31" t="s">
        <v>68</v>
      </c>
      <c r="G686" s="31" t="s">
        <v>2856</v>
      </c>
      <c r="H686" s="31" t="s">
        <v>2857</v>
      </c>
      <c r="I686" s="32" t="s">
        <v>518</v>
      </c>
      <c r="J686" s="32" t="s">
        <v>600</v>
      </c>
      <c r="K686" s="31">
        <f>ABS('Raw_Data'!K686)</f>
        <v>76</v>
      </c>
      <c r="L686" s="31">
        <f>K686 + SUMIF(Stock_In!A:A, A686, Stock_In!D:D) - SUMIF(Stock_Out!A:A, A686, Stock_Out!D:D)</f>
        <v>76</v>
      </c>
      <c r="M686" s="31">
        <v>13</v>
      </c>
      <c r="N686" s="31">
        <f t="shared" si="31"/>
        <v>0</v>
      </c>
      <c r="O686" s="31" t="str">
        <f t="shared" si="30"/>
        <v>No</v>
      </c>
      <c r="P686" s="39">
        <v>20</v>
      </c>
      <c r="Q686" s="31">
        <v>31</v>
      </c>
      <c r="R686" s="39">
        <f t="shared" si="32"/>
        <v>620</v>
      </c>
      <c r="S686" s="33">
        <v>28</v>
      </c>
    </row>
    <row r="687" spans="1:19" x14ac:dyDescent="0.25">
      <c r="A687" s="28" t="str">
        <f>IFERROR(VLOOKUP(B687, CHOOSE({1,2}, Products!B:B, Products!A:A), 2, FALSE), "Not Found")</f>
        <v>P075</v>
      </c>
      <c r="B687" s="28" t="str">
        <f>PROPER(TRIM('Raw_Data'!A687))</f>
        <v>Rye Bread</v>
      </c>
      <c r="C687" s="28" t="s">
        <v>74</v>
      </c>
      <c r="D687" s="28" t="s">
        <v>2583</v>
      </c>
      <c r="E687" s="28" t="s">
        <v>2858</v>
      </c>
      <c r="F687" s="28" t="s">
        <v>106</v>
      </c>
      <c r="G687" s="28" t="s">
        <v>2859</v>
      </c>
      <c r="H687" s="28" t="s">
        <v>2860</v>
      </c>
      <c r="I687" s="29" t="s">
        <v>518</v>
      </c>
      <c r="J687" s="29">
        <v>45540</v>
      </c>
      <c r="K687" s="28">
        <f>ABS('Raw_Data'!K687)</f>
        <v>50</v>
      </c>
      <c r="L687" s="28">
        <f>K687 + SUMIF(Stock_In!A:A, A687, Stock_In!D:D) - SUMIF(Stock_Out!A:A, A687, Stock_Out!D:D)</f>
        <v>50</v>
      </c>
      <c r="M687" s="28">
        <v>16</v>
      </c>
      <c r="N687" s="28">
        <f t="shared" si="31"/>
        <v>0</v>
      </c>
      <c r="O687" s="28" t="str">
        <f t="shared" si="30"/>
        <v>No</v>
      </c>
      <c r="P687" s="40">
        <v>2.5</v>
      </c>
      <c r="Q687" s="28">
        <v>34</v>
      </c>
      <c r="R687" s="40">
        <f t="shared" si="32"/>
        <v>85</v>
      </c>
      <c r="S687" s="30">
        <v>66</v>
      </c>
    </row>
    <row r="688" spans="1:19" x14ac:dyDescent="0.25">
      <c r="A688" s="31" t="str">
        <f>IFERROR(VLOOKUP(B688, CHOOSE({1,2}, Products!B:B, Products!A:A), 2, FALSE), "Not Found")</f>
        <v>P021</v>
      </c>
      <c r="B688" s="31" t="str">
        <f>PROPER(TRIM('Raw_Data'!A688))</f>
        <v>Arabica Coffee</v>
      </c>
      <c r="C688" s="31" t="s">
        <v>152</v>
      </c>
      <c r="D688" s="31" t="s">
        <v>2861</v>
      </c>
      <c r="E688" s="31" t="s">
        <v>2862</v>
      </c>
      <c r="F688" s="31" t="s">
        <v>59</v>
      </c>
      <c r="G688" s="31" t="s">
        <v>2863</v>
      </c>
      <c r="H688" s="31" t="s">
        <v>2864</v>
      </c>
      <c r="I688" s="32" t="s">
        <v>518</v>
      </c>
      <c r="J688" s="32" t="s">
        <v>582</v>
      </c>
      <c r="K688" s="31">
        <f>ABS('Raw_Data'!K688)</f>
        <v>23</v>
      </c>
      <c r="L688" s="31">
        <f>K688 + SUMIF(Stock_In!A:A, A688, Stock_In!D:D) - SUMIF(Stock_Out!A:A, A688, Stock_Out!D:D)</f>
        <v>23</v>
      </c>
      <c r="M688" s="31">
        <v>62</v>
      </c>
      <c r="N688" s="31">
        <f t="shared" si="31"/>
        <v>39</v>
      </c>
      <c r="O688" s="31" t="str">
        <f t="shared" si="30"/>
        <v>Yes</v>
      </c>
      <c r="P688" s="39">
        <v>5</v>
      </c>
      <c r="Q688" s="31">
        <v>28</v>
      </c>
      <c r="R688" s="39">
        <f t="shared" si="32"/>
        <v>140</v>
      </c>
      <c r="S688" s="33">
        <v>30</v>
      </c>
    </row>
    <row r="689" spans="1:19" x14ac:dyDescent="0.25">
      <c r="A689" s="28" t="str">
        <f>IFERROR(VLOOKUP(B689, CHOOSE({1,2}, Products!B:B, Products!A:A), 2, FALSE), "Not Found")</f>
        <v>P017</v>
      </c>
      <c r="B689" s="28" t="str">
        <f>PROPER(TRIM('Raw_Data'!A689))</f>
        <v>Egg (Turkey)</v>
      </c>
      <c r="C689" s="28" t="s">
        <v>113</v>
      </c>
      <c r="D689" s="28" t="s">
        <v>2865</v>
      </c>
      <c r="E689" s="28" t="s">
        <v>2866</v>
      </c>
      <c r="F689" s="28" t="s">
        <v>68</v>
      </c>
      <c r="G689" s="28" t="s">
        <v>2867</v>
      </c>
      <c r="H689" s="28" t="s">
        <v>2868</v>
      </c>
      <c r="I689" s="29" t="s">
        <v>408</v>
      </c>
      <c r="J689" s="29">
        <v>45658</v>
      </c>
      <c r="K689" s="28">
        <f>ABS('Raw_Data'!K689)</f>
        <v>86</v>
      </c>
      <c r="L689" s="28">
        <f>K689 + SUMIF(Stock_In!A:A, A689, Stock_In!D:D) - SUMIF(Stock_Out!A:A, A689, Stock_Out!D:D)</f>
        <v>86</v>
      </c>
      <c r="M689" s="28">
        <v>92</v>
      </c>
      <c r="N689" s="28">
        <f t="shared" si="31"/>
        <v>6</v>
      </c>
      <c r="O689" s="28" t="str">
        <f t="shared" si="30"/>
        <v>Yes</v>
      </c>
      <c r="P689" s="40">
        <v>6.7</v>
      </c>
      <c r="Q689" s="28">
        <v>54</v>
      </c>
      <c r="R689" s="40">
        <f t="shared" si="32"/>
        <v>361.8</v>
      </c>
      <c r="S689" s="30">
        <v>85</v>
      </c>
    </row>
    <row r="690" spans="1:19" x14ac:dyDescent="0.25">
      <c r="A690" s="31" t="str">
        <f>IFERROR(VLOOKUP(B690, CHOOSE({1,2}, Products!B:B, Products!A:A), 2, FALSE), "Not Found")</f>
        <v>P094</v>
      </c>
      <c r="B690" s="31" t="str">
        <f>PROPER(TRIM('Raw_Data'!A690))</f>
        <v>Oatmeal Biscuit</v>
      </c>
      <c r="C690" s="31" t="s">
        <v>152</v>
      </c>
      <c r="D690" s="31" t="s">
        <v>2870</v>
      </c>
      <c r="E690" s="31" t="s">
        <v>2871</v>
      </c>
      <c r="F690" s="31" t="s">
        <v>68</v>
      </c>
      <c r="G690" s="31" t="s">
        <v>2872</v>
      </c>
      <c r="H690" s="31" t="s">
        <v>2873</v>
      </c>
      <c r="I690" s="32" t="s">
        <v>408</v>
      </c>
      <c r="J690" s="32" t="s">
        <v>798</v>
      </c>
      <c r="K690" s="31">
        <f>ABS('Raw_Data'!K690)</f>
        <v>28</v>
      </c>
      <c r="L690" s="31">
        <f>K690 + SUMIF(Stock_In!A:A, A690, Stock_In!D:D) - SUMIF(Stock_Out!A:A, A690, Stock_Out!D:D)</f>
        <v>28</v>
      </c>
      <c r="M690" s="31">
        <v>88</v>
      </c>
      <c r="N690" s="31">
        <f t="shared" si="31"/>
        <v>60</v>
      </c>
      <c r="O690" s="31" t="str">
        <f t="shared" si="30"/>
        <v>Yes</v>
      </c>
      <c r="P690" s="39">
        <v>2.5</v>
      </c>
      <c r="Q690" s="31">
        <v>67</v>
      </c>
      <c r="R690" s="39">
        <f t="shared" si="32"/>
        <v>167.5</v>
      </c>
      <c r="S690" s="33">
        <v>94</v>
      </c>
    </row>
    <row r="691" spans="1:19" x14ac:dyDescent="0.25">
      <c r="A691" s="28" t="str">
        <f>IFERROR(VLOOKUP(B691, CHOOSE({1,2}, Products!B:B, Products!A:A), 2, FALSE), "Not Found")</f>
        <v>P028</v>
      </c>
      <c r="B691" s="28" t="str">
        <f>PROPER(TRIM('Raw_Data'!A691))</f>
        <v>Tilapia</v>
      </c>
      <c r="C691" s="28" t="s">
        <v>201</v>
      </c>
      <c r="D691" s="28" t="s">
        <v>722</v>
      </c>
      <c r="E691" s="28" t="s">
        <v>2874</v>
      </c>
      <c r="F691" s="28" t="s">
        <v>106</v>
      </c>
      <c r="G691" s="28" t="s">
        <v>2875</v>
      </c>
      <c r="H691" s="28" t="s">
        <v>2876</v>
      </c>
      <c r="I691" s="29" t="s">
        <v>249</v>
      </c>
      <c r="J691" s="29" t="s">
        <v>1880</v>
      </c>
      <c r="K691" s="28">
        <f>ABS('Raw_Data'!K691)</f>
        <v>85</v>
      </c>
      <c r="L691" s="28">
        <f>K691 + SUMIF(Stock_In!A:A, A691, Stock_In!D:D) - SUMIF(Stock_Out!A:A, A691, Stock_Out!D:D)</f>
        <v>85</v>
      </c>
      <c r="M691" s="28">
        <v>1</v>
      </c>
      <c r="N691" s="28">
        <f t="shared" si="31"/>
        <v>0</v>
      </c>
      <c r="O691" s="28" t="str">
        <f t="shared" si="30"/>
        <v>No</v>
      </c>
      <c r="P691" s="40">
        <v>7.6</v>
      </c>
      <c r="Q691" s="28">
        <v>96</v>
      </c>
      <c r="R691" s="40">
        <f t="shared" si="32"/>
        <v>729.59999999999991</v>
      </c>
      <c r="S691" s="30">
        <v>26</v>
      </c>
    </row>
    <row r="692" spans="1:19" x14ac:dyDescent="0.25">
      <c r="A692" s="31" t="str">
        <f>IFERROR(VLOOKUP(B692, CHOOSE({1,2}, Products!B:B, Products!A:A), 2, FALSE), "Not Found")</f>
        <v>P112</v>
      </c>
      <c r="B692" s="31" t="str">
        <f>PROPER(TRIM('Raw_Data'!A692))</f>
        <v>White Bread</v>
      </c>
      <c r="C692" s="31" t="s">
        <v>56</v>
      </c>
      <c r="D692" s="31" t="s">
        <v>2878</v>
      </c>
      <c r="E692" s="31" t="s">
        <v>2879</v>
      </c>
      <c r="F692" s="31" t="s">
        <v>59</v>
      </c>
      <c r="G692" s="31" t="s">
        <v>2880</v>
      </c>
      <c r="H692" s="31" t="s">
        <v>2881</v>
      </c>
      <c r="I692" s="32" t="s">
        <v>249</v>
      </c>
      <c r="J692" s="32">
        <v>45779</v>
      </c>
      <c r="K692" s="31">
        <f>ABS('Raw_Data'!K692)</f>
        <v>42</v>
      </c>
      <c r="L692" s="31">
        <f>K692 + SUMIF(Stock_In!A:A, A692, Stock_In!D:D) - SUMIF(Stock_Out!A:A, A692, Stock_Out!D:D)</f>
        <v>42</v>
      </c>
      <c r="M692" s="31">
        <v>83</v>
      </c>
      <c r="N692" s="31">
        <f t="shared" si="31"/>
        <v>41</v>
      </c>
      <c r="O692" s="31" t="str">
        <f t="shared" si="30"/>
        <v>Yes</v>
      </c>
      <c r="P692" s="39">
        <v>5</v>
      </c>
      <c r="Q692" s="31">
        <v>87</v>
      </c>
      <c r="R692" s="39">
        <f t="shared" si="32"/>
        <v>435</v>
      </c>
      <c r="S692" s="33">
        <v>10</v>
      </c>
    </row>
    <row r="693" spans="1:19" x14ac:dyDescent="0.25">
      <c r="A693" s="28" t="str">
        <f>IFERROR(VLOOKUP(B693, CHOOSE({1,2}, Products!B:B, Products!A:A), 2, FALSE), "Not Found")</f>
        <v>P106</v>
      </c>
      <c r="B693" s="28" t="str">
        <f>PROPER(TRIM('Raw_Data'!A693))</f>
        <v>Green Tea</v>
      </c>
      <c r="C693" s="28" t="s">
        <v>152</v>
      </c>
      <c r="D693" s="28" t="s">
        <v>2882</v>
      </c>
      <c r="E693" s="28" t="s">
        <v>2883</v>
      </c>
      <c r="F693" s="28" t="s">
        <v>59</v>
      </c>
      <c r="G693" s="28" t="s">
        <v>2884</v>
      </c>
      <c r="H693" s="28" t="s">
        <v>2885</v>
      </c>
      <c r="I693" s="29" t="s">
        <v>249</v>
      </c>
      <c r="J693" s="29">
        <v>45637</v>
      </c>
      <c r="K693" s="28">
        <f>ABS('Raw_Data'!K693)</f>
        <v>51</v>
      </c>
      <c r="L693" s="28">
        <f>K693 + SUMIF(Stock_In!A:A, A693, Stock_In!D:D) - SUMIF(Stock_Out!A:A, A693, Stock_Out!D:D)</f>
        <v>51</v>
      </c>
      <c r="M693" s="28">
        <v>19</v>
      </c>
      <c r="N693" s="28">
        <f t="shared" si="31"/>
        <v>0</v>
      </c>
      <c r="O693" s="28" t="str">
        <f t="shared" si="30"/>
        <v>No</v>
      </c>
      <c r="P693" s="40">
        <v>5</v>
      </c>
      <c r="Q693" s="28">
        <v>82</v>
      </c>
      <c r="R693" s="40">
        <f t="shared" si="32"/>
        <v>410</v>
      </c>
      <c r="S693" s="30">
        <v>56</v>
      </c>
    </row>
    <row r="694" spans="1:19" x14ac:dyDescent="0.25">
      <c r="A694" s="31" t="str">
        <f>IFERROR(VLOOKUP(B694, CHOOSE({1,2}, Products!B:B, Products!A:A), 2, FALSE), "Not Found")</f>
        <v>P043</v>
      </c>
      <c r="B694" s="31" t="str">
        <f>PROPER(TRIM('Raw_Data'!A694))</f>
        <v>Apricot</v>
      </c>
      <c r="C694" s="31" t="s">
        <v>113</v>
      </c>
      <c r="D694" s="31" t="s">
        <v>995</v>
      </c>
      <c r="E694" s="31" t="s">
        <v>2886</v>
      </c>
      <c r="F694" s="31" t="s">
        <v>68</v>
      </c>
      <c r="G694" s="31" t="s">
        <v>2887</v>
      </c>
      <c r="H694" s="31" t="s">
        <v>2888</v>
      </c>
      <c r="I694" s="32" t="s">
        <v>110</v>
      </c>
      <c r="J694" s="32" t="s">
        <v>1470</v>
      </c>
      <c r="K694" s="31">
        <f>ABS('Raw_Data'!K694)</f>
        <v>73</v>
      </c>
      <c r="L694" s="31">
        <f>K694 + SUMIF(Stock_In!A:A, A694, Stock_In!D:D) - SUMIF(Stock_Out!A:A, A694, Stock_Out!D:D)</f>
        <v>73</v>
      </c>
      <c r="M694" s="31">
        <v>25</v>
      </c>
      <c r="N694" s="31">
        <f t="shared" si="31"/>
        <v>0</v>
      </c>
      <c r="O694" s="31" t="str">
        <f t="shared" si="30"/>
        <v>No</v>
      </c>
      <c r="P694" s="39">
        <v>7.5</v>
      </c>
      <c r="Q694" s="31">
        <v>66</v>
      </c>
      <c r="R694" s="39">
        <f t="shared" si="32"/>
        <v>495</v>
      </c>
      <c r="S694" s="33">
        <v>14</v>
      </c>
    </row>
    <row r="695" spans="1:19" x14ac:dyDescent="0.25">
      <c r="A695" s="28" t="str">
        <f>IFERROR(VLOOKUP(B695, CHOOSE({1,2}, Products!B:B, Products!A:A), 2, FALSE), "Not Found")</f>
        <v>P038</v>
      </c>
      <c r="B695" s="28" t="str">
        <f>PROPER(TRIM('Raw_Data'!A695))</f>
        <v>Chocolate Biscuit</v>
      </c>
      <c r="C695" s="28" t="s">
        <v>56</v>
      </c>
      <c r="D695" s="28" t="s">
        <v>2593</v>
      </c>
      <c r="E695" s="28" t="s">
        <v>2889</v>
      </c>
      <c r="F695" s="28" t="s">
        <v>106</v>
      </c>
      <c r="G695" s="28" t="s">
        <v>2890</v>
      </c>
      <c r="H695" s="28" t="s">
        <v>2891</v>
      </c>
      <c r="I695" s="29" t="s">
        <v>110</v>
      </c>
      <c r="J695" s="29" t="s">
        <v>1035</v>
      </c>
      <c r="K695" s="28">
        <f>ABS('Raw_Data'!K695)</f>
        <v>53</v>
      </c>
      <c r="L695" s="28">
        <f>K695 + SUMIF(Stock_In!A:A, A695, Stock_In!D:D) - SUMIF(Stock_Out!A:A, A695, Stock_Out!D:D)</f>
        <v>53</v>
      </c>
      <c r="M695" s="28">
        <v>62</v>
      </c>
      <c r="N695" s="28">
        <f t="shared" si="31"/>
        <v>9</v>
      </c>
      <c r="O695" s="28" t="str">
        <f t="shared" si="30"/>
        <v>Yes</v>
      </c>
      <c r="P695" s="40">
        <v>5.5</v>
      </c>
      <c r="Q695" s="28">
        <v>59</v>
      </c>
      <c r="R695" s="40">
        <f t="shared" si="32"/>
        <v>324.5</v>
      </c>
      <c r="S695" s="30">
        <v>19</v>
      </c>
    </row>
    <row r="696" spans="1:19" x14ac:dyDescent="0.25">
      <c r="A696" s="31" t="str">
        <f>IFERROR(VLOOKUP(B696, CHOOSE({1,2}, Products!B:B, Products!A:A), 2, FALSE), "Not Found")</f>
        <v>P121</v>
      </c>
      <c r="B696" s="31" t="str">
        <f>PROPER(TRIM('Raw_Data'!A696))</f>
        <v>Mackerel</v>
      </c>
      <c r="C696" s="31" t="s">
        <v>56</v>
      </c>
      <c r="D696" s="31" t="s">
        <v>2892</v>
      </c>
      <c r="E696" s="31" t="s">
        <v>2893</v>
      </c>
      <c r="F696" s="31" t="s">
        <v>106</v>
      </c>
      <c r="G696" s="31" t="s">
        <v>2894</v>
      </c>
      <c r="H696" s="31" t="s">
        <v>2895</v>
      </c>
      <c r="I696" s="32" t="s">
        <v>110</v>
      </c>
      <c r="J696" s="32" t="s">
        <v>432</v>
      </c>
      <c r="K696" s="31">
        <f>ABS('Raw_Data'!K696)</f>
        <v>82</v>
      </c>
      <c r="L696" s="31">
        <f>K696 + SUMIF(Stock_In!A:A, A696, Stock_In!D:D) - SUMIF(Stock_Out!A:A, A696, Stock_Out!D:D)</f>
        <v>82</v>
      </c>
      <c r="M696" s="31">
        <v>19</v>
      </c>
      <c r="N696" s="31">
        <f t="shared" si="31"/>
        <v>0</v>
      </c>
      <c r="O696" s="31" t="str">
        <f t="shared" si="30"/>
        <v>No</v>
      </c>
      <c r="P696" s="39">
        <v>13.99</v>
      </c>
      <c r="Q696" s="31">
        <v>58</v>
      </c>
      <c r="R696" s="39">
        <f t="shared" si="32"/>
        <v>811.42</v>
      </c>
      <c r="S696" s="33">
        <v>90</v>
      </c>
    </row>
    <row r="697" spans="1:19" x14ac:dyDescent="0.25">
      <c r="A697" s="28" t="str">
        <f>IFERROR(VLOOKUP(B697, CHOOSE({1,2}, Products!B:B, Products!A:A), 2, FALSE), "Not Found")</f>
        <v>P060</v>
      </c>
      <c r="B697" s="28" t="str">
        <f>PROPER(TRIM('Raw_Data'!A697))</f>
        <v>Grapes</v>
      </c>
      <c r="C697" s="28" t="s">
        <v>201</v>
      </c>
      <c r="D697" s="28" t="s">
        <v>122</v>
      </c>
      <c r="E697" s="28" t="s">
        <v>2897</v>
      </c>
      <c r="F697" s="28" t="s">
        <v>68</v>
      </c>
      <c r="G697" s="28" t="s">
        <v>2898</v>
      </c>
      <c r="H697" s="28" t="s">
        <v>2899</v>
      </c>
      <c r="I697" s="29" t="s">
        <v>442</v>
      </c>
      <c r="J697" s="29">
        <v>45690</v>
      </c>
      <c r="K697" s="28">
        <f>ABS('Raw_Data'!K697)</f>
        <v>98</v>
      </c>
      <c r="L697" s="28">
        <f>K697 + SUMIF(Stock_In!A:A, A697, Stock_In!D:D) - SUMIF(Stock_Out!A:A, A697, Stock_Out!D:D)</f>
        <v>98</v>
      </c>
      <c r="M697" s="28">
        <v>38</v>
      </c>
      <c r="N697" s="28">
        <f t="shared" si="31"/>
        <v>0</v>
      </c>
      <c r="O697" s="28" t="str">
        <f t="shared" si="30"/>
        <v>No</v>
      </c>
      <c r="P697" s="40">
        <v>12</v>
      </c>
      <c r="Q697" s="28">
        <v>88</v>
      </c>
      <c r="R697" s="40">
        <f t="shared" si="32"/>
        <v>1056</v>
      </c>
      <c r="S697" s="30">
        <v>65</v>
      </c>
    </row>
    <row r="698" spans="1:19" x14ac:dyDescent="0.25">
      <c r="A698" s="31" t="str">
        <f>IFERROR(VLOOKUP(B698, CHOOSE({1,2}, Products!B:B, Products!A:A), 2, FALSE), "Not Found")</f>
        <v>P064</v>
      </c>
      <c r="B698" s="31" t="str">
        <f>PROPER(TRIM('Raw_Data'!A698))</f>
        <v>Banana</v>
      </c>
      <c r="C698" s="31" t="s">
        <v>56</v>
      </c>
      <c r="D698" s="31" t="s">
        <v>209</v>
      </c>
      <c r="E698" s="31" t="s">
        <v>2900</v>
      </c>
      <c r="F698" s="31" t="s">
        <v>68</v>
      </c>
      <c r="G698" s="31" t="s">
        <v>2901</v>
      </c>
      <c r="H698" s="31" t="s">
        <v>2902</v>
      </c>
      <c r="I698" s="32" t="s">
        <v>442</v>
      </c>
      <c r="J698" s="32">
        <v>45360</v>
      </c>
      <c r="K698" s="31">
        <f>ABS('Raw_Data'!K698)</f>
        <v>39</v>
      </c>
      <c r="L698" s="31">
        <f>K698 + SUMIF(Stock_In!A:A, A698, Stock_In!D:D) - SUMIF(Stock_Out!A:A, A698, Stock_Out!D:D)</f>
        <v>39</v>
      </c>
      <c r="M698" s="31">
        <v>17</v>
      </c>
      <c r="N698" s="31">
        <f t="shared" si="31"/>
        <v>0</v>
      </c>
      <c r="O698" s="31" t="str">
        <f t="shared" si="30"/>
        <v>No</v>
      </c>
      <c r="P698" s="39">
        <v>3</v>
      </c>
      <c r="Q698" s="31">
        <v>82</v>
      </c>
      <c r="R698" s="39">
        <f t="shared" si="32"/>
        <v>246</v>
      </c>
      <c r="S698" s="33">
        <v>84</v>
      </c>
    </row>
    <row r="699" spans="1:19" x14ac:dyDescent="0.25">
      <c r="A699" s="28" t="str">
        <f>IFERROR(VLOOKUP(B699, CHOOSE({1,2}, Products!B:B, Products!A:A), 2, FALSE), "Not Found")</f>
        <v>P027</v>
      </c>
      <c r="B699" s="28" t="str">
        <f>PROPER(TRIM('Raw_Data'!A699))</f>
        <v>Green Coffee</v>
      </c>
      <c r="C699" s="28" t="s">
        <v>74</v>
      </c>
      <c r="D699" s="28" t="s">
        <v>2903</v>
      </c>
      <c r="E699" s="28" t="s">
        <v>2904</v>
      </c>
      <c r="F699" s="28" t="s">
        <v>68</v>
      </c>
      <c r="G699" s="28" t="s">
        <v>2905</v>
      </c>
      <c r="H699" s="28" t="s">
        <v>2906</v>
      </c>
      <c r="I699" s="29" t="s">
        <v>442</v>
      </c>
      <c r="J699" s="29" t="s">
        <v>1121</v>
      </c>
      <c r="K699" s="28">
        <f>ABS('Raw_Data'!K699)</f>
        <v>43</v>
      </c>
      <c r="L699" s="28">
        <f>K699 + SUMIF(Stock_In!A:A, A699, Stock_In!D:D) - SUMIF(Stock_Out!A:A, A699, Stock_Out!D:D)</f>
        <v>43</v>
      </c>
      <c r="M699" s="28">
        <v>29</v>
      </c>
      <c r="N699" s="28">
        <f t="shared" si="31"/>
        <v>0</v>
      </c>
      <c r="O699" s="28" t="str">
        <f t="shared" si="30"/>
        <v>No</v>
      </c>
      <c r="P699" s="40">
        <v>0.2</v>
      </c>
      <c r="Q699" s="28">
        <v>62</v>
      </c>
      <c r="R699" s="40">
        <f t="shared" si="32"/>
        <v>12.4</v>
      </c>
      <c r="S699" s="30">
        <v>55</v>
      </c>
    </row>
    <row r="700" spans="1:19" x14ac:dyDescent="0.25">
      <c r="A700" s="31" t="str">
        <f>IFERROR(VLOOKUP(B700, CHOOSE({1,2}, Products!B:B, Products!A:A), 2, FALSE), "Not Found")</f>
        <v>P113</v>
      </c>
      <c r="B700" s="31" t="str">
        <f>PROPER(TRIM('Raw_Data'!A700))</f>
        <v>Watermelon</v>
      </c>
      <c r="C700" s="31" t="s">
        <v>103</v>
      </c>
      <c r="D700" s="31" t="s">
        <v>888</v>
      </c>
      <c r="E700" s="31" t="s">
        <v>2907</v>
      </c>
      <c r="F700" s="31" t="s">
        <v>106</v>
      </c>
      <c r="G700" s="31" t="s">
        <v>2908</v>
      </c>
      <c r="H700" s="31" t="s">
        <v>2909</v>
      </c>
      <c r="I700" s="32" t="s">
        <v>442</v>
      </c>
      <c r="J700" s="32" t="s">
        <v>79</v>
      </c>
      <c r="K700" s="31">
        <f>ABS('Raw_Data'!K700)</f>
        <v>90</v>
      </c>
      <c r="L700" s="31">
        <f>K700 + SUMIF(Stock_In!A:A, A700, Stock_In!D:D) - SUMIF(Stock_Out!A:A, A700, Stock_Out!D:D)</f>
        <v>90</v>
      </c>
      <c r="M700" s="31">
        <v>39</v>
      </c>
      <c r="N700" s="31">
        <f t="shared" si="31"/>
        <v>0</v>
      </c>
      <c r="O700" s="31" t="str">
        <f t="shared" si="30"/>
        <v>No</v>
      </c>
      <c r="P700" s="39">
        <v>5</v>
      </c>
      <c r="Q700" s="31">
        <v>48</v>
      </c>
      <c r="R700" s="39">
        <f t="shared" si="32"/>
        <v>240</v>
      </c>
      <c r="S700" s="33">
        <v>18</v>
      </c>
    </row>
    <row r="701" spans="1:19" x14ac:dyDescent="0.25">
      <c r="A701" s="28" t="str">
        <f>IFERROR(VLOOKUP(B701, CHOOSE({1,2}, Products!B:B, Products!A:A), 2, FALSE), "Not Found")</f>
        <v>P111</v>
      </c>
      <c r="B701" s="28" t="str">
        <f>PROPER(TRIM('Raw_Data'!A701))</f>
        <v>Egg (Chicken)</v>
      </c>
      <c r="C701" s="28" t="s">
        <v>74</v>
      </c>
      <c r="D701" s="28" t="s">
        <v>2910</v>
      </c>
      <c r="E701" s="28" t="s">
        <v>2911</v>
      </c>
      <c r="F701" s="28" t="s">
        <v>59</v>
      </c>
      <c r="G701" s="28" t="s">
        <v>2912</v>
      </c>
      <c r="H701" s="28" t="s">
        <v>2913</v>
      </c>
      <c r="I701" s="29" t="s">
        <v>764</v>
      </c>
      <c r="J701" s="29" t="s">
        <v>1913</v>
      </c>
      <c r="K701" s="28">
        <f>ABS('Raw_Data'!K701)</f>
        <v>70</v>
      </c>
      <c r="L701" s="28">
        <f>K701 + SUMIF(Stock_In!A:A, A701, Stock_In!D:D) - SUMIF(Stock_Out!A:A, A701, Stock_Out!D:D)</f>
        <v>70</v>
      </c>
      <c r="M701" s="28">
        <v>75</v>
      </c>
      <c r="N701" s="28">
        <f t="shared" si="31"/>
        <v>5</v>
      </c>
      <c r="O701" s="28" t="str">
        <f t="shared" si="30"/>
        <v>Yes</v>
      </c>
      <c r="P701" s="40">
        <v>2.9</v>
      </c>
      <c r="Q701" s="28">
        <v>26</v>
      </c>
      <c r="R701" s="40">
        <f t="shared" si="32"/>
        <v>75.399999999999991</v>
      </c>
      <c r="S701" s="30">
        <v>41</v>
      </c>
    </row>
    <row r="702" spans="1:19" x14ac:dyDescent="0.25">
      <c r="A702" s="31" t="str">
        <f>IFERROR(VLOOKUP(B702, CHOOSE({1,2}, Products!B:B, Products!A:A), 2, FALSE), "Not Found")</f>
        <v>P007</v>
      </c>
      <c r="B702" s="31" t="str">
        <f>PROPER(TRIM('Raw_Data'!A702))</f>
        <v>Coconut Sugar</v>
      </c>
      <c r="C702" s="31" t="s">
        <v>56</v>
      </c>
      <c r="D702" s="31" t="s">
        <v>2861</v>
      </c>
      <c r="E702" s="31" t="s">
        <v>2914</v>
      </c>
      <c r="F702" s="31" t="s">
        <v>68</v>
      </c>
      <c r="G702" s="31" t="s">
        <v>2915</v>
      </c>
      <c r="H702" s="31" t="s">
        <v>2916</v>
      </c>
      <c r="I702" s="32" t="s">
        <v>1122</v>
      </c>
      <c r="J702" s="32">
        <v>45931</v>
      </c>
      <c r="K702" s="31">
        <f>ABS('Raw_Data'!K702)</f>
        <v>91</v>
      </c>
      <c r="L702" s="31">
        <f>K702 + SUMIF(Stock_In!A:A, A702, Stock_In!D:D) - SUMIF(Stock_Out!A:A, A702, Stock_Out!D:D)</f>
        <v>91</v>
      </c>
      <c r="M702" s="31">
        <v>56</v>
      </c>
      <c r="N702" s="31">
        <f t="shared" si="31"/>
        <v>0</v>
      </c>
      <c r="O702" s="31" t="str">
        <f t="shared" si="30"/>
        <v>No</v>
      </c>
      <c r="P702" s="39">
        <v>3.9</v>
      </c>
      <c r="Q702" s="31">
        <v>40</v>
      </c>
      <c r="R702" s="39">
        <f t="shared" si="32"/>
        <v>156</v>
      </c>
      <c r="S702" s="33">
        <v>5</v>
      </c>
    </row>
    <row r="703" spans="1:19" x14ac:dyDescent="0.25">
      <c r="A703" s="28" t="str">
        <f>IFERROR(VLOOKUP(B703, CHOOSE({1,2}, Products!B:B, Products!A:A), 2, FALSE), "Not Found")</f>
        <v>P116</v>
      </c>
      <c r="B703" s="28" t="str">
        <f>PROPER(TRIM('Raw_Data'!A703))</f>
        <v>Butter</v>
      </c>
      <c r="C703" s="28" t="s">
        <v>56</v>
      </c>
      <c r="D703" s="28" t="s">
        <v>2613</v>
      </c>
      <c r="E703" s="28" t="s">
        <v>2917</v>
      </c>
      <c r="F703" s="28" t="s">
        <v>68</v>
      </c>
      <c r="G703" s="28" t="s">
        <v>2918</v>
      </c>
      <c r="H703" s="28" t="s">
        <v>2919</v>
      </c>
      <c r="I703" s="29" t="s">
        <v>1122</v>
      </c>
      <c r="J703" s="29" t="s">
        <v>301</v>
      </c>
      <c r="K703" s="28">
        <f>ABS('Raw_Data'!K703)</f>
        <v>36</v>
      </c>
      <c r="L703" s="28">
        <f>K703 + SUMIF(Stock_In!A:A, A703, Stock_In!D:D) - SUMIF(Stock_Out!A:A, A703, Stock_Out!D:D)</f>
        <v>36</v>
      </c>
      <c r="M703" s="28">
        <v>21</v>
      </c>
      <c r="N703" s="28">
        <f t="shared" si="31"/>
        <v>0</v>
      </c>
      <c r="O703" s="28" t="str">
        <f t="shared" si="30"/>
        <v>No</v>
      </c>
      <c r="P703" s="40">
        <v>5.5</v>
      </c>
      <c r="Q703" s="28">
        <v>39</v>
      </c>
      <c r="R703" s="40">
        <f t="shared" si="32"/>
        <v>214.5</v>
      </c>
      <c r="S703" s="30">
        <v>18</v>
      </c>
    </row>
    <row r="704" spans="1:19" x14ac:dyDescent="0.25">
      <c r="A704" s="31" t="str">
        <f>IFERROR(VLOOKUP(B704, CHOOSE({1,2}, Products!B:B, Products!A:A), 2, FALSE), "Not Found")</f>
        <v>P052</v>
      </c>
      <c r="B704" s="31" t="str">
        <f>PROPER(TRIM('Raw_Data'!A704))</f>
        <v>Plum</v>
      </c>
      <c r="C704" s="31" t="s">
        <v>65</v>
      </c>
      <c r="D704" s="31" t="s">
        <v>2359</v>
      </c>
      <c r="E704" s="31" t="s">
        <v>2920</v>
      </c>
      <c r="F704" s="31" t="s">
        <v>59</v>
      </c>
      <c r="G704" s="31" t="s">
        <v>2921</v>
      </c>
      <c r="H704" s="31" t="s">
        <v>2922</v>
      </c>
      <c r="I704" s="32" t="s">
        <v>1122</v>
      </c>
      <c r="J704" s="32" t="s">
        <v>437</v>
      </c>
      <c r="K704" s="31">
        <f>ABS('Raw_Data'!K704)</f>
        <v>11</v>
      </c>
      <c r="L704" s="31">
        <f>K704 + SUMIF(Stock_In!A:A, A704, Stock_In!D:D) - SUMIF(Stock_Out!A:A, A704, Stock_Out!D:D)</f>
        <v>11</v>
      </c>
      <c r="M704" s="31">
        <v>71</v>
      </c>
      <c r="N704" s="31">
        <f t="shared" si="31"/>
        <v>60</v>
      </c>
      <c r="O704" s="31" t="str">
        <f t="shared" si="30"/>
        <v>Yes</v>
      </c>
      <c r="P704" s="39">
        <v>2</v>
      </c>
      <c r="Q704" s="31">
        <v>63</v>
      </c>
      <c r="R704" s="39">
        <f t="shared" si="32"/>
        <v>126</v>
      </c>
      <c r="S704" s="33">
        <v>23</v>
      </c>
    </row>
    <row r="705" spans="1:19" x14ac:dyDescent="0.25">
      <c r="A705" s="28" t="str">
        <f>IFERROR(VLOOKUP(B705, CHOOSE({1,2}, Products!B:B, Products!A:A), 2, FALSE), "Not Found")</f>
        <v>P060</v>
      </c>
      <c r="B705" s="28" t="str">
        <f>PROPER(TRIM('Raw_Data'!A705))</f>
        <v>Grapes</v>
      </c>
      <c r="C705" s="28" t="s">
        <v>152</v>
      </c>
      <c r="D705" s="28" t="s">
        <v>793</v>
      </c>
      <c r="E705" s="28" t="s">
        <v>2923</v>
      </c>
      <c r="F705" s="28" t="s">
        <v>68</v>
      </c>
      <c r="G705" s="28" t="s">
        <v>2924</v>
      </c>
      <c r="H705" s="28" t="s">
        <v>2925</v>
      </c>
      <c r="I705" s="29" t="s">
        <v>1798</v>
      </c>
      <c r="J705" s="29" t="s">
        <v>999</v>
      </c>
      <c r="K705" s="28">
        <f>ABS('Raw_Data'!K705)</f>
        <v>82</v>
      </c>
      <c r="L705" s="28">
        <f>K705 + SUMIF(Stock_In!A:A, A705, Stock_In!D:D) - SUMIF(Stock_Out!A:A, A705, Stock_Out!D:D)</f>
        <v>82</v>
      </c>
      <c r="M705" s="28">
        <v>86</v>
      </c>
      <c r="N705" s="28">
        <f t="shared" si="31"/>
        <v>4</v>
      </c>
      <c r="O705" s="28" t="str">
        <f t="shared" si="30"/>
        <v>Yes</v>
      </c>
      <c r="P705" s="40">
        <v>3.2</v>
      </c>
      <c r="Q705" s="28">
        <v>67</v>
      </c>
      <c r="R705" s="40">
        <f t="shared" si="32"/>
        <v>214.4</v>
      </c>
      <c r="S705" s="30">
        <v>56</v>
      </c>
    </row>
    <row r="706" spans="1:19" x14ac:dyDescent="0.25">
      <c r="A706" s="31" t="str">
        <f>IFERROR(VLOOKUP(B706, CHOOSE({1,2}, Products!B:B, Products!A:A), 2, FALSE), "Not Found")</f>
        <v>P002</v>
      </c>
      <c r="B706" s="31" t="str">
        <f>PROPER(TRIM('Raw_Data'!A706))</f>
        <v>Vegetable Oil</v>
      </c>
      <c r="C706" s="31" t="s">
        <v>56</v>
      </c>
      <c r="D706" s="31" t="s">
        <v>1536</v>
      </c>
      <c r="E706" s="31" t="s">
        <v>2926</v>
      </c>
      <c r="F706" s="31" t="s">
        <v>106</v>
      </c>
      <c r="G706" s="31" t="s">
        <v>2927</v>
      </c>
      <c r="H706" s="31" t="s">
        <v>2928</v>
      </c>
      <c r="I706" s="32" t="s">
        <v>1798</v>
      </c>
      <c r="J706" s="32">
        <v>45297</v>
      </c>
      <c r="K706" s="31">
        <f>ABS('Raw_Data'!K706)</f>
        <v>23</v>
      </c>
      <c r="L706" s="31">
        <f>K706 + SUMIF(Stock_In!A:A, A706, Stock_In!D:D) - SUMIF(Stock_Out!A:A, A706, Stock_Out!D:D)</f>
        <v>23</v>
      </c>
      <c r="M706" s="31">
        <v>41</v>
      </c>
      <c r="N706" s="31">
        <f t="shared" si="31"/>
        <v>18</v>
      </c>
      <c r="O706" s="31" t="str">
        <f t="shared" si="30"/>
        <v>Yes</v>
      </c>
      <c r="P706" s="39">
        <v>3</v>
      </c>
      <c r="Q706" s="31">
        <v>39</v>
      </c>
      <c r="R706" s="39">
        <f t="shared" si="32"/>
        <v>117</v>
      </c>
      <c r="S706" s="33">
        <v>54</v>
      </c>
    </row>
    <row r="707" spans="1:19" x14ac:dyDescent="0.25">
      <c r="A707" s="28" t="str">
        <f>IFERROR(VLOOKUP(B707, CHOOSE({1,2}, Products!B:B, Products!A:A), 2, FALSE), "Not Found")</f>
        <v>P099</v>
      </c>
      <c r="B707" s="28" t="str">
        <f>PROPER(TRIM('Raw_Data'!A707))</f>
        <v>Multigrain Bread</v>
      </c>
      <c r="C707" s="28" t="s">
        <v>56</v>
      </c>
      <c r="D707" s="28" t="s">
        <v>718</v>
      </c>
      <c r="E707" s="28" t="s">
        <v>2929</v>
      </c>
      <c r="F707" s="28" t="s">
        <v>68</v>
      </c>
      <c r="G707" s="28" t="s">
        <v>2930</v>
      </c>
      <c r="H707" s="28" t="s">
        <v>2931</v>
      </c>
      <c r="I707" s="29" t="s">
        <v>1798</v>
      </c>
      <c r="J707" s="29" t="s">
        <v>816</v>
      </c>
      <c r="K707" s="28">
        <f>ABS('Raw_Data'!K707)</f>
        <v>56</v>
      </c>
      <c r="L707" s="28">
        <f>K707 + SUMIF(Stock_In!A:A, A707, Stock_In!D:D) - SUMIF(Stock_Out!A:A, A707, Stock_Out!D:D)</f>
        <v>56</v>
      </c>
      <c r="M707" s="28">
        <v>26</v>
      </c>
      <c r="N707" s="28">
        <f t="shared" si="31"/>
        <v>0</v>
      </c>
      <c r="O707" s="28" t="str">
        <f t="shared" si="30"/>
        <v>No</v>
      </c>
      <c r="P707" s="40">
        <v>4.5</v>
      </c>
      <c r="Q707" s="28">
        <v>46</v>
      </c>
      <c r="R707" s="40">
        <f t="shared" si="32"/>
        <v>207</v>
      </c>
      <c r="S707" s="30">
        <v>67</v>
      </c>
    </row>
    <row r="708" spans="1:19" x14ac:dyDescent="0.25">
      <c r="A708" s="31" t="str">
        <f>IFERROR(VLOOKUP(B708, CHOOSE({1,2}, Products!B:B, Products!A:A), 2, FALSE), "Not Found")</f>
        <v>P019</v>
      </c>
      <c r="B708" s="31" t="str">
        <f>PROPER(TRIM('Raw_Data'!A708))</f>
        <v>Eggplant</v>
      </c>
      <c r="C708" s="31" t="s">
        <v>74</v>
      </c>
      <c r="D708" s="31" t="s">
        <v>2932</v>
      </c>
      <c r="E708" s="31" t="s">
        <v>2933</v>
      </c>
      <c r="F708" s="31" t="s">
        <v>106</v>
      </c>
      <c r="G708" s="31" t="s">
        <v>2934</v>
      </c>
      <c r="H708" s="31" t="s">
        <v>2935</v>
      </c>
      <c r="I708" s="32" t="s">
        <v>1602</v>
      </c>
      <c r="J708" s="32" t="s">
        <v>132</v>
      </c>
      <c r="K708" s="31">
        <f>ABS('Raw_Data'!K708)</f>
        <v>47</v>
      </c>
      <c r="L708" s="31">
        <f>K708 + SUMIF(Stock_In!A:A, A708, Stock_In!D:D) - SUMIF(Stock_Out!A:A, A708, Stock_Out!D:D)</f>
        <v>47</v>
      </c>
      <c r="M708" s="31">
        <v>15</v>
      </c>
      <c r="N708" s="31">
        <f t="shared" si="31"/>
        <v>0</v>
      </c>
      <c r="O708" s="31" t="str">
        <f t="shared" ref="O708:O771" si="33">IF(K708 &lt;= M708, "Yes", "No")</f>
        <v>No</v>
      </c>
      <c r="P708" s="39">
        <v>4</v>
      </c>
      <c r="Q708" s="31">
        <v>95</v>
      </c>
      <c r="R708" s="39">
        <f t="shared" si="32"/>
        <v>380</v>
      </c>
      <c r="S708" s="33">
        <v>63</v>
      </c>
    </row>
    <row r="709" spans="1:19" x14ac:dyDescent="0.25">
      <c r="A709" s="28" t="str">
        <f>IFERROR(VLOOKUP(B709, CHOOSE({1,2}, Products!B:B, Products!A:A), 2, FALSE), "Not Found")</f>
        <v>P001</v>
      </c>
      <c r="B709" s="28" t="str">
        <f>PROPER(TRIM('Raw_Data'!A709))</f>
        <v>Bell Pepper</v>
      </c>
      <c r="C709" s="28" t="s">
        <v>201</v>
      </c>
      <c r="D709" s="28" t="s">
        <v>2936</v>
      </c>
      <c r="E709" s="28" t="s">
        <v>2937</v>
      </c>
      <c r="F709" s="28" t="s">
        <v>68</v>
      </c>
      <c r="G709" s="28" t="s">
        <v>2938</v>
      </c>
      <c r="H709" s="28" t="s">
        <v>2939</v>
      </c>
      <c r="I709" s="29" t="s">
        <v>1602</v>
      </c>
      <c r="J709" s="29">
        <v>45543</v>
      </c>
      <c r="K709" s="28">
        <f>ABS('Raw_Data'!K709)</f>
        <v>84</v>
      </c>
      <c r="L709" s="28">
        <f>K709 + SUMIF(Stock_In!A:A, A709, Stock_In!D:D) - SUMIF(Stock_Out!A:A, A709, Stock_Out!D:D)</f>
        <v>88</v>
      </c>
      <c r="M709" s="28">
        <v>1</v>
      </c>
      <c r="N709" s="28">
        <f t="shared" ref="N709:N772" si="34">IF(M709&gt;L709,M709-L709,0)</f>
        <v>0</v>
      </c>
      <c r="O709" s="28" t="str">
        <f t="shared" si="33"/>
        <v>No</v>
      </c>
      <c r="P709" s="40">
        <v>30</v>
      </c>
      <c r="Q709" s="28">
        <v>34</v>
      </c>
      <c r="R709" s="40">
        <f t="shared" ref="R709:R772" si="35">Q709*P709</f>
        <v>1020</v>
      </c>
      <c r="S709" s="30">
        <v>63</v>
      </c>
    </row>
    <row r="710" spans="1:19" x14ac:dyDescent="0.25">
      <c r="A710" s="31" t="str">
        <f>IFERROR(VLOOKUP(B710, CHOOSE({1,2}, Products!B:B, Products!A:A), 2, FALSE), "Not Found")</f>
        <v>P117</v>
      </c>
      <c r="B710" s="31" t="str">
        <f>PROPER(TRIM('Raw_Data'!A710))</f>
        <v>Heavy Cream</v>
      </c>
      <c r="C710" s="31" t="s">
        <v>65</v>
      </c>
      <c r="D710" s="31" t="s">
        <v>1196</v>
      </c>
      <c r="E710" s="31" t="s">
        <v>2940</v>
      </c>
      <c r="F710" s="31" t="s">
        <v>68</v>
      </c>
      <c r="G710" s="31" t="s">
        <v>2941</v>
      </c>
      <c r="H710" s="31" t="s">
        <v>2942</v>
      </c>
      <c r="I710" s="32" t="s">
        <v>1167</v>
      </c>
      <c r="J710" s="32" t="s">
        <v>2090</v>
      </c>
      <c r="K710" s="31">
        <f>ABS('Raw_Data'!K710)</f>
        <v>85</v>
      </c>
      <c r="L710" s="31">
        <f>K710 + SUMIF(Stock_In!A:A, A710, Stock_In!D:D) - SUMIF(Stock_Out!A:A, A710, Stock_Out!D:D)</f>
        <v>85</v>
      </c>
      <c r="M710" s="31">
        <v>95</v>
      </c>
      <c r="N710" s="31">
        <f t="shared" si="34"/>
        <v>10</v>
      </c>
      <c r="O710" s="31" t="str">
        <f t="shared" si="33"/>
        <v>Yes</v>
      </c>
      <c r="P710" s="39">
        <v>6.5</v>
      </c>
      <c r="Q710" s="31">
        <v>29</v>
      </c>
      <c r="R710" s="39">
        <f t="shared" si="35"/>
        <v>188.5</v>
      </c>
      <c r="S710" s="33">
        <v>46</v>
      </c>
    </row>
    <row r="711" spans="1:19" x14ac:dyDescent="0.25">
      <c r="A711" s="28" t="str">
        <f>IFERROR(VLOOKUP(B711, CHOOSE({1,2}, Products!B:B, Products!A:A), 2, FALSE), "Not Found")</f>
        <v>P081</v>
      </c>
      <c r="B711" s="28" t="str">
        <f>PROPER(TRIM('Raw_Data'!A711))</f>
        <v>Herbal Tea</v>
      </c>
      <c r="C711" s="28" t="s">
        <v>152</v>
      </c>
      <c r="D711" s="28" t="s">
        <v>893</v>
      </c>
      <c r="E711" s="28" t="s">
        <v>2943</v>
      </c>
      <c r="F711" s="28" t="s">
        <v>106</v>
      </c>
      <c r="G711" s="28" t="s">
        <v>2944</v>
      </c>
      <c r="H711" s="28" t="s">
        <v>2945</v>
      </c>
      <c r="I711" s="29" t="s">
        <v>1167</v>
      </c>
      <c r="J711" s="29">
        <v>45749</v>
      </c>
      <c r="K711" s="28">
        <f>ABS('Raw_Data'!K711)</f>
        <v>27</v>
      </c>
      <c r="L711" s="28">
        <f>K711 + SUMIF(Stock_In!A:A, A711, Stock_In!D:D) - SUMIF(Stock_Out!A:A, A711, Stock_Out!D:D)</f>
        <v>27</v>
      </c>
      <c r="M711" s="28">
        <v>58</v>
      </c>
      <c r="N711" s="28">
        <f t="shared" si="34"/>
        <v>31</v>
      </c>
      <c r="O711" s="28" t="str">
        <f t="shared" si="33"/>
        <v>Yes</v>
      </c>
      <c r="P711" s="40">
        <v>6</v>
      </c>
      <c r="Q711" s="28">
        <v>51</v>
      </c>
      <c r="R711" s="40">
        <f t="shared" si="35"/>
        <v>306</v>
      </c>
      <c r="S711" s="30">
        <v>12</v>
      </c>
    </row>
    <row r="712" spans="1:19" x14ac:dyDescent="0.25">
      <c r="A712" s="31" t="str">
        <f>IFERROR(VLOOKUP(B712, CHOOSE({1,2}, Products!B:B, Products!A:A), 2, FALSE), "Not Found")</f>
        <v>P040</v>
      </c>
      <c r="B712" s="31" t="str">
        <f>PROPER(TRIM('Raw_Data'!A712))</f>
        <v>Sesame Oil</v>
      </c>
      <c r="C712" s="31" t="s">
        <v>113</v>
      </c>
      <c r="D712" s="31" t="s">
        <v>2384</v>
      </c>
      <c r="E712" s="31" t="s">
        <v>2946</v>
      </c>
      <c r="F712" s="31" t="s">
        <v>68</v>
      </c>
      <c r="G712" s="31" t="s">
        <v>2947</v>
      </c>
      <c r="H712" s="31" t="s">
        <v>2948</v>
      </c>
      <c r="I712" s="32" t="s">
        <v>1167</v>
      </c>
      <c r="J712" s="32">
        <v>45386</v>
      </c>
      <c r="K712" s="31">
        <f>ABS('Raw_Data'!K712)</f>
        <v>77</v>
      </c>
      <c r="L712" s="31">
        <f>K712 + SUMIF(Stock_In!A:A, A712, Stock_In!D:D) - SUMIF(Stock_Out!A:A, A712, Stock_Out!D:D)</f>
        <v>77</v>
      </c>
      <c r="M712" s="31">
        <v>72</v>
      </c>
      <c r="N712" s="31">
        <f t="shared" si="34"/>
        <v>0</v>
      </c>
      <c r="O712" s="31" t="str">
        <f t="shared" si="33"/>
        <v>No</v>
      </c>
      <c r="P712" s="39">
        <v>20</v>
      </c>
      <c r="Q712" s="31">
        <v>74</v>
      </c>
      <c r="R712" s="39">
        <f t="shared" si="35"/>
        <v>1480</v>
      </c>
      <c r="S712" s="33">
        <v>15</v>
      </c>
    </row>
    <row r="713" spans="1:19" x14ac:dyDescent="0.25">
      <c r="A713" s="28" t="str">
        <f>IFERROR(VLOOKUP(B713, CHOOSE({1,2}, Products!B:B, Products!A:A), 2, FALSE), "Not Found")</f>
        <v>P110</v>
      </c>
      <c r="B713" s="28" t="str">
        <f>PROPER(TRIM('Raw_Data'!A713))</f>
        <v>Butter Biscuit</v>
      </c>
      <c r="C713" s="28" t="s">
        <v>56</v>
      </c>
      <c r="D713" s="28" t="s">
        <v>1217</v>
      </c>
      <c r="E713" s="28" t="s">
        <v>2949</v>
      </c>
      <c r="F713" s="28" t="s">
        <v>59</v>
      </c>
      <c r="G713" s="28" t="s">
        <v>2950</v>
      </c>
      <c r="H713" s="28" t="s">
        <v>2951</v>
      </c>
      <c r="I713" s="29" t="s">
        <v>1167</v>
      </c>
      <c r="J713" s="29">
        <v>45303</v>
      </c>
      <c r="K713" s="28">
        <f>ABS('Raw_Data'!K713)</f>
        <v>84</v>
      </c>
      <c r="L713" s="28">
        <f>K713 + SUMIF(Stock_In!A:A, A713, Stock_In!D:D) - SUMIF(Stock_Out!A:A, A713, Stock_Out!D:D)</f>
        <v>84</v>
      </c>
      <c r="M713" s="28">
        <v>14</v>
      </c>
      <c r="N713" s="28">
        <f t="shared" si="34"/>
        <v>0</v>
      </c>
      <c r="O713" s="28" t="str">
        <f t="shared" si="33"/>
        <v>No</v>
      </c>
      <c r="P713" s="40">
        <v>2.5</v>
      </c>
      <c r="Q713" s="28">
        <v>48</v>
      </c>
      <c r="R713" s="40">
        <f t="shared" si="35"/>
        <v>120</v>
      </c>
      <c r="S713" s="30">
        <v>38</v>
      </c>
    </row>
    <row r="714" spans="1:19" x14ac:dyDescent="0.25">
      <c r="A714" s="31" t="str">
        <f>IFERROR(VLOOKUP(B714, CHOOSE({1,2}, Products!B:B, Products!A:A), 2, FALSE), "Not Found")</f>
        <v>P101</v>
      </c>
      <c r="B714" s="31" t="str">
        <f>PROPER(TRIM('Raw_Data'!A714))</f>
        <v>Halibut</v>
      </c>
      <c r="C714" s="31" t="s">
        <v>74</v>
      </c>
      <c r="D714" s="31" t="s">
        <v>1403</v>
      </c>
      <c r="E714" s="31" t="s">
        <v>2952</v>
      </c>
      <c r="F714" s="31" t="s">
        <v>106</v>
      </c>
      <c r="G714" s="31" t="s">
        <v>2953</v>
      </c>
      <c r="H714" s="31" t="s">
        <v>2954</v>
      </c>
      <c r="I714" s="32" t="s">
        <v>1167</v>
      </c>
      <c r="J714" s="32">
        <v>45326</v>
      </c>
      <c r="K714" s="31">
        <f>ABS('Raw_Data'!K714)</f>
        <v>35</v>
      </c>
      <c r="L714" s="31">
        <f>K714 + SUMIF(Stock_In!A:A, A714, Stock_In!D:D) - SUMIF(Stock_Out!A:A, A714, Stock_Out!D:D)</f>
        <v>35</v>
      </c>
      <c r="M714" s="31">
        <v>62</v>
      </c>
      <c r="N714" s="31">
        <f t="shared" si="34"/>
        <v>27</v>
      </c>
      <c r="O714" s="31" t="str">
        <f t="shared" si="33"/>
        <v>Yes</v>
      </c>
      <c r="P714" s="39">
        <v>0.2</v>
      </c>
      <c r="Q714" s="31">
        <v>67</v>
      </c>
      <c r="R714" s="39">
        <f t="shared" si="35"/>
        <v>13.4</v>
      </c>
      <c r="S714" s="33">
        <v>17</v>
      </c>
    </row>
    <row r="715" spans="1:19" x14ac:dyDescent="0.25">
      <c r="A715" s="28" t="str">
        <f>IFERROR(VLOOKUP(B715, CHOOSE({1,2}, Products!B:B, Products!A:A), 2, FALSE), "Not Found")</f>
        <v>P109</v>
      </c>
      <c r="B715" s="28" t="str">
        <f>PROPER(TRIM('Raw_Data'!A715))</f>
        <v>Zucchini</v>
      </c>
      <c r="C715" s="28" t="s">
        <v>65</v>
      </c>
      <c r="D715" s="28" t="s">
        <v>1151</v>
      </c>
      <c r="E715" s="28" t="s">
        <v>2955</v>
      </c>
      <c r="F715" s="28" t="s">
        <v>59</v>
      </c>
      <c r="G715" s="28" t="s">
        <v>2956</v>
      </c>
      <c r="H715" s="28" t="s">
        <v>2957</v>
      </c>
      <c r="I715" s="29" t="s">
        <v>1558</v>
      </c>
      <c r="J715" s="29" t="s">
        <v>2090</v>
      </c>
      <c r="K715" s="28">
        <f>ABS('Raw_Data'!K715)</f>
        <v>98</v>
      </c>
      <c r="L715" s="28">
        <f>K715 + SUMIF(Stock_In!A:A, A715, Stock_In!D:D) - SUMIF(Stock_Out!A:A, A715, Stock_Out!D:D)</f>
        <v>98</v>
      </c>
      <c r="M715" s="28">
        <v>92</v>
      </c>
      <c r="N715" s="28">
        <f t="shared" si="34"/>
        <v>0</v>
      </c>
      <c r="O715" s="28" t="str">
        <f t="shared" si="33"/>
        <v>No</v>
      </c>
      <c r="P715" s="40">
        <v>6.5</v>
      </c>
      <c r="Q715" s="28">
        <v>29</v>
      </c>
      <c r="R715" s="40">
        <f t="shared" si="35"/>
        <v>188.5</v>
      </c>
      <c r="S715" s="30">
        <v>32</v>
      </c>
    </row>
    <row r="716" spans="1:19" x14ac:dyDescent="0.25">
      <c r="A716" s="31" t="str">
        <f>IFERROR(VLOOKUP(B716, CHOOSE({1,2}, Products!B:B, Products!A:A), 2, FALSE), "Not Found")</f>
        <v>P111</v>
      </c>
      <c r="B716" s="31" t="str">
        <f>PROPER(TRIM('Raw_Data'!A716))</f>
        <v>Egg (Chicken)</v>
      </c>
      <c r="C716" s="31" t="s">
        <v>103</v>
      </c>
      <c r="D716" s="31" t="s">
        <v>1928</v>
      </c>
      <c r="E716" s="31" t="s">
        <v>2958</v>
      </c>
      <c r="F716" s="31" t="s">
        <v>68</v>
      </c>
      <c r="G716" s="31" t="s">
        <v>2959</v>
      </c>
      <c r="H716" s="31" t="s">
        <v>2960</v>
      </c>
      <c r="I716" s="32" t="s">
        <v>1558</v>
      </c>
      <c r="J716" s="32" t="s">
        <v>132</v>
      </c>
      <c r="K716" s="31">
        <f>ABS('Raw_Data'!K716)</f>
        <v>63</v>
      </c>
      <c r="L716" s="31">
        <f>K716 + SUMIF(Stock_In!A:A, A716, Stock_In!D:D) - SUMIF(Stock_Out!A:A, A716, Stock_Out!D:D)</f>
        <v>63</v>
      </c>
      <c r="M716" s="31">
        <v>96</v>
      </c>
      <c r="N716" s="31">
        <f t="shared" si="34"/>
        <v>33</v>
      </c>
      <c r="O716" s="31" t="str">
        <f t="shared" si="33"/>
        <v>Yes</v>
      </c>
      <c r="P716" s="39">
        <v>1.5</v>
      </c>
      <c r="Q716" s="31">
        <v>27</v>
      </c>
      <c r="R716" s="39">
        <f t="shared" si="35"/>
        <v>40.5</v>
      </c>
      <c r="S716" s="33">
        <v>58</v>
      </c>
    </row>
    <row r="717" spans="1:19" x14ac:dyDescent="0.25">
      <c r="A717" s="28" t="str">
        <f>IFERROR(VLOOKUP(B717, CHOOSE({1,2}, Products!B:B, Products!A:A), 2, FALSE), "Not Found")</f>
        <v>P040</v>
      </c>
      <c r="B717" s="28" t="str">
        <f>PROPER(TRIM('Raw_Data'!A717))</f>
        <v>Sesame Oil</v>
      </c>
      <c r="C717" s="28" t="s">
        <v>103</v>
      </c>
      <c r="D717" s="28" t="s">
        <v>1758</v>
      </c>
      <c r="E717" s="28" t="s">
        <v>2961</v>
      </c>
      <c r="F717" s="28" t="s">
        <v>59</v>
      </c>
      <c r="G717" s="28" t="s">
        <v>2962</v>
      </c>
      <c r="H717" s="28" t="s">
        <v>2963</v>
      </c>
      <c r="I717" s="29" t="s">
        <v>1558</v>
      </c>
      <c r="J717" s="29">
        <v>45447</v>
      </c>
      <c r="K717" s="28">
        <f>ABS('Raw_Data'!K717)</f>
        <v>27</v>
      </c>
      <c r="L717" s="28">
        <f>K717 + SUMIF(Stock_In!A:A, A717, Stock_In!D:D) - SUMIF(Stock_Out!A:A, A717, Stock_Out!D:D)</f>
        <v>27</v>
      </c>
      <c r="M717" s="28">
        <v>59</v>
      </c>
      <c r="N717" s="28">
        <f t="shared" si="34"/>
        <v>32</v>
      </c>
      <c r="O717" s="28" t="str">
        <f t="shared" si="33"/>
        <v>Yes</v>
      </c>
      <c r="P717" s="40">
        <v>5</v>
      </c>
      <c r="Q717" s="28">
        <v>93</v>
      </c>
      <c r="R717" s="40">
        <f t="shared" si="35"/>
        <v>465</v>
      </c>
      <c r="S717" s="30">
        <v>45</v>
      </c>
    </row>
    <row r="718" spans="1:19" x14ac:dyDescent="0.25">
      <c r="A718" s="31" t="str">
        <f>IFERROR(VLOOKUP(B718, CHOOSE({1,2}, Products!B:B, Products!A:A), 2, FALSE), "Not Found")</f>
        <v>P030</v>
      </c>
      <c r="B718" s="31" t="str">
        <f>PROPER(TRIM('Raw_Data'!A718))</f>
        <v>Bread Flour</v>
      </c>
      <c r="C718" s="31" t="s">
        <v>74</v>
      </c>
      <c r="D718" s="31" t="s">
        <v>1648</v>
      </c>
      <c r="E718" s="31" t="s">
        <v>2964</v>
      </c>
      <c r="F718" s="31" t="s">
        <v>59</v>
      </c>
      <c r="G718" s="31" t="s">
        <v>2965</v>
      </c>
      <c r="H718" s="31" t="s">
        <v>2966</v>
      </c>
      <c r="I718" s="32" t="s">
        <v>1558</v>
      </c>
      <c r="J718" s="32" t="s">
        <v>157</v>
      </c>
      <c r="K718" s="31">
        <f>ABS('Raw_Data'!K718)</f>
        <v>70</v>
      </c>
      <c r="L718" s="31">
        <f>K718 + SUMIF(Stock_In!A:A, A718, Stock_In!D:D) - SUMIF(Stock_Out!A:A, A718, Stock_Out!D:D)</f>
        <v>70</v>
      </c>
      <c r="M718" s="31">
        <v>19</v>
      </c>
      <c r="N718" s="31">
        <f t="shared" si="34"/>
        <v>0</v>
      </c>
      <c r="O718" s="31" t="str">
        <f t="shared" si="33"/>
        <v>No</v>
      </c>
      <c r="P718" s="39">
        <v>0.2</v>
      </c>
      <c r="Q718" s="31">
        <v>88</v>
      </c>
      <c r="R718" s="39">
        <f t="shared" si="35"/>
        <v>17.600000000000001</v>
      </c>
      <c r="S718" s="33">
        <v>24</v>
      </c>
    </row>
    <row r="719" spans="1:19" x14ac:dyDescent="0.25">
      <c r="A719" s="28" t="str">
        <f>IFERROR(VLOOKUP(B719, CHOOSE({1,2}, Products!B:B, Products!A:A), 2, FALSE), "Not Found")</f>
        <v>P007</v>
      </c>
      <c r="B719" s="28" t="str">
        <f>PROPER(TRIM('Raw_Data'!A719))</f>
        <v>Coconut Sugar</v>
      </c>
      <c r="C719" s="28" t="s">
        <v>74</v>
      </c>
      <c r="D719" s="28" t="s">
        <v>888</v>
      </c>
      <c r="E719" s="28" t="s">
        <v>2967</v>
      </c>
      <c r="F719" s="28" t="s">
        <v>106</v>
      </c>
      <c r="G719" s="28" t="s">
        <v>2968</v>
      </c>
      <c r="H719" s="28" t="s">
        <v>2969</v>
      </c>
      <c r="I719" s="29" t="s">
        <v>290</v>
      </c>
      <c r="J719" s="29">
        <v>45301</v>
      </c>
      <c r="K719" s="28">
        <f>ABS('Raw_Data'!K719)</f>
        <v>49</v>
      </c>
      <c r="L719" s="28">
        <f>K719 + SUMIF(Stock_In!A:A, A719, Stock_In!D:D) - SUMIF(Stock_Out!A:A, A719, Stock_Out!D:D)</f>
        <v>49</v>
      </c>
      <c r="M719" s="28">
        <v>38</v>
      </c>
      <c r="N719" s="28">
        <f t="shared" si="34"/>
        <v>0</v>
      </c>
      <c r="O719" s="28" t="str">
        <f t="shared" si="33"/>
        <v>No</v>
      </c>
      <c r="P719" s="40">
        <v>7</v>
      </c>
      <c r="Q719" s="28">
        <v>72</v>
      </c>
      <c r="R719" s="40">
        <f t="shared" si="35"/>
        <v>504</v>
      </c>
      <c r="S719" s="30">
        <v>84</v>
      </c>
    </row>
    <row r="720" spans="1:19" x14ac:dyDescent="0.25">
      <c r="A720" s="31" t="str">
        <f>IFERROR(VLOOKUP(B720, CHOOSE({1,2}, Products!B:B, Products!A:A), 2, FALSE), "Not Found")</f>
        <v>P111</v>
      </c>
      <c r="B720" s="31" t="str">
        <f>PROPER(TRIM('Raw_Data'!A720))</f>
        <v>Egg (Chicken)</v>
      </c>
      <c r="C720" s="31" t="s">
        <v>152</v>
      </c>
      <c r="D720" s="31" t="s">
        <v>2465</v>
      </c>
      <c r="E720" s="31" t="s">
        <v>2970</v>
      </c>
      <c r="F720" s="31" t="s">
        <v>68</v>
      </c>
      <c r="G720" s="31" t="s">
        <v>2971</v>
      </c>
      <c r="H720" s="31" t="s">
        <v>2972</v>
      </c>
      <c r="I720" s="32" t="s">
        <v>290</v>
      </c>
      <c r="J720" s="32" t="s">
        <v>1692</v>
      </c>
      <c r="K720" s="31">
        <f>ABS('Raw_Data'!K720)</f>
        <v>22</v>
      </c>
      <c r="L720" s="31">
        <f>K720 + SUMIF(Stock_In!A:A, A720, Stock_In!D:D) - SUMIF(Stock_Out!A:A, A720, Stock_Out!D:D)</f>
        <v>22</v>
      </c>
      <c r="M720" s="31">
        <v>20</v>
      </c>
      <c r="N720" s="31">
        <f t="shared" si="34"/>
        <v>0</v>
      </c>
      <c r="O720" s="31" t="str">
        <f t="shared" si="33"/>
        <v>No</v>
      </c>
      <c r="P720" s="39">
        <v>3</v>
      </c>
      <c r="Q720" s="31">
        <v>71</v>
      </c>
      <c r="R720" s="39">
        <f t="shared" si="35"/>
        <v>213</v>
      </c>
      <c r="S720" s="33">
        <v>97</v>
      </c>
    </row>
    <row r="721" spans="1:19" x14ac:dyDescent="0.25">
      <c r="A721" s="28" t="str">
        <f>IFERROR(VLOOKUP(B721, CHOOSE({1,2}, Products!B:B, Products!A:A), 2, FALSE), "Not Found")</f>
        <v>P120</v>
      </c>
      <c r="B721" s="28" t="str">
        <f>PROPER(TRIM('Raw_Data'!A721))</f>
        <v>Mozzarella Cheese</v>
      </c>
      <c r="C721" s="28" t="s">
        <v>56</v>
      </c>
      <c r="D721" s="28" t="s">
        <v>1693</v>
      </c>
      <c r="E721" s="28" t="s">
        <v>2973</v>
      </c>
      <c r="F721" s="28" t="s">
        <v>59</v>
      </c>
      <c r="G721" s="28" t="s">
        <v>2974</v>
      </c>
      <c r="H721" s="28" t="s">
        <v>2975</v>
      </c>
      <c r="I721" s="29" t="s">
        <v>556</v>
      </c>
      <c r="J721" s="29" t="s">
        <v>940</v>
      </c>
      <c r="K721" s="28">
        <f>ABS('Raw_Data'!K721)</f>
        <v>96</v>
      </c>
      <c r="L721" s="28">
        <f>K721 + SUMIF(Stock_In!A:A, A721, Stock_In!D:D) - SUMIF(Stock_Out!A:A, A721, Stock_Out!D:D)</f>
        <v>96</v>
      </c>
      <c r="M721" s="28">
        <v>66</v>
      </c>
      <c r="N721" s="28">
        <f t="shared" si="34"/>
        <v>0</v>
      </c>
      <c r="O721" s="28" t="str">
        <f t="shared" si="33"/>
        <v>No</v>
      </c>
      <c r="P721" s="40">
        <v>2.5</v>
      </c>
      <c r="Q721" s="28">
        <v>66</v>
      </c>
      <c r="R721" s="40">
        <f t="shared" si="35"/>
        <v>165</v>
      </c>
      <c r="S721" s="30">
        <v>65</v>
      </c>
    </row>
    <row r="722" spans="1:19" x14ac:dyDescent="0.25">
      <c r="A722" s="31" t="str">
        <f>IFERROR(VLOOKUP(B722, CHOOSE({1,2}, Products!B:B, Products!A:A), 2, FALSE), "Not Found")</f>
        <v>P075</v>
      </c>
      <c r="B722" s="31" t="str">
        <f>PROPER(TRIM('Raw_Data'!A722))</f>
        <v>Rye Bread</v>
      </c>
      <c r="C722" s="31" t="s">
        <v>152</v>
      </c>
      <c r="D722" s="31" t="s">
        <v>267</v>
      </c>
      <c r="E722" s="31" t="s">
        <v>2976</v>
      </c>
      <c r="F722" s="31" t="s">
        <v>106</v>
      </c>
      <c r="G722" s="31" t="s">
        <v>2977</v>
      </c>
      <c r="H722" s="31" t="s">
        <v>2978</v>
      </c>
      <c r="I722" s="32" t="s">
        <v>556</v>
      </c>
      <c r="J722" s="32" t="s">
        <v>2506</v>
      </c>
      <c r="K722" s="31">
        <f>ABS('Raw_Data'!K722)</f>
        <v>61</v>
      </c>
      <c r="L722" s="31">
        <f>K722 + SUMIF(Stock_In!A:A, A722, Stock_In!D:D) - SUMIF(Stock_Out!A:A, A722, Stock_Out!D:D)</f>
        <v>61</v>
      </c>
      <c r="M722" s="31">
        <v>43</v>
      </c>
      <c r="N722" s="31">
        <f t="shared" si="34"/>
        <v>0</v>
      </c>
      <c r="O722" s="31" t="str">
        <f t="shared" si="33"/>
        <v>No</v>
      </c>
      <c r="P722" s="39">
        <v>4</v>
      </c>
      <c r="Q722" s="31">
        <v>72</v>
      </c>
      <c r="R722" s="39">
        <f t="shared" si="35"/>
        <v>288</v>
      </c>
      <c r="S722" s="33">
        <v>64</v>
      </c>
    </row>
    <row r="723" spans="1:19" x14ac:dyDescent="0.25">
      <c r="A723" s="28" t="str">
        <f>IFERROR(VLOOKUP(B723, CHOOSE({1,2}, Products!B:B, Products!A:A), 2, FALSE), "Not Found")</f>
        <v>P109</v>
      </c>
      <c r="B723" s="28" t="str">
        <f>PROPER(TRIM('Raw_Data'!A723))</f>
        <v>Zucchini</v>
      </c>
      <c r="C723" s="28" t="s">
        <v>152</v>
      </c>
      <c r="D723" s="28" t="s">
        <v>1536</v>
      </c>
      <c r="E723" s="28" t="s">
        <v>2979</v>
      </c>
      <c r="F723" s="28" t="s">
        <v>68</v>
      </c>
      <c r="G723" s="28" t="s">
        <v>2980</v>
      </c>
      <c r="H723" s="28" t="s">
        <v>2981</v>
      </c>
      <c r="I723" s="29" t="s">
        <v>787</v>
      </c>
      <c r="J723" s="29">
        <v>45632</v>
      </c>
      <c r="K723" s="28">
        <f>ABS('Raw_Data'!K723)</f>
        <v>43</v>
      </c>
      <c r="L723" s="28">
        <f>K723 + SUMIF(Stock_In!A:A, A723, Stock_In!D:D) - SUMIF(Stock_Out!A:A, A723, Stock_Out!D:D)</f>
        <v>43</v>
      </c>
      <c r="M723" s="28">
        <v>36</v>
      </c>
      <c r="N723" s="28">
        <f t="shared" si="34"/>
        <v>0</v>
      </c>
      <c r="O723" s="28" t="str">
        <f t="shared" si="33"/>
        <v>No</v>
      </c>
      <c r="P723" s="40">
        <v>3.5</v>
      </c>
      <c r="Q723" s="28">
        <v>32</v>
      </c>
      <c r="R723" s="40">
        <f t="shared" si="35"/>
        <v>112</v>
      </c>
      <c r="S723" s="30">
        <v>70</v>
      </c>
    </row>
    <row r="724" spans="1:19" x14ac:dyDescent="0.25">
      <c r="A724" s="31" t="str">
        <f>IFERROR(VLOOKUP(B724, CHOOSE({1,2}, Products!B:B, Products!A:A), 2, FALSE), "Not Found")</f>
        <v>P014</v>
      </c>
      <c r="B724" s="31" t="str">
        <f>PROPER(TRIM('Raw_Data'!A724))</f>
        <v>Digestive Biscuit</v>
      </c>
      <c r="C724" s="31" t="s">
        <v>74</v>
      </c>
      <c r="D724" s="31" t="s">
        <v>2216</v>
      </c>
      <c r="E724" s="31" t="s">
        <v>2982</v>
      </c>
      <c r="F724" s="31" t="s">
        <v>59</v>
      </c>
      <c r="G724" s="31" t="s">
        <v>2983</v>
      </c>
      <c r="H724" s="31" t="s">
        <v>2984</v>
      </c>
      <c r="I724" s="32" t="s">
        <v>787</v>
      </c>
      <c r="J724" s="32">
        <v>45809</v>
      </c>
      <c r="K724" s="31">
        <f>ABS('Raw_Data'!K724)</f>
        <v>38</v>
      </c>
      <c r="L724" s="31">
        <f>K724 + SUMIF(Stock_In!A:A, A724, Stock_In!D:D) - SUMIF(Stock_Out!A:A, A724, Stock_Out!D:D)</f>
        <v>38</v>
      </c>
      <c r="M724" s="31">
        <v>99</v>
      </c>
      <c r="N724" s="31">
        <f t="shared" si="34"/>
        <v>61</v>
      </c>
      <c r="O724" s="31" t="str">
        <f t="shared" si="33"/>
        <v>Yes</v>
      </c>
      <c r="P724" s="39">
        <v>4.2</v>
      </c>
      <c r="Q724" s="31">
        <v>28</v>
      </c>
      <c r="R724" s="39">
        <f t="shared" si="35"/>
        <v>117.60000000000001</v>
      </c>
      <c r="S724" s="33">
        <v>45</v>
      </c>
    </row>
    <row r="725" spans="1:19" x14ac:dyDescent="0.25">
      <c r="A725" s="28" t="str">
        <f>IFERROR(VLOOKUP(B725, CHOOSE({1,2}, Products!B:B, Products!A:A), 2, FALSE), "Not Found")</f>
        <v>P099</v>
      </c>
      <c r="B725" s="28" t="str">
        <f>PROPER(TRIM('Raw_Data'!A725))</f>
        <v>Multigrain Bread</v>
      </c>
      <c r="C725" s="28" t="s">
        <v>74</v>
      </c>
      <c r="D725" s="28" t="s">
        <v>888</v>
      </c>
      <c r="E725" s="28" t="s">
        <v>2985</v>
      </c>
      <c r="F725" s="28" t="s">
        <v>68</v>
      </c>
      <c r="G725" s="28" t="s">
        <v>2986</v>
      </c>
      <c r="H725" s="28" t="s">
        <v>2987</v>
      </c>
      <c r="I725" s="29" t="s">
        <v>628</v>
      </c>
      <c r="J725" s="29" t="s">
        <v>897</v>
      </c>
      <c r="K725" s="28">
        <f>ABS('Raw_Data'!K725)</f>
        <v>65</v>
      </c>
      <c r="L725" s="28">
        <f>K725 + SUMIF(Stock_In!A:A, A725, Stock_In!D:D) - SUMIF(Stock_Out!A:A, A725, Stock_Out!D:D)</f>
        <v>65</v>
      </c>
      <c r="M725" s="28">
        <v>98</v>
      </c>
      <c r="N725" s="28">
        <f t="shared" si="34"/>
        <v>33</v>
      </c>
      <c r="O725" s="28" t="str">
        <f t="shared" si="33"/>
        <v>Yes</v>
      </c>
      <c r="P725" s="40">
        <v>5</v>
      </c>
      <c r="Q725" s="28">
        <v>35</v>
      </c>
      <c r="R725" s="40">
        <f t="shared" si="35"/>
        <v>175</v>
      </c>
      <c r="S725" s="30">
        <v>98</v>
      </c>
    </row>
    <row r="726" spans="1:19" x14ac:dyDescent="0.25">
      <c r="A726" s="31" t="str">
        <f>IFERROR(VLOOKUP(B726, CHOOSE({1,2}, Products!B:B, Products!A:A), 2, FALSE), "Not Found")</f>
        <v>P117</v>
      </c>
      <c r="B726" s="31" t="str">
        <f>PROPER(TRIM('Raw_Data'!A726))</f>
        <v>Heavy Cream</v>
      </c>
      <c r="C726" s="31" t="s">
        <v>74</v>
      </c>
      <c r="D726" s="31" t="s">
        <v>2808</v>
      </c>
      <c r="E726" s="31" t="s">
        <v>2988</v>
      </c>
      <c r="F726" s="31" t="s">
        <v>59</v>
      </c>
      <c r="G726" s="31" t="s">
        <v>2989</v>
      </c>
      <c r="H726" s="31" t="s">
        <v>2990</v>
      </c>
      <c r="I726" s="32" t="s">
        <v>628</v>
      </c>
      <c r="J726" s="32">
        <v>45477</v>
      </c>
      <c r="K726" s="31">
        <f>ABS('Raw_Data'!K726)</f>
        <v>14</v>
      </c>
      <c r="L726" s="31">
        <f>K726 + SUMIF(Stock_In!A:A, A726, Stock_In!D:D) - SUMIF(Stock_Out!A:A, A726, Stock_Out!D:D)</f>
        <v>14</v>
      </c>
      <c r="M726" s="31">
        <v>89</v>
      </c>
      <c r="N726" s="31">
        <f t="shared" si="34"/>
        <v>75</v>
      </c>
      <c r="O726" s="31" t="str">
        <f t="shared" si="33"/>
        <v>Yes</v>
      </c>
      <c r="P726" s="39">
        <v>8</v>
      </c>
      <c r="Q726" s="31">
        <v>68</v>
      </c>
      <c r="R726" s="39">
        <f t="shared" si="35"/>
        <v>544</v>
      </c>
      <c r="S726" s="33">
        <v>93</v>
      </c>
    </row>
    <row r="727" spans="1:19" x14ac:dyDescent="0.25">
      <c r="A727" s="28" t="str">
        <f>IFERROR(VLOOKUP(B727, CHOOSE({1,2}, Products!B:B, Products!A:A), 2, FALSE), "Not Found")</f>
        <v>P098</v>
      </c>
      <c r="B727" s="28" t="str">
        <f>PROPER(TRIM('Raw_Data'!A727))</f>
        <v>Cottage Cheese</v>
      </c>
      <c r="C727" s="28" t="s">
        <v>113</v>
      </c>
      <c r="D727" s="28" t="s">
        <v>2352</v>
      </c>
      <c r="E727" s="28" t="s">
        <v>2991</v>
      </c>
      <c r="F727" s="28" t="s">
        <v>106</v>
      </c>
      <c r="G727" s="28" t="s">
        <v>2992</v>
      </c>
      <c r="H727" s="28" t="s">
        <v>2993</v>
      </c>
      <c r="I727" s="29" t="s">
        <v>628</v>
      </c>
      <c r="J727" s="29">
        <v>45632</v>
      </c>
      <c r="K727" s="28">
        <f>ABS('Raw_Data'!K727)</f>
        <v>67</v>
      </c>
      <c r="L727" s="28">
        <f>K727 + SUMIF(Stock_In!A:A, A727, Stock_In!D:D) - SUMIF(Stock_Out!A:A, A727, Stock_Out!D:D)</f>
        <v>67</v>
      </c>
      <c r="M727" s="28">
        <v>51</v>
      </c>
      <c r="N727" s="28">
        <f t="shared" si="34"/>
        <v>0</v>
      </c>
      <c r="O727" s="28" t="str">
        <f t="shared" si="33"/>
        <v>No</v>
      </c>
      <c r="P727" s="40">
        <v>10</v>
      </c>
      <c r="Q727" s="28">
        <v>81</v>
      </c>
      <c r="R727" s="40">
        <f t="shared" si="35"/>
        <v>810</v>
      </c>
      <c r="S727" s="30">
        <v>18</v>
      </c>
    </row>
    <row r="728" spans="1:19" x14ac:dyDescent="0.25">
      <c r="A728" s="31" t="str">
        <f>IFERROR(VLOOKUP(B728, CHOOSE({1,2}, Products!B:B, Products!A:A), 2, FALSE), "Not Found")</f>
        <v>P107</v>
      </c>
      <c r="B728" s="31" t="str">
        <f>PROPER(TRIM('Raw_Data'!A728))</f>
        <v>Swiss Cheese</v>
      </c>
      <c r="C728" s="31" t="s">
        <v>103</v>
      </c>
      <c r="D728" s="31" t="s">
        <v>161</v>
      </c>
      <c r="E728" s="31" t="s">
        <v>2995</v>
      </c>
      <c r="F728" s="31" t="s">
        <v>68</v>
      </c>
      <c r="G728" s="31" t="s">
        <v>2996</v>
      </c>
      <c r="H728" s="31" t="s">
        <v>2997</v>
      </c>
      <c r="I728" s="32" t="s">
        <v>679</v>
      </c>
      <c r="J728" s="32">
        <v>45658</v>
      </c>
      <c r="K728" s="31">
        <f>ABS('Raw_Data'!K728)</f>
        <v>85</v>
      </c>
      <c r="L728" s="31">
        <f>K728 + SUMIF(Stock_In!A:A, A728, Stock_In!D:D) - SUMIF(Stock_Out!A:A, A728, Stock_Out!D:D)</f>
        <v>85</v>
      </c>
      <c r="M728" s="31">
        <v>10</v>
      </c>
      <c r="N728" s="31">
        <f t="shared" si="34"/>
        <v>0</v>
      </c>
      <c r="O728" s="31" t="str">
        <f t="shared" si="33"/>
        <v>No</v>
      </c>
      <c r="P728" s="39">
        <v>1.5</v>
      </c>
      <c r="Q728" s="31">
        <v>76</v>
      </c>
      <c r="R728" s="39">
        <f t="shared" si="35"/>
        <v>114</v>
      </c>
      <c r="S728" s="33">
        <v>38</v>
      </c>
    </row>
    <row r="729" spans="1:19" x14ac:dyDescent="0.25">
      <c r="A729" s="28" t="str">
        <f>IFERROR(VLOOKUP(B729, CHOOSE({1,2}, Products!B:B, Products!A:A), 2, FALSE), "Not Found")</f>
        <v>P008</v>
      </c>
      <c r="B729" s="28" t="str">
        <f>PROPER(TRIM('Raw_Data'!A729))</f>
        <v>Anchovies</v>
      </c>
      <c r="C729" s="28" t="s">
        <v>74</v>
      </c>
      <c r="D729" s="28" t="s">
        <v>2063</v>
      </c>
      <c r="E729" s="28" t="s">
        <v>2998</v>
      </c>
      <c r="F729" s="28" t="s">
        <v>59</v>
      </c>
      <c r="G729" s="28" t="s">
        <v>2999</v>
      </c>
      <c r="H729" s="28" t="s">
        <v>3000</v>
      </c>
      <c r="I729" s="29" t="s">
        <v>593</v>
      </c>
      <c r="J729" s="29">
        <v>45328</v>
      </c>
      <c r="K729" s="28">
        <f>ABS('Raw_Data'!K729)</f>
        <v>93</v>
      </c>
      <c r="L729" s="28">
        <f>K729 + SUMIF(Stock_In!A:A, A729, Stock_In!D:D) - SUMIF(Stock_Out!A:A, A729, Stock_Out!D:D)</f>
        <v>93</v>
      </c>
      <c r="M729" s="28">
        <v>4</v>
      </c>
      <c r="N729" s="28">
        <f t="shared" si="34"/>
        <v>0</v>
      </c>
      <c r="O729" s="28" t="str">
        <f t="shared" si="33"/>
        <v>No</v>
      </c>
      <c r="P729" s="40">
        <v>6</v>
      </c>
      <c r="Q729" s="28">
        <v>23</v>
      </c>
      <c r="R729" s="40">
        <f t="shared" si="35"/>
        <v>138</v>
      </c>
      <c r="S729" s="30">
        <v>39</v>
      </c>
    </row>
    <row r="730" spans="1:19" x14ac:dyDescent="0.25">
      <c r="A730" s="31" t="str">
        <f>IFERROR(VLOOKUP(B730, CHOOSE({1,2}, Products!B:B, Products!A:A), 2, FALSE), "Not Found")</f>
        <v>P124</v>
      </c>
      <c r="B730" s="31" t="str">
        <f>PROPER(TRIM('Raw_Data'!A730))</f>
        <v>Raw Sugar</v>
      </c>
      <c r="C730" s="31" t="s">
        <v>152</v>
      </c>
      <c r="D730" s="31" t="s">
        <v>75</v>
      </c>
      <c r="E730" s="31" t="s">
        <v>3001</v>
      </c>
      <c r="F730" s="31" t="s">
        <v>68</v>
      </c>
      <c r="G730" s="31" t="s">
        <v>3002</v>
      </c>
      <c r="H730" s="31" t="s">
        <v>3003</v>
      </c>
      <c r="I730" s="32" t="s">
        <v>1791</v>
      </c>
      <c r="J730" s="32" t="s">
        <v>1834</v>
      </c>
      <c r="K730" s="31">
        <f>ABS('Raw_Data'!K730)</f>
        <v>100</v>
      </c>
      <c r="L730" s="31">
        <f>K730 + SUMIF(Stock_In!A:A, A730, Stock_In!D:D) - SUMIF(Stock_Out!A:A, A730, Stock_Out!D:D)</f>
        <v>100</v>
      </c>
      <c r="M730" s="31">
        <v>99</v>
      </c>
      <c r="N730" s="31">
        <f t="shared" si="34"/>
        <v>0</v>
      </c>
      <c r="O730" s="31" t="str">
        <f t="shared" si="33"/>
        <v>No</v>
      </c>
      <c r="P730" s="39">
        <v>4</v>
      </c>
      <c r="Q730" s="31">
        <v>57</v>
      </c>
      <c r="R730" s="39">
        <f t="shared" si="35"/>
        <v>228</v>
      </c>
      <c r="S730" s="33">
        <v>42</v>
      </c>
    </row>
    <row r="731" spans="1:19" x14ac:dyDescent="0.25">
      <c r="A731" s="28" t="str">
        <f>IFERROR(VLOOKUP(B731, CHOOSE({1,2}, Products!B:B, Products!A:A), 2, FALSE), "Not Found")</f>
        <v>P018</v>
      </c>
      <c r="B731" s="28" t="str">
        <f>PROPER(TRIM('Raw_Data'!A731))</f>
        <v>Ricotta Cheese</v>
      </c>
      <c r="C731" s="28" t="s">
        <v>74</v>
      </c>
      <c r="D731" s="28" t="s">
        <v>1819</v>
      </c>
      <c r="E731" s="28" t="s">
        <v>3004</v>
      </c>
      <c r="F731" s="28" t="s">
        <v>59</v>
      </c>
      <c r="G731" s="28" t="s">
        <v>3005</v>
      </c>
      <c r="H731" s="28" t="s">
        <v>3006</v>
      </c>
      <c r="I731" s="29" t="s">
        <v>1791</v>
      </c>
      <c r="J731" s="29" t="s">
        <v>3007</v>
      </c>
      <c r="K731" s="28">
        <f>ABS('Raw_Data'!K731)</f>
        <v>88</v>
      </c>
      <c r="L731" s="28">
        <f>K731 + SUMIF(Stock_In!A:A, A731, Stock_In!D:D) - SUMIF(Stock_Out!A:A, A731, Stock_Out!D:D)</f>
        <v>88</v>
      </c>
      <c r="M731" s="28">
        <v>100</v>
      </c>
      <c r="N731" s="28">
        <f t="shared" si="34"/>
        <v>12</v>
      </c>
      <c r="O731" s="28" t="str">
        <f t="shared" si="33"/>
        <v>Yes</v>
      </c>
      <c r="P731" s="40">
        <v>2.5</v>
      </c>
      <c r="Q731" s="28">
        <v>66</v>
      </c>
      <c r="R731" s="40">
        <f t="shared" si="35"/>
        <v>165</v>
      </c>
      <c r="S731" s="30">
        <v>28</v>
      </c>
    </row>
    <row r="732" spans="1:19" x14ac:dyDescent="0.25">
      <c r="A732" s="31" t="str">
        <f>IFERROR(VLOOKUP(B732, CHOOSE({1,2}, Products!B:B, Products!A:A), 2, FALSE), "Not Found")</f>
        <v>P014</v>
      </c>
      <c r="B732" s="31" t="str">
        <f>PROPER(TRIM('Raw_Data'!A732))</f>
        <v>Digestive Biscuit</v>
      </c>
      <c r="C732" s="31" t="s">
        <v>56</v>
      </c>
      <c r="D732" s="31" t="s">
        <v>3008</v>
      </c>
      <c r="E732" s="31" t="s">
        <v>3009</v>
      </c>
      <c r="F732" s="31" t="s">
        <v>59</v>
      </c>
      <c r="G732" s="31" t="s">
        <v>3010</v>
      </c>
      <c r="H732" s="31" t="s">
        <v>3011</v>
      </c>
      <c r="I732" s="32" t="s">
        <v>962</v>
      </c>
      <c r="J732" s="32" t="s">
        <v>711</v>
      </c>
      <c r="K732" s="31">
        <f>ABS('Raw_Data'!K732)</f>
        <v>97</v>
      </c>
      <c r="L732" s="31">
        <f>K732 + SUMIF(Stock_In!A:A, A732, Stock_In!D:D) - SUMIF(Stock_Out!A:A, A732, Stock_Out!D:D)</f>
        <v>97</v>
      </c>
      <c r="M732" s="31">
        <v>55</v>
      </c>
      <c r="N732" s="31">
        <f t="shared" si="34"/>
        <v>0</v>
      </c>
      <c r="O732" s="31" t="str">
        <f t="shared" si="33"/>
        <v>No</v>
      </c>
      <c r="P732" s="39">
        <v>5</v>
      </c>
      <c r="Q732" s="31">
        <v>39</v>
      </c>
      <c r="R732" s="39">
        <f t="shared" si="35"/>
        <v>195</v>
      </c>
      <c r="S732" s="33">
        <v>15</v>
      </c>
    </row>
    <row r="733" spans="1:19" x14ac:dyDescent="0.25">
      <c r="A733" s="28" t="str">
        <f>IFERROR(VLOOKUP(B733, CHOOSE({1,2}, Products!B:B, Products!A:A), 2, FALSE), "Not Found")</f>
        <v>P017</v>
      </c>
      <c r="B733" s="28" t="str">
        <f>PROPER(TRIM('Raw_Data'!A733))</f>
        <v>Egg (Turkey)</v>
      </c>
      <c r="C733" s="28" t="s">
        <v>103</v>
      </c>
      <c r="D733" s="28" t="s">
        <v>181</v>
      </c>
      <c r="E733" s="28" t="s">
        <v>3012</v>
      </c>
      <c r="F733" s="28" t="s">
        <v>68</v>
      </c>
      <c r="G733" s="28" t="s">
        <v>3013</v>
      </c>
      <c r="H733" s="28" t="s">
        <v>3014</v>
      </c>
      <c r="I733" s="29" t="s">
        <v>962</v>
      </c>
      <c r="J733" s="29" t="s">
        <v>426</v>
      </c>
      <c r="K733" s="28">
        <f>ABS('Raw_Data'!K733)</f>
        <v>19</v>
      </c>
      <c r="L733" s="28">
        <f>K733 + SUMIF(Stock_In!A:A, A733, Stock_In!D:D) - SUMIF(Stock_Out!A:A, A733, Stock_Out!D:D)</f>
        <v>19</v>
      </c>
      <c r="M733" s="28">
        <v>13</v>
      </c>
      <c r="N733" s="28">
        <f t="shared" si="34"/>
        <v>0</v>
      </c>
      <c r="O733" s="28" t="str">
        <f t="shared" si="33"/>
        <v>No</v>
      </c>
      <c r="P733" s="40">
        <v>4.45</v>
      </c>
      <c r="Q733" s="28">
        <v>37</v>
      </c>
      <c r="R733" s="40">
        <f t="shared" si="35"/>
        <v>164.65</v>
      </c>
      <c r="S733" s="30">
        <v>4</v>
      </c>
    </row>
    <row r="734" spans="1:19" x14ac:dyDescent="0.25">
      <c r="A734" s="31" t="str">
        <f>IFERROR(VLOOKUP(B734, CHOOSE({1,2}, Products!B:B, Products!A:A), 2, FALSE), "Not Found")</f>
        <v>P023</v>
      </c>
      <c r="B734" s="31" t="str">
        <f>PROPER(TRIM('Raw_Data'!A734))</f>
        <v>Mango</v>
      </c>
      <c r="C734" s="31" t="s">
        <v>65</v>
      </c>
      <c r="D734" s="31" t="s">
        <v>1130</v>
      </c>
      <c r="E734" s="31" t="s">
        <v>3015</v>
      </c>
      <c r="F734" s="31" t="s">
        <v>59</v>
      </c>
      <c r="G734" s="31" t="s">
        <v>3016</v>
      </c>
      <c r="H734" s="31" t="s">
        <v>3017</v>
      </c>
      <c r="I734" s="32" t="s">
        <v>3018</v>
      </c>
      <c r="J734" s="32" t="s">
        <v>2119</v>
      </c>
      <c r="K734" s="31">
        <f>ABS('Raw_Data'!K734)</f>
        <v>24</v>
      </c>
      <c r="L734" s="31">
        <f>K734 + SUMIF(Stock_In!A:A, A734, Stock_In!D:D) - SUMIF(Stock_Out!A:A, A734, Stock_Out!D:D)</f>
        <v>24</v>
      </c>
      <c r="M734" s="31">
        <v>82</v>
      </c>
      <c r="N734" s="31">
        <f t="shared" si="34"/>
        <v>58</v>
      </c>
      <c r="O734" s="31" t="str">
        <f t="shared" si="33"/>
        <v>Yes</v>
      </c>
      <c r="P734" s="39">
        <v>2.2999999999999998</v>
      </c>
      <c r="Q734" s="31">
        <v>43</v>
      </c>
      <c r="R734" s="39">
        <f t="shared" si="35"/>
        <v>98.899999999999991</v>
      </c>
      <c r="S734" s="33">
        <v>45</v>
      </c>
    </row>
    <row r="735" spans="1:19" x14ac:dyDescent="0.25">
      <c r="A735" s="28" t="str">
        <f>IFERROR(VLOOKUP(B735, CHOOSE({1,2}, Products!B:B, Products!A:A), 2, FALSE), "Not Found")</f>
        <v>P093</v>
      </c>
      <c r="B735" s="28" t="str">
        <f>PROPER(TRIM('Raw_Data'!A735))</f>
        <v>Basmati Rice</v>
      </c>
      <c r="C735" s="28" t="s">
        <v>56</v>
      </c>
      <c r="D735" s="28" t="s">
        <v>1928</v>
      </c>
      <c r="E735" s="28" t="s">
        <v>3019</v>
      </c>
      <c r="F735" s="28" t="s">
        <v>68</v>
      </c>
      <c r="G735" s="28" t="s">
        <v>3020</v>
      </c>
      <c r="H735" s="28" t="s">
        <v>3021</v>
      </c>
      <c r="I735" s="29" t="s">
        <v>3018</v>
      </c>
      <c r="J735" s="29">
        <v>45296</v>
      </c>
      <c r="K735" s="28">
        <f>ABS('Raw_Data'!K735)</f>
        <v>55</v>
      </c>
      <c r="L735" s="28">
        <f>K735 + SUMIF(Stock_In!A:A, A735, Stock_In!D:D) - SUMIF(Stock_Out!A:A, A735, Stock_Out!D:D)</f>
        <v>55</v>
      </c>
      <c r="M735" s="28">
        <v>93</v>
      </c>
      <c r="N735" s="28">
        <f t="shared" si="34"/>
        <v>38</v>
      </c>
      <c r="O735" s="28" t="str">
        <f t="shared" si="33"/>
        <v>Yes</v>
      </c>
      <c r="P735" s="40">
        <v>4.5</v>
      </c>
      <c r="Q735" s="28">
        <v>52</v>
      </c>
      <c r="R735" s="40">
        <f t="shared" si="35"/>
        <v>234</v>
      </c>
      <c r="S735" s="30">
        <v>31</v>
      </c>
    </row>
    <row r="736" spans="1:19" x14ac:dyDescent="0.25">
      <c r="A736" s="31" t="str">
        <f>IFERROR(VLOOKUP(B736, CHOOSE({1,2}, Products!B:B, Products!A:A), 2, FALSE), "Not Found")</f>
        <v>P092</v>
      </c>
      <c r="B736" s="31" t="str">
        <f>PROPER(TRIM('Raw_Data'!A736))</f>
        <v>Canola Oil</v>
      </c>
      <c r="C736" s="31" t="s">
        <v>56</v>
      </c>
      <c r="D736" s="31" t="s">
        <v>3022</v>
      </c>
      <c r="E736" s="31" t="s">
        <v>3023</v>
      </c>
      <c r="F736" s="31" t="s">
        <v>68</v>
      </c>
      <c r="G736" s="31" t="s">
        <v>3024</v>
      </c>
      <c r="H736" s="31" t="s">
        <v>3025</v>
      </c>
      <c r="I736" s="32" t="s">
        <v>3018</v>
      </c>
      <c r="J736" s="32" t="s">
        <v>1121</v>
      </c>
      <c r="K736" s="31">
        <f>ABS('Raw_Data'!K736)</f>
        <v>91</v>
      </c>
      <c r="L736" s="31">
        <f>K736 + SUMIF(Stock_In!A:A, A736, Stock_In!D:D) - SUMIF(Stock_Out!A:A, A736, Stock_Out!D:D)</f>
        <v>91</v>
      </c>
      <c r="M736" s="31">
        <v>28</v>
      </c>
      <c r="N736" s="31">
        <f t="shared" si="34"/>
        <v>0</v>
      </c>
      <c r="O736" s="31" t="str">
        <f t="shared" si="33"/>
        <v>No</v>
      </c>
      <c r="P736" s="39">
        <v>6</v>
      </c>
      <c r="Q736" s="31">
        <v>85</v>
      </c>
      <c r="R736" s="39">
        <f t="shared" si="35"/>
        <v>510</v>
      </c>
      <c r="S736" s="33">
        <v>6</v>
      </c>
    </row>
    <row r="737" spans="1:19" x14ac:dyDescent="0.25">
      <c r="A737" s="28" t="str">
        <f>IFERROR(VLOOKUP(B737, CHOOSE({1,2}, Products!B:B, Products!A:A), 2, FALSE), "Not Found")</f>
        <v>P001</v>
      </c>
      <c r="B737" s="28" t="str">
        <f>PROPER(TRIM('Raw_Data'!A737))</f>
        <v>Bell Pepper</v>
      </c>
      <c r="C737" s="28" t="s">
        <v>74</v>
      </c>
      <c r="D737" s="28" t="s">
        <v>292</v>
      </c>
      <c r="E737" s="28" t="s">
        <v>3026</v>
      </c>
      <c r="F737" s="28" t="s">
        <v>68</v>
      </c>
      <c r="G737" s="28" t="s">
        <v>3027</v>
      </c>
      <c r="H737" s="28" t="s">
        <v>3028</v>
      </c>
      <c r="I737" s="29" t="s">
        <v>1264</v>
      </c>
      <c r="J737" s="29" t="s">
        <v>504</v>
      </c>
      <c r="K737" s="28">
        <f>ABS('Raw_Data'!K737)</f>
        <v>49</v>
      </c>
      <c r="L737" s="28">
        <f>K737 + SUMIF(Stock_In!A:A, A737, Stock_In!D:D) - SUMIF(Stock_Out!A:A, A737, Stock_Out!D:D)</f>
        <v>53</v>
      </c>
      <c r="M737" s="28">
        <v>63</v>
      </c>
      <c r="N737" s="28">
        <f t="shared" si="34"/>
        <v>10</v>
      </c>
      <c r="O737" s="28" t="str">
        <f t="shared" si="33"/>
        <v>Yes</v>
      </c>
      <c r="P737" s="40">
        <v>2.5</v>
      </c>
      <c r="Q737" s="28">
        <v>59</v>
      </c>
      <c r="R737" s="40">
        <f t="shared" si="35"/>
        <v>147.5</v>
      </c>
      <c r="S737" s="30">
        <v>63</v>
      </c>
    </row>
    <row r="738" spans="1:19" x14ac:dyDescent="0.25">
      <c r="A738" s="31" t="str">
        <f>IFERROR(VLOOKUP(B738, CHOOSE({1,2}, Products!B:B, Products!A:A), 2, FALSE), "Not Found")</f>
        <v>P056</v>
      </c>
      <c r="B738" s="31" t="str">
        <f>PROPER(TRIM('Raw_Data'!A738))</f>
        <v>Pomegranate</v>
      </c>
      <c r="C738" s="31" t="s">
        <v>74</v>
      </c>
      <c r="D738" s="31" t="s">
        <v>2603</v>
      </c>
      <c r="E738" s="31" t="s">
        <v>3029</v>
      </c>
      <c r="F738" s="31" t="s">
        <v>59</v>
      </c>
      <c r="G738" s="31" t="s">
        <v>3030</v>
      </c>
      <c r="H738" s="31" t="s">
        <v>3031</v>
      </c>
      <c r="I738" s="32" t="s">
        <v>1264</v>
      </c>
      <c r="J738" s="32" t="s">
        <v>249</v>
      </c>
      <c r="K738" s="31">
        <f>ABS('Raw_Data'!K738)</f>
        <v>66</v>
      </c>
      <c r="L738" s="31">
        <f>K738 + SUMIF(Stock_In!A:A, A738, Stock_In!D:D) - SUMIF(Stock_Out!A:A, A738, Stock_Out!D:D)</f>
        <v>66</v>
      </c>
      <c r="M738" s="31">
        <v>82</v>
      </c>
      <c r="N738" s="31">
        <f t="shared" si="34"/>
        <v>16</v>
      </c>
      <c r="O738" s="31" t="str">
        <f t="shared" si="33"/>
        <v>Yes</v>
      </c>
      <c r="P738" s="39">
        <v>7.1</v>
      </c>
      <c r="Q738" s="31">
        <v>27</v>
      </c>
      <c r="R738" s="39">
        <f t="shared" si="35"/>
        <v>191.7</v>
      </c>
      <c r="S738" s="33">
        <v>67</v>
      </c>
    </row>
    <row r="739" spans="1:19" x14ac:dyDescent="0.25">
      <c r="A739" s="28" t="str">
        <f>IFERROR(VLOOKUP(B739, CHOOSE({1,2}, Products!B:B, Products!A:A), 2, FALSE), "Not Found")</f>
        <v>P076</v>
      </c>
      <c r="B739" s="28" t="str">
        <f>PROPER(TRIM('Raw_Data'!A739))</f>
        <v>Egg (Goose)</v>
      </c>
      <c r="C739" s="28" t="s">
        <v>74</v>
      </c>
      <c r="D739" s="28" t="s">
        <v>756</v>
      </c>
      <c r="E739" s="28" t="s">
        <v>3033</v>
      </c>
      <c r="F739" s="28" t="s">
        <v>68</v>
      </c>
      <c r="G739" s="28" t="s">
        <v>3034</v>
      </c>
      <c r="H739" s="28" t="s">
        <v>3035</v>
      </c>
      <c r="I739" s="29" t="s">
        <v>1264</v>
      </c>
      <c r="J739" s="29" t="s">
        <v>685</v>
      </c>
      <c r="K739" s="28">
        <f>ABS('Raw_Data'!K739)</f>
        <v>14</v>
      </c>
      <c r="L739" s="28">
        <f>K739 + SUMIF(Stock_In!A:A, A739, Stock_In!D:D) - SUMIF(Stock_Out!A:A, A739, Stock_Out!D:D)</f>
        <v>14</v>
      </c>
      <c r="M739" s="28">
        <v>31</v>
      </c>
      <c r="N739" s="28">
        <f t="shared" si="34"/>
        <v>17</v>
      </c>
      <c r="O739" s="28" t="str">
        <f t="shared" si="33"/>
        <v>Yes</v>
      </c>
      <c r="P739" s="40">
        <v>1</v>
      </c>
      <c r="Q739" s="28">
        <v>77</v>
      </c>
      <c r="R739" s="40">
        <f t="shared" si="35"/>
        <v>77</v>
      </c>
      <c r="S739" s="30">
        <v>16</v>
      </c>
    </row>
    <row r="740" spans="1:19" x14ac:dyDescent="0.25">
      <c r="A740" s="31" t="str">
        <f>IFERROR(VLOOKUP(B740, CHOOSE({1,2}, Products!B:B, Products!A:A), 2, FALSE), "Not Found")</f>
        <v>P120</v>
      </c>
      <c r="B740" s="31" t="str">
        <f>PROPER(TRIM('Raw_Data'!A740))</f>
        <v>Mozzarella Cheese</v>
      </c>
      <c r="C740" s="31" t="s">
        <v>74</v>
      </c>
      <c r="D740" s="31" t="s">
        <v>1260</v>
      </c>
      <c r="E740" s="31" t="s">
        <v>3036</v>
      </c>
      <c r="F740" s="31" t="s">
        <v>59</v>
      </c>
      <c r="G740" s="31" t="s">
        <v>3037</v>
      </c>
      <c r="H740" s="31" t="s">
        <v>3038</v>
      </c>
      <c r="I740" s="32" t="s">
        <v>999</v>
      </c>
      <c r="J740" s="32">
        <v>45329</v>
      </c>
      <c r="K740" s="31">
        <f>ABS('Raw_Data'!K740)</f>
        <v>36</v>
      </c>
      <c r="L740" s="31">
        <f>K740 + SUMIF(Stock_In!A:A, A740, Stock_In!D:D) - SUMIF(Stock_Out!A:A, A740, Stock_Out!D:D)</f>
        <v>36</v>
      </c>
      <c r="M740" s="31">
        <v>71</v>
      </c>
      <c r="N740" s="31">
        <f t="shared" si="34"/>
        <v>35</v>
      </c>
      <c r="O740" s="31" t="str">
        <f t="shared" si="33"/>
        <v>Yes</v>
      </c>
      <c r="P740" s="39">
        <v>3</v>
      </c>
      <c r="Q740" s="31">
        <v>95</v>
      </c>
      <c r="R740" s="39">
        <f t="shared" si="35"/>
        <v>285</v>
      </c>
      <c r="S740" s="33">
        <v>3</v>
      </c>
    </row>
    <row r="741" spans="1:19" x14ac:dyDescent="0.25">
      <c r="A741" s="28" t="str">
        <f>IFERROR(VLOOKUP(B741, CHOOSE({1,2}, Products!B:B, Products!A:A), 2, FALSE), "Not Found")</f>
        <v>P046</v>
      </c>
      <c r="B741" s="28" t="str">
        <f>PROPER(TRIM('Raw_Data'!A741))</f>
        <v>Egg (Duck)</v>
      </c>
      <c r="C741" s="28" t="s">
        <v>65</v>
      </c>
      <c r="D741" s="28" t="s">
        <v>745</v>
      </c>
      <c r="E741" s="28" t="s">
        <v>3039</v>
      </c>
      <c r="F741" s="28" t="s">
        <v>68</v>
      </c>
      <c r="G741" s="28" t="s">
        <v>3040</v>
      </c>
      <c r="H741" s="28" t="s">
        <v>3041</v>
      </c>
      <c r="I741" s="29" t="s">
        <v>999</v>
      </c>
      <c r="J741" s="29">
        <v>45631</v>
      </c>
      <c r="K741" s="28">
        <f>ABS('Raw_Data'!K741)</f>
        <v>52</v>
      </c>
      <c r="L741" s="28">
        <f>K741 + SUMIF(Stock_In!A:A, A741, Stock_In!D:D) - SUMIF(Stock_Out!A:A, A741, Stock_Out!D:D)</f>
        <v>52</v>
      </c>
      <c r="M741" s="28">
        <v>23</v>
      </c>
      <c r="N741" s="28">
        <f t="shared" si="34"/>
        <v>0</v>
      </c>
      <c r="O741" s="28" t="str">
        <f t="shared" si="33"/>
        <v>No</v>
      </c>
      <c r="P741" s="40">
        <v>1.8</v>
      </c>
      <c r="Q741" s="28">
        <v>82</v>
      </c>
      <c r="R741" s="40">
        <f t="shared" si="35"/>
        <v>147.6</v>
      </c>
      <c r="S741" s="30">
        <v>61</v>
      </c>
    </row>
    <row r="742" spans="1:19" x14ac:dyDescent="0.25">
      <c r="A742" s="31" t="str">
        <f>IFERROR(VLOOKUP(B742, CHOOSE({1,2}, Products!B:B, Products!A:A), 2, FALSE), "Not Found")</f>
        <v>P116</v>
      </c>
      <c r="B742" s="31" t="str">
        <f>PROPER(TRIM('Raw_Data'!A742))</f>
        <v>Butter</v>
      </c>
      <c r="C742" s="31" t="s">
        <v>103</v>
      </c>
      <c r="D742" s="31" t="s">
        <v>2693</v>
      </c>
      <c r="E742" s="31" t="s">
        <v>3042</v>
      </c>
      <c r="F742" s="31" t="s">
        <v>68</v>
      </c>
      <c r="G742" s="31" t="s">
        <v>3043</v>
      </c>
      <c r="H742" s="31" t="s">
        <v>3044</v>
      </c>
      <c r="I742" s="32" t="s">
        <v>999</v>
      </c>
      <c r="J742" s="32" t="s">
        <v>1115</v>
      </c>
      <c r="K742" s="31">
        <f>ABS('Raw_Data'!K742)</f>
        <v>48</v>
      </c>
      <c r="L742" s="31">
        <f>K742 + SUMIF(Stock_In!A:A, A742, Stock_In!D:D) - SUMIF(Stock_Out!A:A, A742, Stock_Out!D:D)</f>
        <v>48</v>
      </c>
      <c r="M742" s="31">
        <v>2</v>
      </c>
      <c r="N742" s="31">
        <f t="shared" si="34"/>
        <v>0</v>
      </c>
      <c r="O742" s="31" t="str">
        <f t="shared" si="33"/>
        <v>No</v>
      </c>
      <c r="P742" s="39">
        <v>1.45</v>
      </c>
      <c r="Q742" s="31">
        <v>20</v>
      </c>
      <c r="R742" s="39">
        <f t="shared" si="35"/>
        <v>29</v>
      </c>
      <c r="S742" s="33">
        <v>70</v>
      </c>
    </row>
    <row r="743" spans="1:19" x14ac:dyDescent="0.25">
      <c r="A743" s="28" t="str">
        <f>IFERROR(VLOOKUP(B743, CHOOSE({1,2}, Products!B:B, Products!A:A), 2, FALSE), "Not Found")</f>
        <v>P039</v>
      </c>
      <c r="B743" s="28" t="str">
        <f>PROPER(TRIM('Raw_Data'!A743))</f>
        <v>Palm Oil</v>
      </c>
      <c r="C743" s="28" t="s">
        <v>74</v>
      </c>
      <c r="D743" s="28" t="s">
        <v>468</v>
      </c>
      <c r="E743" s="28" t="s">
        <v>3045</v>
      </c>
      <c r="F743" s="28" t="s">
        <v>59</v>
      </c>
      <c r="G743" s="28" t="s">
        <v>3046</v>
      </c>
      <c r="H743" s="28" t="s">
        <v>3047</v>
      </c>
      <c r="I743" s="29" t="s">
        <v>1000</v>
      </c>
      <c r="J743" s="29" t="s">
        <v>2119</v>
      </c>
      <c r="K743" s="28">
        <f>ABS('Raw_Data'!K743)</f>
        <v>58</v>
      </c>
      <c r="L743" s="28">
        <f>K743 + SUMIF(Stock_In!A:A, A743, Stock_In!D:D) - SUMIF(Stock_Out!A:A, A743, Stock_Out!D:D)</f>
        <v>58</v>
      </c>
      <c r="M743" s="28">
        <v>100</v>
      </c>
      <c r="N743" s="28">
        <f t="shared" si="34"/>
        <v>42</v>
      </c>
      <c r="O743" s="28" t="str">
        <f t="shared" si="33"/>
        <v>Yes</v>
      </c>
      <c r="P743" s="40">
        <v>3</v>
      </c>
      <c r="Q743" s="28">
        <v>40</v>
      </c>
      <c r="R743" s="40">
        <f t="shared" si="35"/>
        <v>120</v>
      </c>
      <c r="S743" s="30">
        <v>21</v>
      </c>
    </row>
    <row r="744" spans="1:19" x14ac:dyDescent="0.25">
      <c r="A744" s="31" t="str">
        <f>IFERROR(VLOOKUP(B744, CHOOSE({1,2}, Products!B:B, Products!A:A), 2, FALSE), "Not Found")</f>
        <v>P074</v>
      </c>
      <c r="B744" s="31" t="str">
        <f>PROPER(TRIM('Raw_Data'!A744))</f>
        <v>Long Grain Rice</v>
      </c>
      <c r="C744" s="31" t="s">
        <v>113</v>
      </c>
      <c r="D744" s="31" t="s">
        <v>3048</v>
      </c>
      <c r="E744" s="31" t="s">
        <v>3049</v>
      </c>
      <c r="F744" s="31" t="s">
        <v>106</v>
      </c>
      <c r="G744" s="31" t="s">
        <v>3050</v>
      </c>
      <c r="H744" s="31" t="s">
        <v>3051</v>
      </c>
      <c r="I744" s="32" t="s">
        <v>1000</v>
      </c>
      <c r="J744" s="32" t="s">
        <v>594</v>
      </c>
      <c r="K744" s="31">
        <f>ABS('Raw_Data'!K744)</f>
        <v>39</v>
      </c>
      <c r="L744" s="31">
        <f>K744 + SUMIF(Stock_In!A:A, A744, Stock_In!D:D) - SUMIF(Stock_Out!A:A, A744, Stock_Out!D:D)</f>
        <v>39</v>
      </c>
      <c r="M744" s="31">
        <v>20</v>
      </c>
      <c r="N744" s="31">
        <f t="shared" si="34"/>
        <v>0</v>
      </c>
      <c r="O744" s="31" t="str">
        <f t="shared" si="33"/>
        <v>No</v>
      </c>
      <c r="P744" s="39">
        <v>8</v>
      </c>
      <c r="Q744" s="31">
        <v>81</v>
      </c>
      <c r="R744" s="39">
        <f t="shared" si="35"/>
        <v>648</v>
      </c>
      <c r="S744" s="33">
        <v>62</v>
      </c>
    </row>
    <row r="745" spans="1:19" x14ac:dyDescent="0.25">
      <c r="A745" s="28" t="str">
        <f>IFERROR(VLOOKUP(B745, CHOOSE({1,2}, Products!B:B, Products!A:A), 2, FALSE), "Not Found")</f>
        <v>P116</v>
      </c>
      <c r="B745" s="28" t="str">
        <f>PROPER(TRIM('Raw_Data'!A745))</f>
        <v>Butter</v>
      </c>
      <c r="C745" s="28" t="s">
        <v>201</v>
      </c>
      <c r="D745" s="28" t="s">
        <v>2046</v>
      </c>
      <c r="E745" s="28" t="s">
        <v>3052</v>
      </c>
      <c r="F745" s="28" t="s">
        <v>68</v>
      </c>
      <c r="G745" s="28" t="s">
        <v>3053</v>
      </c>
      <c r="H745" s="28" t="s">
        <v>3054</v>
      </c>
      <c r="I745" s="29" t="s">
        <v>1000</v>
      </c>
      <c r="J745" s="29">
        <v>45571</v>
      </c>
      <c r="K745" s="28">
        <f>ABS('Raw_Data'!K745)</f>
        <v>51</v>
      </c>
      <c r="L745" s="28">
        <f>K745 + SUMIF(Stock_In!A:A, A745, Stock_In!D:D) - SUMIF(Stock_Out!A:A, A745, Stock_Out!D:D)</f>
        <v>51</v>
      </c>
      <c r="M745" s="28">
        <v>31</v>
      </c>
      <c r="N745" s="28">
        <f t="shared" si="34"/>
        <v>0</v>
      </c>
      <c r="O745" s="28" t="str">
        <f t="shared" si="33"/>
        <v>No</v>
      </c>
      <c r="P745" s="40">
        <v>25</v>
      </c>
      <c r="Q745" s="28">
        <v>89</v>
      </c>
      <c r="R745" s="40">
        <f t="shared" si="35"/>
        <v>2225</v>
      </c>
      <c r="S745" s="30">
        <v>100</v>
      </c>
    </row>
    <row r="746" spans="1:19" x14ac:dyDescent="0.25">
      <c r="A746" s="31" t="str">
        <f>IFERROR(VLOOKUP(B746, CHOOSE({1,2}, Products!B:B, Products!A:A), 2, FALSE), "Not Found")</f>
        <v>P086</v>
      </c>
      <c r="B746" s="31" t="str">
        <f>PROPER(TRIM('Raw_Data'!A746))</f>
        <v>Cod</v>
      </c>
      <c r="C746" s="31" t="s">
        <v>56</v>
      </c>
      <c r="D746" s="31" t="s">
        <v>577</v>
      </c>
      <c r="E746" s="31" t="s">
        <v>3055</v>
      </c>
      <c r="F746" s="31" t="s">
        <v>106</v>
      </c>
      <c r="G746" s="31" t="s">
        <v>3056</v>
      </c>
      <c r="H746" s="31" t="s">
        <v>3057</v>
      </c>
      <c r="I746" s="32" t="s">
        <v>1081</v>
      </c>
      <c r="J746" s="32">
        <v>45634</v>
      </c>
      <c r="K746" s="31">
        <f>ABS('Raw_Data'!K746)</f>
        <v>16</v>
      </c>
      <c r="L746" s="31">
        <f>K746 + SUMIF(Stock_In!A:A, A746, Stock_In!D:D) - SUMIF(Stock_Out!A:A, A746, Stock_Out!D:D)</f>
        <v>16</v>
      </c>
      <c r="M746" s="31">
        <v>61</v>
      </c>
      <c r="N746" s="31">
        <f t="shared" si="34"/>
        <v>45</v>
      </c>
      <c r="O746" s="31" t="str">
        <f t="shared" si="33"/>
        <v>Yes</v>
      </c>
      <c r="P746" s="39">
        <v>6</v>
      </c>
      <c r="Q746" s="31">
        <v>96</v>
      </c>
      <c r="R746" s="39">
        <f t="shared" si="35"/>
        <v>576</v>
      </c>
      <c r="S746" s="33">
        <v>50</v>
      </c>
    </row>
    <row r="747" spans="1:19" x14ac:dyDescent="0.25">
      <c r="A747" s="28" t="str">
        <f>IFERROR(VLOOKUP(B747, CHOOSE({1,2}, Products!B:B, Products!A:A), 2, FALSE), "Not Found")</f>
        <v>P072</v>
      </c>
      <c r="B747" s="28" t="str">
        <f>PROPER(TRIM('Raw_Data'!A747))</f>
        <v>White Tea</v>
      </c>
      <c r="C747" s="28" t="s">
        <v>74</v>
      </c>
      <c r="D747" s="28" t="s">
        <v>251</v>
      </c>
      <c r="E747" s="28" t="s">
        <v>3058</v>
      </c>
      <c r="F747" s="28" t="s">
        <v>59</v>
      </c>
      <c r="G747" s="28" t="s">
        <v>3059</v>
      </c>
      <c r="H747" s="28" t="s">
        <v>3060</v>
      </c>
      <c r="I747" s="29" t="s">
        <v>1081</v>
      </c>
      <c r="J747" s="29" t="s">
        <v>1371</v>
      </c>
      <c r="K747" s="28">
        <f>ABS('Raw_Data'!K747)</f>
        <v>62</v>
      </c>
      <c r="L747" s="28">
        <f>K747 + SUMIF(Stock_In!A:A, A747, Stock_In!D:D) - SUMIF(Stock_Out!A:A, A747, Stock_Out!D:D)</f>
        <v>62</v>
      </c>
      <c r="M747" s="28">
        <v>2</v>
      </c>
      <c r="N747" s="28">
        <f t="shared" si="34"/>
        <v>0</v>
      </c>
      <c r="O747" s="28" t="str">
        <f t="shared" si="33"/>
        <v>No</v>
      </c>
      <c r="P747" s="40">
        <v>2.5</v>
      </c>
      <c r="Q747" s="28">
        <v>48</v>
      </c>
      <c r="R747" s="40">
        <f t="shared" si="35"/>
        <v>120</v>
      </c>
      <c r="S747" s="30">
        <v>36</v>
      </c>
    </row>
    <row r="748" spans="1:19" x14ac:dyDescent="0.25">
      <c r="A748" s="31" t="str">
        <f>IFERROR(VLOOKUP(B748, CHOOSE({1,2}, Products!B:B, Products!A:A), 2, FALSE), "Not Found")</f>
        <v>P056</v>
      </c>
      <c r="B748" s="31" t="str">
        <f>PROPER(TRIM('Raw_Data'!A748))</f>
        <v>Pomegranate</v>
      </c>
      <c r="C748" s="31" t="s">
        <v>74</v>
      </c>
      <c r="D748" s="31" t="s">
        <v>3061</v>
      </c>
      <c r="E748" s="31" t="s">
        <v>3062</v>
      </c>
      <c r="F748" s="31" t="s">
        <v>59</v>
      </c>
      <c r="G748" s="31" t="s">
        <v>3063</v>
      </c>
      <c r="H748" s="31" t="s">
        <v>3064</v>
      </c>
      <c r="I748" s="32" t="s">
        <v>1081</v>
      </c>
      <c r="J748" s="32" t="s">
        <v>821</v>
      </c>
      <c r="K748" s="31">
        <f>ABS('Raw_Data'!K748)</f>
        <v>60</v>
      </c>
      <c r="L748" s="31">
        <f>K748 + SUMIF(Stock_In!A:A, A748, Stock_In!D:D) - SUMIF(Stock_Out!A:A, A748, Stock_Out!D:D)</f>
        <v>60</v>
      </c>
      <c r="M748" s="31">
        <v>38</v>
      </c>
      <c r="N748" s="31">
        <f t="shared" si="34"/>
        <v>0</v>
      </c>
      <c r="O748" s="31" t="str">
        <f t="shared" si="33"/>
        <v>No</v>
      </c>
      <c r="P748" s="39">
        <v>1</v>
      </c>
      <c r="Q748" s="31">
        <v>84</v>
      </c>
      <c r="R748" s="39">
        <f t="shared" si="35"/>
        <v>84</v>
      </c>
      <c r="S748" s="33">
        <v>78</v>
      </c>
    </row>
    <row r="749" spans="1:19" x14ac:dyDescent="0.25">
      <c r="A749" s="28" t="str">
        <f>IFERROR(VLOOKUP(B749, CHOOSE({1,2}, Products!B:B, Products!A:A), 2, FALSE), "Not Found")</f>
        <v>P083</v>
      </c>
      <c r="B749" s="28" t="str">
        <f>PROPER(TRIM('Raw_Data'!A749))</f>
        <v>Buttermilk</v>
      </c>
      <c r="C749" s="28" t="s">
        <v>65</v>
      </c>
      <c r="D749" s="28" t="s">
        <v>2523</v>
      </c>
      <c r="E749" s="28" t="s">
        <v>3065</v>
      </c>
      <c r="F749" s="28" t="s">
        <v>59</v>
      </c>
      <c r="G749" s="28" t="s">
        <v>3066</v>
      </c>
      <c r="H749" s="28" t="s">
        <v>3067</v>
      </c>
      <c r="I749" s="29" t="s">
        <v>1081</v>
      </c>
      <c r="J749" s="29" t="s">
        <v>504</v>
      </c>
      <c r="K749" s="28">
        <f>ABS('Raw_Data'!K749)</f>
        <v>47</v>
      </c>
      <c r="L749" s="28">
        <f>K749 + SUMIF(Stock_In!A:A, A749, Stock_In!D:D) - SUMIF(Stock_Out!A:A, A749, Stock_Out!D:D)</f>
        <v>47</v>
      </c>
      <c r="M749" s="28">
        <v>15</v>
      </c>
      <c r="N749" s="28">
        <f t="shared" si="34"/>
        <v>0</v>
      </c>
      <c r="O749" s="28" t="str">
        <f t="shared" si="33"/>
        <v>No</v>
      </c>
      <c r="P749" s="40">
        <v>6.5</v>
      </c>
      <c r="Q749" s="28">
        <v>46</v>
      </c>
      <c r="R749" s="40">
        <f t="shared" si="35"/>
        <v>299</v>
      </c>
      <c r="S749" s="30">
        <v>24</v>
      </c>
    </row>
    <row r="750" spans="1:19" x14ac:dyDescent="0.25">
      <c r="A750" s="31" t="str">
        <f>IFERROR(VLOOKUP(B750, CHOOSE({1,2}, Products!B:B, Products!A:A), 2, FALSE), "Not Found")</f>
        <v>P046</v>
      </c>
      <c r="B750" s="31" t="str">
        <f>PROPER(TRIM('Raw_Data'!A750))</f>
        <v>Egg (Duck)</v>
      </c>
      <c r="C750" s="31" t="s">
        <v>74</v>
      </c>
      <c r="D750" s="31" t="s">
        <v>2103</v>
      </c>
      <c r="E750" s="31" t="s">
        <v>3068</v>
      </c>
      <c r="F750" s="31" t="s">
        <v>68</v>
      </c>
      <c r="G750" s="31" t="s">
        <v>3069</v>
      </c>
      <c r="H750" s="31" t="s">
        <v>3070</v>
      </c>
      <c r="I750" s="32" t="s">
        <v>1081</v>
      </c>
      <c r="J750" s="32">
        <v>45325</v>
      </c>
      <c r="K750" s="31">
        <f>ABS('Raw_Data'!K750)</f>
        <v>23</v>
      </c>
      <c r="L750" s="31">
        <f>K750 + SUMIF(Stock_In!A:A, A750, Stock_In!D:D) - SUMIF(Stock_Out!A:A, A750, Stock_Out!D:D)</f>
        <v>23</v>
      </c>
      <c r="M750" s="31">
        <v>25</v>
      </c>
      <c r="N750" s="31">
        <f t="shared" si="34"/>
        <v>2</v>
      </c>
      <c r="O750" s="31" t="str">
        <f t="shared" si="33"/>
        <v>Yes</v>
      </c>
      <c r="P750" s="39">
        <v>4</v>
      </c>
      <c r="Q750" s="31">
        <v>69</v>
      </c>
      <c r="R750" s="39">
        <f t="shared" si="35"/>
        <v>276</v>
      </c>
      <c r="S750" s="33">
        <v>48</v>
      </c>
    </row>
    <row r="751" spans="1:19" x14ac:dyDescent="0.25">
      <c r="A751" s="28" t="str">
        <f>IFERROR(VLOOKUP(B751, CHOOSE({1,2}, Products!B:B, Products!A:A), 2, FALSE), "Not Found")</f>
        <v>P040</v>
      </c>
      <c r="B751" s="28" t="str">
        <f>PROPER(TRIM('Raw_Data'!A751))</f>
        <v>Sesame Oil</v>
      </c>
      <c r="C751" s="28" t="s">
        <v>74</v>
      </c>
      <c r="D751" s="28" t="s">
        <v>1772</v>
      </c>
      <c r="E751" s="28" t="s">
        <v>3071</v>
      </c>
      <c r="F751" s="28" t="s">
        <v>68</v>
      </c>
      <c r="G751" s="28" t="s">
        <v>3072</v>
      </c>
      <c r="H751" s="28" t="s">
        <v>3073</v>
      </c>
      <c r="I751" s="29" t="s">
        <v>1081</v>
      </c>
      <c r="J751" s="29" t="s">
        <v>339</v>
      </c>
      <c r="K751" s="28">
        <f>ABS('Raw_Data'!K751)</f>
        <v>85</v>
      </c>
      <c r="L751" s="28">
        <f>K751 + SUMIF(Stock_In!A:A, A751, Stock_In!D:D) - SUMIF(Stock_Out!A:A, A751, Stock_Out!D:D)</f>
        <v>85</v>
      </c>
      <c r="M751" s="28">
        <v>76</v>
      </c>
      <c r="N751" s="28">
        <f t="shared" si="34"/>
        <v>0</v>
      </c>
      <c r="O751" s="28" t="str">
        <f t="shared" si="33"/>
        <v>No</v>
      </c>
      <c r="P751" s="40">
        <v>4</v>
      </c>
      <c r="Q751" s="28">
        <v>68</v>
      </c>
      <c r="R751" s="40">
        <f t="shared" si="35"/>
        <v>272</v>
      </c>
      <c r="S751" s="30">
        <v>100</v>
      </c>
    </row>
    <row r="752" spans="1:19" x14ac:dyDescent="0.25">
      <c r="A752" s="31" t="str">
        <f>IFERROR(VLOOKUP(B752, CHOOSE({1,2}, Products!B:B, Products!A:A), 2, FALSE), "Not Found")</f>
        <v>P059</v>
      </c>
      <c r="B752" s="31" t="str">
        <f>PROPER(TRIM('Raw_Data'!A752))</f>
        <v>Whipped Cream</v>
      </c>
      <c r="C752" s="31" t="s">
        <v>56</v>
      </c>
      <c r="D752" s="31" t="s">
        <v>1866</v>
      </c>
      <c r="E752" s="31" t="s">
        <v>3074</v>
      </c>
      <c r="F752" s="31" t="s">
        <v>59</v>
      </c>
      <c r="G752" s="31" t="s">
        <v>3075</v>
      </c>
      <c r="H752" s="31" t="s">
        <v>3076</v>
      </c>
      <c r="I752" s="32" t="s">
        <v>570</v>
      </c>
      <c r="J752" s="32" t="s">
        <v>2136</v>
      </c>
      <c r="K752" s="31">
        <f>ABS('Raw_Data'!K752)</f>
        <v>55</v>
      </c>
      <c r="L752" s="31">
        <f>K752 + SUMIF(Stock_In!A:A, A752, Stock_In!D:D) - SUMIF(Stock_Out!A:A, A752, Stock_Out!D:D)</f>
        <v>55</v>
      </c>
      <c r="M752" s="31">
        <v>27</v>
      </c>
      <c r="N752" s="31">
        <f t="shared" si="34"/>
        <v>0</v>
      </c>
      <c r="O752" s="31" t="str">
        <f t="shared" si="33"/>
        <v>No</v>
      </c>
      <c r="P752" s="39">
        <v>6</v>
      </c>
      <c r="Q752" s="31">
        <v>70</v>
      </c>
      <c r="R752" s="39">
        <f t="shared" si="35"/>
        <v>420</v>
      </c>
      <c r="S752" s="33">
        <v>30</v>
      </c>
    </row>
    <row r="753" spans="1:19" x14ac:dyDescent="0.25">
      <c r="A753" s="28" t="str">
        <f>IFERROR(VLOOKUP(B753, CHOOSE({1,2}, Products!B:B, Products!A:A), 2, FALSE), "Not Found")</f>
        <v>P035</v>
      </c>
      <c r="B753" s="28" t="str">
        <f>PROPER(TRIM('Raw_Data'!A753))</f>
        <v>Sour Cream</v>
      </c>
      <c r="C753" s="28" t="s">
        <v>152</v>
      </c>
      <c r="D753" s="28" t="s">
        <v>817</v>
      </c>
      <c r="E753" s="28" t="s">
        <v>3077</v>
      </c>
      <c r="F753" s="28" t="s">
        <v>106</v>
      </c>
      <c r="G753" s="28" t="s">
        <v>3078</v>
      </c>
      <c r="H753" s="28" t="s">
        <v>3079</v>
      </c>
      <c r="I753" s="29" t="s">
        <v>570</v>
      </c>
      <c r="J753" s="29" t="s">
        <v>1495</v>
      </c>
      <c r="K753" s="28">
        <f>ABS('Raw_Data'!K753)</f>
        <v>81</v>
      </c>
      <c r="L753" s="28">
        <f>K753 + SUMIF(Stock_In!A:A, A753, Stock_In!D:D) - SUMIF(Stock_Out!A:A, A753, Stock_Out!D:D)</f>
        <v>81</v>
      </c>
      <c r="M753" s="28">
        <v>6</v>
      </c>
      <c r="N753" s="28">
        <f t="shared" si="34"/>
        <v>0</v>
      </c>
      <c r="O753" s="28" t="str">
        <f t="shared" si="33"/>
        <v>No</v>
      </c>
      <c r="P753" s="40">
        <v>3</v>
      </c>
      <c r="Q753" s="28">
        <v>49</v>
      </c>
      <c r="R753" s="40">
        <f t="shared" si="35"/>
        <v>147</v>
      </c>
      <c r="S753" s="30">
        <v>9</v>
      </c>
    </row>
    <row r="754" spans="1:19" x14ac:dyDescent="0.25">
      <c r="A754" s="31" t="str">
        <f>IFERROR(VLOOKUP(B754, CHOOSE({1,2}, Products!B:B, Products!A:A), 2, FALSE), "Not Found")</f>
        <v>P087</v>
      </c>
      <c r="B754" s="31" t="str">
        <f>PROPER(TRIM('Raw_Data'!A754))</f>
        <v>Kiwi</v>
      </c>
      <c r="C754" s="31" t="s">
        <v>152</v>
      </c>
      <c r="D754" s="31" t="s">
        <v>3080</v>
      </c>
      <c r="E754" s="31" t="s">
        <v>3081</v>
      </c>
      <c r="F754" s="31" t="s">
        <v>59</v>
      </c>
      <c r="G754" s="31" t="s">
        <v>3082</v>
      </c>
      <c r="H754" s="31" t="s">
        <v>3083</v>
      </c>
      <c r="I754" s="32" t="s">
        <v>1028</v>
      </c>
      <c r="J754" s="32">
        <v>45483</v>
      </c>
      <c r="K754" s="31">
        <f>ABS('Raw_Data'!K754)</f>
        <v>28</v>
      </c>
      <c r="L754" s="31">
        <f>K754 + SUMIF(Stock_In!A:A, A754, Stock_In!D:D) - SUMIF(Stock_Out!A:A, A754, Stock_Out!D:D)</f>
        <v>28</v>
      </c>
      <c r="M754" s="31">
        <v>42</v>
      </c>
      <c r="N754" s="31">
        <f t="shared" si="34"/>
        <v>14</v>
      </c>
      <c r="O754" s="31" t="str">
        <f t="shared" si="33"/>
        <v>Yes</v>
      </c>
      <c r="P754" s="39">
        <v>4</v>
      </c>
      <c r="Q754" s="31">
        <v>28</v>
      </c>
      <c r="R754" s="39">
        <f t="shared" si="35"/>
        <v>112</v>
      </c>
      <c r="S754" s="33">
        <v>23</v>
      </c>
    </row>
    <row r="755" spans="1:19" x14ac:dyDescent="0.25">
      <c r="A755" s="28" t="str">
        <f>IFERROR(VLOOKUP(B755, CHOOSE({1,2}, Products!B:B, Products!A:A), 2, FALSE), "Not Found")</f>
        <v>P075</v>
      </c>
      <c r="B755" s="28" t="str">
        <f>PROPER(TRIM('Raw_Data'!A755))</f>
        <v>Rye Bread</v>
      </c>
      <c r="C755" s="28" t="s">
        <v>56</v>
      </c>
      <c r="D755" s="28" t="s">
        <v>3084</v>
      </c>
      <c r="E755" s="28" t="s">
        <v>3085</v>
      </c>
      <c r="F755" s="28" t="s">
        <v>106</v>
      </c>
      <c r="G755" s="28" t="s">
        <v>3086</v>
      </c>
      <c r="H755" s="28" t="s">
        <v>3087</v>
      </c>
      <c r="I755" s="29" t="s">
        <v>1028</v>
      </c>
      <c r="J755" s="29">
        <v>45450</v>
      </c>
      <c r="K755" s="28">
        <f>ABS('Raw_Data'!K755)</f>
        <v>99</v>
      </c>
      <c r="L755" s="28">
        <f>K755 + SUMIF(Stock_In!A:A, A755, Stock_In!D:D) - SUMIF(Stock_Out!A:A, A755, Stock_Out!D:D)</f>
        <v>99</v>
      </c>
      <c r="M755" s="28">
        <v>79</v>
      </c>
      <c r="N755" s="28">
        <f t="shared" si="34"/>
        <v>0</v>
      </c>
      <c r="O755" s="28" t="str">
        <f t="shared" si="33"/>
        <v>No</v>
      </c>
      <c r="P755" s="40">
        <v>1</v>
      </c>
      <c r="Q755" s="28">
        <v>34</v>
      </c>
      <c r="R755" s="40">
        <f t="shared" si="35"/>
        <v>34</v>
      </c>
      <c r="S755" s="30">
        <v>12</v>
      </c>
    </row>
    <row r="756" spans="1:19" x14ac:dyDescent="0.25">
      <c r="A756" s="31" t="str">
        <f>IFERROR(VLOOKUP(B756, CHOOSE({1,2}, Products!B:B, Products!A:A), 2, FALSE), "Not Found")</f>
        <v>P026</v>
      </c>
      <c r="B756" s="31" t="str">
        <f>PROPER(TRIM('Raw_Data'!A756))</f>
        <v>Sourdough Bread</v>
      </c>
      <c r="C756" s="31" t="s">
        <v>56</v>
      </c>
      <c r="D756" s="31" t="s">
        <v>756</v>
      </c>
      <c r="E756" s="31" t="s">
        <v>3088</v>
      </c>
      <c r="F756" s="31" t="s">
        <v>59</v>
      </c>
      <c r="G756" s="31" t="s">
        <v>3089</v>
      </c>
      <c r="H756" s="31" t="s">
        <v>3090</v>
      </c>
      <c r="I756" s="32" t="s">
        <v>1028</v>
      </c>
      <c r="J756" s="32">
        <v>45601</v>
      </c>
      <c r="K756" s="31">
        <f>ABS('Raw_Data'!K756)</f>
        <v>34</v>
      </c>
      <c r="L756" s="31">
        <f>K756 + SUMIF(Stock_In!A:A, A756, Stock_In!D:D) - SUMIF(Stock_Out!A:A, A756, Stock_Out!D:D)</f>
        <v>34</v>
      </c>
      <c r="M756" s="31">
        <v>96</v>
      </c>
      <c r="N756" s="31">
        <f t="shared" si="34"/>
        <v>62</v>
      </c>
      <c r="O756" s="31" t="str">
        <f t="shared" si="33"/>
        <v>Yes</v>
      </c>
      <c r="P756" s="39">
        <v>5</v>
      </c>
      <c r="Q756" s="31">
        <v>23</v>
      </c>
      <c r="R756" s="39">
        <f t="shared" si="35"/>
        <v>115</v>
      </c>
      <c r="S756" s="33">
        <v>47</v>
      </c>
    </row>
    <row r="757" spans="1:19" x14ac:dyDescent="0.25">
      <c r="A757" s="28" t="str">
        <f>IFERROR(VLOOKUP(B757, CHOOSE({1,2}, Products!B:B, Products!A:A), 2, FALSE), "Not Found")</f>
        <v>P057</v>
      </c>
      <c r="B757" s="28" t="str">
        <f>PROPER(TRIM('Raw_Data'!A757))</f>
        <v>Cabbage</v>
      </c>
      <c r="C757" s="28" t="s">
        <v>103</v>
      </c>
      <c r="D757" s="28" t="s">
        <v>765</v>
      </c>
      <c r="E757" s="28" t="s">
        <v>3091</v>
      </c>
      <c r="F757" s="28" t="s">
        <v>68</v>
      </c>
      <c r="G757" s="28" t="s">
        <v>3092</v>
      </c>
      <c r="H757" s="28" t="s">
        <v>3093</v>
      </c>
      <c r="I757" s="29" t="s">
        <v>1514</v>
      </c>
      <c r="J757" s="29" t="s">
        <v>1183</v>
      </c>
      <c r="K757" s="28">
        <f>ABS('Raw_Data'!K757)</f>
        <v>62</v>
      </c>
      <c r="L757" s="28">
        <f>K757 + SUMIF(Stock_In!A:A, A757, Stock_In!D:D) - SUMIF(Stock_Out!A:A, A757, Stock_Out!D:D)</f>
        <v>62</v>
      </c>
      <c r="M757" s="28">
        <v>7</v>
      </c>
      <c r="N757" s="28">
        <f t="shared" si="34"/>
        <v>0</v>
      </c>
      <c r="O757" s="28" t="str">
        <f t="shared" si="33"/>
        <v>No</v>
      </c>
      <c r="P757" s="40">
        <v>2</v>
      </c>
      <c r="Q757" s="28">
        <v>29</v>
      </c>
      <c r="R757" s="40">
        <f t="shared" si="35"/>
        <v>58</v>
      </c>
      <c r="S757" s="30">
        <v>20</v>
      </c>
    </row>
    <row r="758" spans="1:19" x14ac:dyDescent="0.25">
      <c r="A758" s="31" t="str">
        <f>IFERROR(VLOOKUP(B758, CHOOSE({1,2}, Products!B:B, Products!A:A), 2, FALSE), "Not Found")</f>
        <v>P043</v>
      </c>
      <c r="B758" s="31" t="str">
        <f>PROPER(TRIM('Raw_Data'!A758))</f>
        <v>Apricot</v>
      </c>
      <c r="C758" s="31" t="s">
        <v>56</v>
      </c>
      <c r="D758" s="31" t="s">
        <v>3094</v>
      </c>
      <c r="E758" s="31" t="s">
        <v>3095</v>
      </c>
      <c r="F758" s="31" t="s">
        <v>68</v>
      </c>
      <c r="G758" s="31" t="s">
        <v>3096</v>
      </c>
      <c r="H758" s="31" t="s">
        <v>3097</v>
      </c>
      <c r="I758" s="32" t="s">
        <v>1514</v>
      </c>
      <c r="J758" s="32">
        <v>45778</v>
      </c>
      <c r="K758" s="31">
        <f>ABS('Raw_Data'!K758)</f>
        <v>55</v>
      </c>
      <c r="L758" s="31">
        <f>K758 + SUMIF(Stock_In!A:A, A758, Stock_In!D:D) - SUMIF(Stock_Out!A:A, A758, Stock_Out!D:D)</f>
        <v>55</v>
      </c>
      <c r="M758" s="31">
        <v>28</v>
      </c>
      <c r="N758" s="31">
        <f t="shared" si="34"/>
        <v>0</v>
      </c>
      <c r="O758" s="31" t="str">
        <f t="shared" si="33"/>
        <v>No</v>
      </c>
      <c r="P758" s="39">
        <v>3</v>
      </c>
      <c r="Q758" s="31">
        <v>46</v>
      </c>
      <c r="R758" s="39">
        <f t="shared" si="35"/>
        <v>138</v>
      </c>
      <c r="S758" s="33">
        <v>88</v>
      </c>
    </row>
    <row r="759" spans="1:19" x14ac:dyDescent="0.25">
      <c r="A759" s="28" t="str">
        <f>IFERROR(VLOOKUP(B759, CHOOSE({1,2}, Products!B:B, Products!A:A), 2, FALSE), "Not Found")</f>
        <v>P079</v>
      </c>
      <c r="B759" s="28" t="str">
        <f>PROPER(TRIM('Raw_Data'!A759))</f>
        <v>White Sugar</v>
      </c>
      <c r="C759" s="28" t="s">
        <v>56</v>
      </c>
      <c r="D759" s="28" t="s">
        <v>2819</v>
      </c>
      <c r="E759" s="28" t="s">
        <v>3098</v>
      </c>
      <c r="F759" s="28" t="s">
        <v>59</v>
      </c>
      <c r="G759" s="28" t="s">
        <v>3099</v>
      </c>
      <c r="H759" s="28" t="s">
        <v>3100</v>
      </c>
      <c r="I759" s="29" t="s">
        <v>1514</v>
      </c>
      <c r="J759" s="29">
        <v>45332</v>
      </c>
      <c r="K759" s="28">
        <f>ABS('Raw_Data'!K759)</f>
        <v>47</v>
      </c>
      <c r="L759" s="28">
        <f>K759 + SUMIF(Stock_In!A:A, A759, Stock_In!D:D) - SUMIF(Stock_Out!A:A, A759, Stock_Out!D:D)</f>
        <v>47</v>
      </c>
      <c r="M759" s="28">
        <v>46</v>
      </c>
      <c r="N759" s="28">
        <f t="shared" si="34"/>
        <v>0</v>
      </c>
      <c r="O759" s="28" t="str">
        <f t="shared" si="33"/>
        <v>No</v>
      </c>
      <c r="P759" s="40">
        <v>3.5</v>
      </c>
      <c r="Q759" s="28">
        <v>66</v>
      </c>
      <c r="R759" s="40">
        <f t="shared" si="35"/>
        <v>231</v>
      </c>
      <c r="S759" s="30">
        <v>84</v>
      </c>
    </row>
    <row r="760" spans="1:19" x14ac:dyDescent="0.25">
      <c r="A760" s="31" t="str">
        <f>IFERROR(VLOOKUP(B760, CHOOSE({1,2}, Products!B:B, Products!A:A), 2, FALSE), "Not Found")</f>
        <v>P097</v>
      </c>
      <c r="B760" s="31" t="str">
        <f>PROPER(TRIM('Raw_Data'!A760))</f>
        <v>Peas</v>
      </c>
      <c r="C760" s="31" t="s">
        <v>56</v>
      </c>
      <c r="D760" s="31" t="s">
        <v>1918</v>
      </c>
      <c r="E760" s="31" t="s">
        <v>3101</v>
      </c>
      <c r="F760" s="31" t="s">
        <v>106</v>
      </c>
      <c r="G760" s="31" t="s">
        <v>3102</v>
      </c>
      <c r="H760" s="31" t="s">
        <v>3103</v>
      </c>
      <c r="I760" s="32" t="s">
        <v>71</v>
      </c>
      <c r="J760" s="32" t="s">
        <v>864</v>
      </c>
      <c r="K760" s="31">
        <f>ABS('Raw_Data'!K760)</f>
        <v>12</v>
      </c>
      <c r="L760" s="31">
        <f>K760 + SUMIF(Stock_In!A:A, A760, Stock_In!D:D) - SUMIF(Stock_Out!A:A, A760, Stock_Out!D:D)</f>
        <v>12</v>
      </c>
      <c r="M760" s="31">
        <v>63</v>
      </c>
      <c r="N760" s="31">
        <f t="shared" si="34"/>
        <v>51</v>
      </c>
      <c r="O760" s="31" t="str">
        <f t="shared" si="33"/>
        <v>Yes</v>
      </c>
      <c r="P760" s="39">
        <v>4</v>
      </c>
      <c r="Q760" s="31">
        <v>76</v>
      </c>
      <c r="R760" s="39">
        <f t="shared" si="35"/>
        <v>304</v>
      </c>
      <c r="S760" s="33">
        <v>29</v>
      </c>
    </row>
    <row r="761" spans="1:19" x14ac:dyDescent="0.25">
      <c r="A761" s="28" t="str">
        <f>IFERROR(VLOOKUP(B761, CHOOSE({1,2}, Products!B:B, Products!A:A), 2, FALSE), "Not Found")</f>
        <v>P096</v>
      </c>
      <c r="B761" s="28" t="str">
        <f>PROPER(TRIM('Raw_Data'!A761))</f>
        <v>Apple</v>
      </c>
      <c r="C761" s="28" t="s">
        <v>113</v>
      </c>
      <c r="D761" s="28" t="s">
        <v>1196</v>
      </c>
      <c r="E761" s="28" t="s">
        <v>3104</v>
      </c>
      <c r="F761" s="28" t="s">
        <v>106</v>
      </c>
      <c r="G761" s="28" t="s">
        <v>3105</v>
      </c>
      <c r="H761" s="28" t="s">
        <v>3106</v>
      </c>
      <c r="I761" s="29" t="s">
        <v>94</v>
      </c>
      <c r="J761" s="29" t="s">
        <v>1191</v>
      </c>
      <c r="K761" s="28">
        <f>ABS('Raw_Data'!K761)</f>
        <v>84</v>
      </c>
      <c r="L761" s="28">
        <f>K761 + SUMIF(Stock_In!A:A, A761, Stock_In!D:D) - SUMIF(Stock_Out!A:A, A761, Stock_Out!D:D)</f>
        <v>84</v>
      </c>
      <c r="M761" s="28">
        <v>24</v>
      </c>
      <c r="N761" s="28">
        <f t="shared" si="34"/>
        <v>0</v>
      </c>
      <c r="O761" s="28" t="str">
        <f t="shared" si="33"/>
        <v>No</v>
      </c>
      <c r="P761" s="40">
        <v>18</v>
      </c>
      <c r="Q761" s="28">
        <v>22</v>
      </c>
      <c r="R761" s="40">
        <f t="shared" si="35"/>
        <v>396</v>
      </c>
      <c r="S761" s="30">
        <v>34</v>
      </c>
    </row>
    <row r="762" spans="1:19" x14ac:dyDescent="0.25">
      <c r="A762" s="31" t="str">
        <f>IFERROR(VLOOKUP(B762, CHOOSE({1,2}, Products!B:B, Products!A:A), 2, FALSE), "Not Found")</f>
        <v>P103</v>
      </c>
      <c r="B762" s="31" t="str">
        <f>PROPER(TRIM('Raw_Data'!A762))</f>
        <v>Broccoli</v>
      </c>
      <c r="C762" s="31" t="s">
        <v>56</v>
      </c>
      <c r="D762" s="31" t="s">
        <v>908</v>
      </c>
      <c r="E762" s="31" t="s">
        <v>3107</v>
      </c>
      <c r="F762" s="31" t="s">
        <v>68</v>
      </c>
      <c r="G762" s="31" t="s">
        <v>3108</v>
      </c>
      <c r="H762" s="31" t="s">
        <v>3109</v>
      </c>
      <c r="I762" s="32" t="s">
        <v>600</v>
      </c>
      <c r="J762" s="32" t="s">
        <v>110</v>
      </c>
      <c r="K762" s="31">
        <f>ABS('Raw_Data'!K762)</f>
        <v>47</v>
      </c>
      <c r="L762" s="31">
        <f>K762 + SUMIF(Stock_In!A:A, A762, Stock_In!D:D) - SUMIF(Stock_Out!A:A, A762, Stock_Out!D:D)</f>
        <v>47</v>
      </c>
      <c r="M762" s="31">
        <v>72</v>
      </c>
      <c r="N762" s="31">
        <f t="shared" si="34"/>
        <v>25</v>
      </c>
      <c r="O762" s="31" t="str">
        <f t="shared" si="33"/>
        <v>Yes</v>
      </c>
      <c r="P762" s="39">
        <v>4</v>
      </c>
      <c r="Q762" s="31">
        <v>93</v>
      </c>
      <c r="R762" s="39">
        <f t="shared" si="35"/>
        <v>372</v>
      </c>
      <c r="S762" s="33">
        <v>27</v>
      </c>
    </row>
    <row r="763" spans="1:19" x14ac:dyDescent="0.25">
      <c r="A763" s="28" t="str">
        <f>IFERROR(VLOOKUP(B763, CHOOSE({1,2}, Products!B:B, Products!A:A), 2, FALSE), "Not Found")</f>
        <v>P063</v>
      </c>
      <c r="B763" s="28" t="str">
        <f>PROPER(TRIM('Raw_Data'!A763))</f>
        <v>Tuna</v>
      </c>
      <c r="C763" s="28" t="s">
        <v>56</v>
      </c>
      <c r="D763" s="28" t="s">
        <v>1051</v>
      </c>
      <c r="E763" s="28" t="s">
        <v>3110</v>
      </c>
      <c r="F763" s="28" t="s">
        <v>106</v>
      </c>
      <c r="G763" s="28" t="s">
        <v>3111</v>
      </c>
      <c r="H763" s="28" t="s">
        <v>3112</v>
      </c>
      <c r="I763" s="29" t="s">
        <v>912</v>
      </c>
      <c r="J763" s="29">
        <v>45478</v>
      </c>
      <c r="K763" s="28">
        <f>ABS('Raw_Data'!K763)</f>
        <v>87</v>
      </c>
      <c r="L763" s="28">
        <f>K763 + SUMIF(Stock_In!A:A, A763, Stock_In!D:D) - SUMIF(Stock_Out!A:A, A763, Stock_Out!D:D)</f>
        <v>87</v>
      </c>
      <c r="M763" s="28">
        <v>17</v>
      </c>
      <c r="N763" s="28">
        <f t="shared" si="34"/>
        <v>0</v>
      </c>
      <c r="O763" s="28" t="str">
        <f t="shared" si="33"/>
        <v>No</v>
      </c>
      <c r="P763" s="40">
        <v>2.52</v>
      </c>
      <c r="Q763" s="28">
        <v>31</v>
      </c>
      <c r="R763" s="40">
        <f t="shared" si="35"/>
        <v>78.12</v>
      </c>
      <c r="S763" s="30">
        <v>29</v>
      </c>
    </row>
    <row r="764" spans="1:19" x14ac:dyDescent="0.25">
      <c r="A764" s="31" t="str">
        <f>IFERROR(VLOOKUP(B764, CHOOSE({1,2}, Products!B:B, Products!A:A), 2, FALSE), "Not Found")</f>
        <v>P068</v>
      </c>
      <c r="B764" s="31" t="str">
        <f>PROPER(TRIM('Raw_Data'!A764))</f>
        <v>Peach</v>
      </c>
      <c r="C764" s="31" t="s">
        <v>74</v>
      </c>
      <c r="D764" s="31" t="s">
        <v>1701</v>
      </c>
      <c r="E764" s="31" t="s">
        <v>3114</v>
      </c>
      <c r="F764" s="31" t="s">
        <v>59</v>
      </c>
      <c r="G764" s="31" t="s">
        <v>3115</v>
      </c>
      <c r="H764" s="31" t="s">
        <v>3116</v>
      </c>
      <c r="I764" s="32" t="s">
        <v>1043</v>
      </c>
      <c r="J764" s="32" t="s">
        <v>594</v>
      </c>
      <c r="K764" s="31">
        <f>ABS('Raw_Data'!K764)</f>
        <v>47</v>
      </c>
      <c r="L764" s="31">
        <f>K764 + SUMIF(Stock_In!A:A, A764, Stock_In!D:D) - SUMIF(Stock_Out!A:A, A764, Stock_Out!D:D)</f>
        <v>47</v>
      </c>
      <c r="M764" s="31">
        <v>2</v>
      </c>
      <c r="N764" s="31">
        <f t="shared" si="34"/>
        <v>0</v>
      </c>
      <c r="O764" s="31" t="str">
        <f t="shared" si="33"/>
        <v>No</v>
      </c>
      <c r="P764" s="39">
        <v>3</v>
      </c>
      <c r="Q764" s="31">
        <v>50</v>
      </c>
      <c r="R764" s="39">
        <f t="shared" si="35"/>
        <v>150</v>
      </c>
      <c r="S764" s="33">
        <v>11</v>
      </c>
    </row>
    <row r="765" spans="1:19" x14ac:dyDescent="0.25">
      <c r="A765" s="28" t="str">
        <f>IFERROR(VLOOKUP(B765, CHOOSE({1,2}, Products!B:B, Products!A:A), 2, FALSE), "Not Found")</f>
        <v>P091</v>
      </c>
      <c r="B765" s="28" t="str">
        <f>PROPER(TRIM('Raw_Data'!A765))</f>
        <v>Spinach</v>
      </c>
      <c r="C765" s="28" t="s">
        <v>113</v>
      </c>
      <c r="D765" s="28" t="s">
        <v>2031</v>
      </c>
      <c r="E765" s="28" t="s">
        <v>3117</v>
      </c>
      <c r="F765" s="28" t="s">
        <v>106</v>
      </c>
      <c r="G765" s="28" t="s">
        <v>3118</v>
      </c>
      <c r="H765" s="28" t="s">
        <v>3119</v>
      </c>
      <c r="I765" s="29" t="s">
        <v>1043</v>
      </c>
      <c r="J765" s="29" t="s">
        <v>1770</v>
      </c>
      <c r="K765" s="28">
        <f>ABS('Raw_Data'!K765)</f>
        <v>61</v>
      </c>
      <c r="L765" s="28">
        <f>K765 + SUMIF(Stock_In!A:A, A765, Stock_In!D:D) - SUMIF(Stock_Out!A:A, A765, Stock_Out!D:D)</f>
        <v>61</v>
      </c>
      <c r="M765" s="28">
        <v>87</v>
      </c>
      <c r="N765" s="28">
        <f t="shared" si="34"/>
        <v>26</v>
      </c>
      <c r="O765" s="28" t="str">
        <f t="shared" si="33"/>
        <v>Yes</v>
      </c>
      <c r="P765" s="40">
        <v>8</v>
      </c>
      <c r="Q765" s="28">
        <v>41</v>
      </c>
      <c r="R765" s="40">
        <f t="shared" si="35"/>
        <v>328</v>
      </c>
      <c r="S765" s="30">
        <v>10</v>
      </c>
    </row>
    <row r="766" spans="1:19" x14ac:dyDescent="0.25">
      <c r="A766" s="31" t="str">
        <f>IFERROR(VLOOKUP(B766, CHOOSE({1,2}, Products!B:B, Products!A:A), 2, FALSE), "Not Found")</f>
        <v>P067</v>
      </c>
      <c r="B766" s="31" t="str">
        <f>PROPER(TRIM('Raw_Data'!A766))</f>
        <v>Greek Yogurt</v>
      </c>
      <c r="C766" s="31" t="s">
        <v>152</v>
      </c>
      <c r="D766" s="31" t="s">
        <v>2072</v>
      </c>
      <c r="E766" s="31" t="s">
        <v>3120</v>
      </c>
      <c r="F766" s="31" t="s">
        <v>68</v>
      </c>
      <c r="G766" s="31" t="s">
        <v>3121</v>
      </c>
      <c r="H766" s="31" t="s">
        <v>3122</v>
      </c>
      <c r="I766" s="32" t="s">
        <v>1043</v>
      </c>
      <c r="J766" s="32" t="s">
        <v>691</v>
      </c>
      <c r="K766" s="31">
        <f>ABS('Raw_Data'!K766)</f>
        <v>62</v>
      </c>
      <c r="L766" s="31">
        <f>K766 + SUMIF(Stock_In!A:A, A766, Stock_In!D:D) - SUMIF(Stock_Out!A:A, A766, Stock_Out!D:D)</f>
        <v>62</v>
      </c>
      <c r="M766" s="31">
        <v>94</v>
      </c>
      <c r="N766" s="31">
        <f t="shared" si="34"/>
        <v>32</v>
      </c>
      <c r="O766" s="31" t="str">
        <f t="shared" si="33"/>
        <v>Yes</v>
      </c>
      <c r="P766" s="39">
        <v>2.8</v>
      </c>
      <c r="Q766" s="31">
        <v>31</v>
      </c>
      <c r="R766" s="39">
        <f t="shared" si="35"/>
        <v>86.8</v>
      </c>
      <c r="S766" s="33">
        <v>1</v>
      </c>
    </row>
    <row r="767" spans="1:19" x14ac:dyDescent="0.25">
      <c r="A767" s="28" t="str">
        <f>IFERROR(VLOOKUP(B767, CHOOSE({1,2}, Products!B:B, Products!A:A), 2, FALSE), "Not Found")</f>
        <v>P086</v>
      </c>
      <c r="B767" s="28" t="str">
        <f>PROPER(TRIM('Raw_Data'!A767))</f>
        <v>Cod</v>
      </c>
      <c r="C767" s="28" t="s">
        <v>56</v>
      </c>
      <c r="D767" s="28" t="s">
        <v>1256</v>
      </c>
      <c r="E767" s="28" t="s">
        <v>3123</v>
      </c>
      <c r="F767" s="28" t="s">
        <v>68</v>
      </c>
      <c r="G767" s="28" t="s">
        <v>3124</v>
      </c>
      <c r="H767" s="28" t="s">
        <v>3125</v>
      </c>
      <c r="I767" s="29" t="s">
        <v>1043</v>
      </c>
      <c r="J767" s="29" t="s">
        <v>214</v>
      </c>
      <c r="K767" s="28">
        <f>ABS('Raw_Data'!K767)</f>
        <v>31</v>
      </c>
      <c r="L767" s="28">
        <f>K767 + SUMIF(Stock_In!A:A, A767, Stock_In!D:D) - SUMIF(Stock_Out!A:A, A767, Stock_Out!D:D)</f>
        <v>31</v>
      </c>
      <c r="M767" s="28">
        <v>86</v>
      </c>
      <c r="N767" s="28">
        <f t="shared" si="34"/>
        <v>55</v>
      </c>
      <c r="O767" s="28" t="str">
        <f t="shared" si="33"/>
        <v>Yes</v>
      </c>
      <c r="P767" s="40">
        <v>10</v>
      </c>
      <c r="Q767" s="28">
        <v>48</v>
      </c>
      <c r="R767" s="40">
        <f t="shared" si="35"/>
        <v>480</v>
      </c>
      <c r="S767" s="30">
        <v>12</v>
      </c>
    </row>
    <row r="768" spans="1:19" x14ac:dyDescent="0.25">
      <c r="A768" s="31" t="str">
        <f>IFERROR(VLOOKUP(B768, CHOOSE({1,2}, Products!B:B, Products!A:A), 2, FALSE), "Not Found")</f>
        <v>P075</v>
      </c>
      <c r="B768" s="31" t="str">
        <f>PROPER(TRIM('Raw_Data'!A768))</f>
        <v>Rye Bread</v>
      </c>
      <c r="C768" s="31" t="s">
        <v>74</v>
      </c>
      <c r="D768" s="31" t="s">
        <v>75</v>
      </c>
      <c r="E768" s="31" t="s">
        <v>3126</v>
      </c>
      <c r="F768" s="31" t="s">
        <v>59</v>
      </c>
      <c r="G768" s="31" t="s">
        <v>3127</v>
      </c>
      <c r="H768" s="31" t="s">
        <v>3128</v>
      </c>
      <c r="I768" s="32" t="s">
        <v>1043</v>
      </c>
      <c r="J768" s="32">
        <v>45840</v>
      </c>
      <c r="K768" s="31">
        <f>ABS('Raw_Data'!K768)</f>
        <v>28</v>
      </c>
      <c r="L768" s="31">
        <f>K768 + SUMIF(Stock_In!A:A, A768, Stock_In!D:D) - SUMIF(Stock_Out!A:A, A768, Stock_Out!D:D)</f>
        <v>28</v>
      </c>
      <c r="M768" s="31">
        <v>90</v>
      </c>
      <c r="N768" s="31">
        <f t="shared" si="34"/>
        <v>62</v>
      </c>
      <c r="O768" s="31" t="str">
        <f t="shared" si="33"/>
        <v>Yes</v>
      </c>
      <c r="P768" s="39">
        <v>1</v>
      </c>
      <c r="Q768" s="31">
        <v>24</v>
      </c>
      <c r="R768" s="39">
        <f t="shared" si="35"/>
        <v>24</v>
      </c>
      <c r="S768" s="33">
        <v>11</v>
      </c>
    </row>
    <row r="769" spans="1:19" x14ac:dyDescent="0.25">
      <c r="A769" s="28" t="str">
        <f>IFERROR(VLOOKUP(B769, CHOOSE({1,2}, Products!B:B, Products!A:A), 2, FALSE), "Not Found")</f>
        <v>P118</v>
      </c>
      <c r="B769" s="28" t="str">
        <f>PROPER(TRIM('Raw_Data'!A769))</f>
        <v>Blueberries</v>
      </c>
      <c r="C769" s="28" t="s">
        <v>56</v>
      </c>
      <c r="D769" s="28" t="s">
        <v>880</v>
      </c>
      <c r="E769" s="28" t="s">
        <v>3129</v>
      </c>
      <c r="F769" s="28" t="s">
        <v>106</v>
      </c>
      <c r="G769" s="28" t="s">
        <v>3130</v>
      </c>
      <c r="H769" s="28" t="s">
        <v>3131</v>
      </c>
      <c r="I769" s="29" t="s">
        <v>1205</v>
      </c>
      <c r="J769" s="29">
        <v>45604</v>
      </c>
      <c r="K769" s="28">
        <f>ABS('Raw_Data'!K769)</f>
        <v>28</v>
      </c>
      <c r="L769" s="28">
        <f>K769 + SUMIF(Stock_In!A:A, A769, Stock_In!D:D) - SUMIF(Stock_Out!A:A, A769, Stock_Out!D:D)</f>
        <v>28</v>
      </c>
      <c r="M769" s="28">
        <v>89</v>
      </c>
      <c r="N769" s="28">
        <f t="shared" si="34"/>
        <v>61</v>
      </c>
      <c r="O769" s="28" t="str">
        <f t="shared" si="33"/>
        <v>Yes</v>
      </c>
      <c r="P769" s="40">
        <v>3</v>
      </c>
      <c r="Q769" s="28">
        <v>37</v>
      </c>
      <c r="R769" s="40">
        <f t="shared" si="35"/>
        <v>111</v>
      </c>
      <c r="S769" s="30">
        <v>48</v>
      </c>
    </row>
    <row r="770" spans="1:19" x14ac:dyDescent="0.25">
      <c r="A770" s="31" t="str">
        <f>IFERROR(VLOOKUP(B770, CHOOSE({1,2}, Products!B:B, Products!A:A), 2, FALSE), "Not Found")</f>
        <v>P032</v>
      </c>
      <c r="B770" s="31" t="str">
        <f>PROPER(TRIM('Raw_Data'!A770))</f>
        <v>Milk</v>
      </c>
      <c r="C770" s="31" t="s">
        <v>74</v>
      </c>
      <c r="D770" s="31" t="s">
        <v>3080</v>
      </c>
      <c r="E770" s="31" t="s">
        <v>3132</v>
      </c>
      <c r="F770" s="31" t="s">
        <v>59</v>
      </c>
      <c r="G770" s="31" t="s">
        <v>3133</v>
      </c>
      <c r="H770" s="31" t="s">
        <v>3134</v>
      </c>
      <c r="I770" s="32" t="s">
        <v>1205</v>
      </c>
      <c r="J770" s="32" t="s">
        <v>119</v>
      </c>
      <c r="K770" s="31">
        <f>ABS('Raw_Data'!K770)</f>
        <v>74</v>
      </c>
      <c r="L770" s="31">
        <f>K770 + SUMIF(Stock_In!A:A, A770, Stock_In!D:D) - SUMIF(Stock_Out!A:A, A770, Stock_Out!D:D)</f>
        <v>74</v>
      </c>
      <c r="M770" s="31">
        <v>95</v>
      </c>
      <c r="N770" s="31">
        <f t="shared" si="34"/>
        <v>21</v>
      </c>
      <c r="O770" s="31" t="str">
        <f t="shared" si="33"/>
        <v>Yes</v>
      </c>
      <c r="P770" s="39">
        <v>6</v>
      </c>
      <c r="Q770" s="31">
        <v>55</v>
      </c>
      <c r="R770" s="39">
        <f t="shared" si="35"/>
        <v>330</v>
      </c>
      <c r="S770" s="33">
        <v>1</v>
      </c>
    </row>
    <row r="771" spans="1:19" x14ac:dyDescent="0.25">
      <c r="A771" s="28" t="str">
        <f>IFERROR(VLOOKUP(B771, CHOOSE({1,2}, Products!B:B, Products!A:A), 2, FALSE), "Not Found")</f>
        <v>P019</v>
      </c>
      <c r="B771" s="28" t="str">
        <f>PROPER(TRIM('Raw_Data'!A771))</f>
        <v>Eggplant</v>
      </c>
      <c r="C771" s="28" t="s">
        <v>152</v>
      </c>
      <c r="D771" s="28" t="s">
        <v>2129</v>
      </c>
      <c r="E771" s="28" t="s">
        <v>3135</v>
      </c>
      <c r="F771" s="28" t="s">
        <v>68</v>
      </c>
      <c r="G771" s="28" t="s">
        <v>3136</v>
      </c>
      <c r="H771" s="28" t="s">
        <v>3137</v>
      </c>
      <c r="I771" s="29" t="s">
        <v>1705</v>
      </c>
      <c r="J771" s="29" t="s">
        <v>93</v>
      </c>
      <c r="K771" s="28">
        <f>ABS('Raw_Data'!K771)</f>
        <v>49</v>
      </c>
      <c r="L771" s="28">
        <f>K771 + SUMIF(Stock_In!A:A, A771, Stock_In!D:D) - SUMIF(Stock_Out!A:A, A771, Stock_Out!D:D)</f>
        <v>49</v>
      </c>
      <c r="M771" s="28">
        <v>76</v>
      </c>
      <c r="N771" s="28">
        <f t="shared" si="34"/>
        <v>27</v>
      </c>
      <c r="O771" s="28" t="str">
        <f t="shared" si="33"/>
        <v>Yes</v>
      </c>
      <c r="P771" s="40">
        <v>2.5</v>
      </c>
      <c r="Q771" s="28">
        <v>76</v>
      </c>
      <c r="R771" s="40">
        <f t="shared" si="35"/>
        <v>190</v>
      </c>
      <c r="S771" s="30">
        <v>51</v>
      </c>
    </row>
    <row r="772" spans="1:19" x14ac:dyDescent="0.25">
      <c r="A772" s="31" t="str">
        <f>IFERROR(VLOOKUP(B772, CHOOSE({1,2}, Products!B:B, Products!A:A), 2, FALSE), "Not Found")</f>
        <v>P018</v>
      </c>
      <c r="B772" s="31" t="str">
        <f>PROPER(TRIM('Raw_Data'!A772))</f>
        <v>Ricotta Cheese</v>
      </c>
      <c r="C772" s="31" t="s">
        <v>56</v>
      </c>
      <c r="D772" s="31" t="s">
        <v>1521</v>
      </c>
      <c r="E772" s="31" t="s">
        <v>3138</v>
      </c>
      <c r="F772" s="31" t="s">
        <v>68</v>
      </c>
      <c r="G772" s="31" t="s">
        <v>3139</v>
      </c>
      <c r="H772" s="31" t="s">
        <v>3140</v>
      </c>
      <c r="I772" s="32" t="s">
        <v>1705</v>
      </c>
      <c r="J772" s="32" t="s">
        <v>1043</v>
      </c>
      <c r="K772" s="31">
        <f>ABS('Raw_Data'!K772)</f>
        <v>64</v>
      </c>
      <c r="L772" s="31">
        <f>K772 + SUMIF(Stock_In!A:A, A772, Stock_In!D:D) - SUMIF(Stock_Out!A:A, A772, Stock_Out!D:D)</f>
        <v>64</v>
      </c>
      <c r="M772" s="31">
        <v>25</v>
      </c>
      <c r="N772" s="31">
        <f t="shared" si="34"/>
        <v>0</v>
      </c>
      <c r="O772" s="31" t="str">
        <f t="shared" ref="O772:O835" si="36">IF(K772 &lt;= M772, "Yes", "No")</f>
        <v>No</v>
      </c>
      <c r="P772" s="39">
        <v>4.5</v>
      </c>
      <c r="Q772" s="31">
        <v>24</v>
      </c>
      <c r="R772" s="39">
        <f t="shared" si="35"/>
        <v>108</v>
      </c>
      <c r="S772" s="33">
        <v>77</v>
      </c>
    </row>
    <row r="773" spans="1:19" x14ac:dyDescent="0.25">
      <c r="A773" s="28" t="str">
        <f>IFERROR(VLOOKUP(B773, CHOOSE({1,2}, Products!B:B, Products!A:A), 2, FALSE), "Not Found")</f>
        <v>P112</v>
      </c>
      <c r="B773" s="28" t="str">
        <f>PROPER(TRIM('Raw_Data'!A773))</f>
        <v>White Bread</v>
      </c>
      <c r="C773" s="28" t="s">
        <v>56</v>
      </c>
      <c r="D773" s="28" t="s">
        <v>3141</v>
      </c>
      <c r="E773" s="28" t="s">
        <v>3142</v>
      </c>
      <c r="F773" s="28" t="s">
        <v>68</v>
      </c>
      <c r="G773" s="28" t="s">
        <v>3143</v>
      </c>
      <c r="H773" s="28" t="s">
        <v>3144</v>
      </c>
      <c r="I773" s="29" t="s">
        <v>1705</v>
      </c>
      <c r="J773" s="29">
        <v>45357</v>
      </c>
      <c r="K773" s="28">
        <f>ABS('Raw_Data'!K773)</f>
        <v>93</v>
      </c>
      <c r="L773" s="28">
        <f>K773 + SUMIF(Stock_In!A:A, A773, Stock_In!D:D) - SUMIF(Stock_Out!A:A, A773, Stock_Out!D:D)</f>
        <v>93</v>
      </c>
      <c r="M773" s="28">
        <v>90</v>
      </c>
      <c r="N773" s="28">
        <f t="shared" ref="N773:N836" si="37">IF(M773&gt;L773,M773-L773,0)</f>
        <v>0</v>
      </c>
      <c r="O773" s="28" t="str">
        <f t="shared" si="36"/>
        <v>No</v>
      </c>
      <c r="P773" s="40">
        <v>5</v>
      </c>
      <c r="Q773" s="28">
        <v>61</v>
      </c>
      <c r="R773" s="40">
        <f t="shared" ref="R773:R836" si="38">Q773*P773</f>
        <v>305</v>
      </c>
      <c r="S773" s="30">
        <v>80</v>
      </c>
    </row>
    <row r="774" spans="1:19" x14ac:dyDescent="0.25">
      <c r="A774" s="31" t="str">
        <f>IFERROR(VLOOKUP(B774, CHOOSE({1,2}, Products!B:B, Products!A:A), 2, FALSE), "Not Found")</f>
        <v>P115</v>
      </c>
      <c r="B774" s="31" t="str">
        <f>PROPER(TRIM('Raw_Data'!A774))</f>
        <v>Papaya</v>
      </c>
      <c r="C774" s="31" t="s">
        <v>56</v>
      </c>
      <c r="D774" s="31" t="s">
        <v>1155</v>
      </c>
      <c r="E774" s="31" t="s">
        <v>3145</v>
      </c>
      <c r="F774" s="31" t="s">
        <v>106</v>
      </c>
      <c r="G774" s="31" t="s">
        <v>3146</v>
      </c>
      <c r="H774" s="31" t="s">
        <v>3147</v>
      </c>
      <c r="I774" s="32" t="s">
        <v>179</v>
      </c>
      <c r="J774" s="32">
        <v>45509</v>
      </c>
      <c r="K774" s="31">
        <f>ABS('Raw_Data'!K774)</f>
        <v>24</v>
      </c>
      <c r="L774" s="31">
        <f>K774 + SUMIF(Stock_In!A:A, A774, Stock_In!D:D) - SUMIF(Stock_Out!A:A, A774, Stock_Out!D:D)</f>
        <v>24</v>
      </c>
      <c r="M774" s="31">
        <v>23</v>
      </c>
      <c r="N774" s="31">
        <f t="shared" si="37"/>
        <v>0</v>
      </c>
      <c r="O774" s="31" t="str">
        <f t="shared" si="36"/>
        <v>No</v>
      </c>
      <c r="P774" s="39">
        <v>6.25</v>
      </c>
      <c r="Q774" s="31">
        <v>92</v>
      </c>
      <c r="R774" s="39">
        <f t="shared" si="38"/>
        <v>575</v>
      </c>
      <c r="S774" s="33">
        <v>78</v>
      </c>
    </row>
    <row r="775" spans="1:19" x14ac:dyDescent="0.25">
      <c r="A775" s="28" t="str">
        <f>IFERROR(VLOOKUP(B775, CHOOSE({1,2}, Products!B:B, Products!A:A), 2, FALSE), "Not Found")</f>
        <v>P065</v>
      </c>
      <c r="B775" s="28" t="str">
        <f>PROPER(TRIM('Raw_Data'!A775))</f>
        <v>Coconut</v>
      </c>
      <c r="C775" s="28" t="s">
        <v>65</v>
      </c>
      <c r="D775" s="28" t="s">
        <v>1341</v>
      </c>
      <c r="E775" s="28" t="s">
        <v>3148</v>
      </c>
      <c r="F775" s="28" t="s">
        <v>59</v>
      </c>
      <c r="G775" s="28" t="s">
        <v>3149</v>
      </c>
      <c r="H775" s="28" t="s">
        <v>3150</v>
      </c>
      <c r="I775" s="29" t="s">
        <v>339</v>
      </c>
      <c r="J775" s="29">
        <v>45417</v>
      </c>
      <c r="K775" s="28">
        <f>ABS('Raw_Data'!K775)</f>
        <v>85</v>
      </c>
      <c r="L775" s="28">
        <f>K775 + SUMIF(Stock_In!A:A, A775, Stock_In!D:D) - SUMIF(Stock_Out!A:A, A775, Stock_Out!D:D)</f>
        <v>85</v>
      </c>
      <c r="M775" s="28">
        <v>88</v>
      </c>
      <c r="N775" s="28">
        <f t="shared" si="37"/>
        <v>3</v>
      </c>
      <c r="O775" s="28" t="str">
        <f t="shared" si="36"/>
        <v>Yes</v>
      </c>
      <c r="P775" s="40">
        <v>6</v>
      </c>
      <c r="Q775" s="28">
        <v>100</v>
      </c>
      <c r="R775" s="40">
        <f t="shared" si="38"/>
        <v>600</v>
      </c>
      <c r="S775" s="30">
        <v>46</v>
      </c>
    </row>
    <row r="776" spans="1:19" x14ac:dyDescent="0.25">
      <c r="A776" s="31" t="str">
        <f>IFERROR(VLOOKUP(B776, CHOOSE({1,2}, Products!B:B, Products!A:A), 2, FALSE), "Not Found")</f>
        <v>P070</v>
      </c>
      <c r="B776" s="31" t="str">
        <f>PROPER(TRIM('Raw_Data'!A776))</f>
        <v>Mushrooms</v>
      </c>
      <c r="C776" s="31" t="s">
        <v>74</v>
      </c>
      <c r="D776" s="31" t="s">
        <v>1668</v>
      </c>
      <c r="E776" s="31" t="s">
        <v>3151</v>
      </c>
      <c r="F776" s="31" t="s">
        <v>106</v>
      </c>
      <c r="G776" s="31" t="s">
        <v>3152</v>
      </c>
      <c r="H776" s="31" t="s">
        <v>3153</v>
      </c>
      <c r="I776" s="32" t="s">
        <v>339</v>
      </c>
      <c r="J776" s="32">
        <v>45453</v>
      </c>
      <c r="K776" s="31">
        <f>ABS('Raw_Data'!K776)</f>
        <v>81</v>
      </c>
      <c r="L776" s="31">
        <f>K776 + SUMIF(Stock_In!A:A, A776, Stock_In!D:D) - SUMIF(Stock_Out!A:A, A776, Stock_Out!D:D)</f>
        <v>81</v>
      </c>
      <c r="M776" s="31">
        <v>61</v>
      </c>
      <c r="N776" s="31">
        <f t="shared" si="37"/>
        <v>0</v>
      </c>
      <c r="O776" s="31" t="str">
        <f t="shared" si="36"/>
        <v>No</v>
      </c>
      <c r="P776" s="39">
        <v>0.8</v>
      </c>
      <c r="Q776" s="31">
        <v>49</v>
      </c>
      <c r="R776" s="39">
        <f t="shared" si="38"/>
        <v>39.200000000000003</v>
      </c>
      <c r="S776" s="33">
        <v>60</v>
      </c>
    </row>
    <row r="777" spans="1:19" x14ac:dyDescent="0.25">
      <c r="A777" s="28" t="str">
        <f>IFERROR(VLOOKUP(B777, CHOOSE({1,2}, Products!B:B, Products!A:A), 2, FALSE), "Not Found")</f>
        <v>P045</v>
      </c>
      <c r="B777" s="28" t="str">
        <f>PROPER(TRIM('Raw_Data'!A777))</f>
        <v>Olive Oil</v>
      </c>
      <c r="C777" s="28" t="s">
        <v>113</v>
      </c>
      <c r="D777" s="28" t="s">
        <v>1697</v>
      </c>
      <c r="E777" s="28" t="s">
        <v>3154</v>
      </c>
      <c r="F777" s="28" t="s">
        <v>59</v>
      </c>
      <c r="G777" s="28" t="s">
        <v>3155</v>
      </c>
      <c r="H777" s="28" t="s">
        <v>3156</v>
      </c>
      <c r="I777" s="29" t="s">
        <v>339</v>
      </c>
      <c r="J777" s="29">
        <v>45569</v>
      </c>
      <c r="K777" s="28">
        <f>ABS('Raw_Data'!K777)</f>
        <v>52</v>
      </c>
      <c r="L777" s="28">
        <f>K777 + SUMIF(Stock_In!A:A, A777, Stock_In!D:D) - SUMIF(Stock_Out!A:A, A777, Stock_Out!D:D)</f>
        <v>52</v>
      </c>
      <c r="M777" s="28">
        <v>97</v>
      </c>
      <c r="N777" s="28">
        <f t="shared" si="37"/>
        <v>45</v>
      </c>
      <c r="O777" s="28" t="str">
        <f t="shared" si="36"/>
        <v>Yes</v>
      </c>
      <c r="P777" s="40">
        <v>10</v>
      </c>
      <c r="Q777" s="28">
        <v>80</v>
      </c>
      <c r="R777" s="40">
        <f t="shared" si="38"/>
        <v>800</v>
      </c>
      <c r="S777" s="30">
        <v>33</v>
      </c>
    </row>
    <row r="778" spans="1:19" x14ac:dyDescent="0.25">
      <c r="A778" s="31" t="str">
        <f>IFERROR(VLOOKUP(B778, CHOOSE({1,2}, Products!B:B, Products!A:A), 2, FALSE), "Not Found")</f>
        <v>P080</v>
      </c>
      <c r="B778" s="31" t="str">
        <f>PROPER(TRIM('Raw_Data'!A778))</f>
        <v>Egg (Quail)</v>
      </c>
      <c r="C778" s="31" t="s">
        <v>56</v>
      </c>
      <c r="D778" s="31" t="s">
        <v>1051</v>
      </c>
      <c r="E778" s="31" t="s">
        <v>3157</v>
      </c>
      <c r="F778" s="31" t="s">
        <v>59</v>
      </c>
      <c r="G778" s="31" t="s">
        <v>3158</v>
      </c>
      <c r="H778" s="31" t="s">
        <v>3159</v>
      </c>
      <c r="I778" s="32" t="s">
        <v>339</v>
      </c>
      <c r="J778" s="32">
        <v>45356</v>
      </c>
      <c r="K778" s="31">
        <f>ABS('Raw_Data'!K778)</f>
        <v>78</v>
      </c>
      <c r="L778" s="31">
        <f>K778 + SUMIF(Stock_In!A:A, A778, Stock_In!D:D) - SUMIF(Stock_Out!A:A, A778, Stock_Out!D:D)</f>
        <v>78</v>
      </c>
      <c r="M778" s="31">
        <v>94</v>
      </c>
      <c r="N778" s="31">
        <f t="shared" si="37"/>
        <v>16</v>
      </c>
      <c r="O778" s="31" t="str">
        <f t="shared" si="36"/>
        <v>Yes</v>
      </c>
      <c r="P778" s="39">
        <v>1.8</v>
      </c>
      <c r="Q778" s="31">
        <v>89</v>
      </c>
      <c r="R778" s="39">
        <f t="shared" si="38"/>
        <v>160.20000000000002</v>
      </c>
      <c r="S778" s="33">
        <v>100</v>
      </c>
    </row>
    <row r="779" spans="1:19" x14ac:dyDescent="0.25">
      <c r="A779" s="28" t="str">
        <f>IFERROR(VLOOKUP(B779, CHOOSE({1,2}, Products!B:B, Products!A:A), 2, FALSE), "Not Found")</f>
        <v>P008</v>
      </c>
      <c r="B779" s="28" t="str">
        <f>PROPER(TRIM('Raw_Data'!A779))</f>
        <v>Anchovies</v>
      </c>
      <c r="C779" s="28" t="s">
        <v>103</v>
      </c>
      <c r="D779" s="28" t="s">
        <v>552</v>
      </c>
      <c r="E779" s="28" t="s">
        <v>3161</v>
      </c>
      <c r="F779" s="28" t="s">
        <v>68</v>
      </c>
      <c r="G779" s="28" t="s">
        <v>3162</v>
      </c>
      <c r="H779" s="28" t="s">
        <v>3163</v>
      </c>
      <c r="I779" s="29" t="s">
        <v>565</v>
      </c>
      <c r="J779" s="29" t="s">
        <v>1134</v>
      </c>
      <c r="K779" s="28">
        <f>ABS('Raw_Data'!K779)</f>
        <v>44</v>
      </c>
      <c r="L779" s="28">
        <f>K779 + SUMIF(Stock_In!A:A, A779, Stock_In!D:D) - SUMIF(Stock_Out!A:A, A779, Stock_Out!D:D)</f>
        <v>44</v>
      </c>
      <c r="M779" s="28">
        <v>43</v>
      </c>
      <c r="N779" s="28">
        <f t="shared" si="37"/>
        <v>0</v>
      </c>
      <c r="O779" s="28" t="str">
        <f t="shared" si="36"/>
        <v>No</v>
      </c>
      <c r="P779" s="40">
        <v>1.5</v>
      </c>
      <c r="Q779" s="28">
        <v>46</v>
      </c>
      <c r="R779" s="40">
        <f t="shared" si="38"/>
        <v>69</v>
      </c>
      <c r="S779" s="30">
        <v>78</v>
      </c>
    </row>
    <row r="780" spans="1:19" x14ac:dyDescent="0.25">
      <c r="A780" s="31" t="str">
        <f>IFERROR(VLOOKUP(B780, CHOOSE({1,2}, Products!B:B, Products!A:A), 2, FALSE), "Not Found")</f>
        <v>P031</v>
      </c>
      <c r="B780" s="31" t="str">
        <f>PROPER(TRIM('Raw_Data'!A780))</f>
        <v>Cucumber</v>
      </c>
      <c r="C780" s="31" t="s">
        <v>113</v>
      </c>
      <c r="D780" s="31" t="s">
        <v>687</v>
      </c>
      <c r="E780" s="31" t="s">
        <v>3164</v>
      </c>
      <c r="F780" s="31" t="s">
        <v>59</v>
      </c>
      <c r="G780" s="31" t="s">
        <v>3165</v>
      </c>
      <c r="H780" s="31" t="s">
        <v>3166</v>
      </c>
      <c r="I780" s="32" t="s">
        <v>565</v>
      </c>
      <c r="J780" s="32" t="s">
        <v>669</v>
      </c>
      <c r="K780" s="31">
        <f>ABS('Raw_Data'!K780)</f>
        <v>38</v>
      </c>
      <c r="L780" s="31">
        <f>K780 + SUMIF(Stock_In!A:A, A780, Stock_In!D:D) - SUMIF(Stock_Out!A:A, A780, Stock_Out!D:D)</f>
        <v>38</v>
      </c>
      <c r="M780" s="31">
        <v>28</v>
      </c>
      <c r="N780" s="31">
        <f t="shared" si="37"/>
        <v>0</v>
      </c>
      <c r="O780" s="31" t="str">
        <f t="shared" si="36"/>
        <v>No</v>
      </c>
      <c r="P780" s="39">
        <v>9</v>
      </c>
      <c r="Q780" s="31">
        <v>65</v>
      </c>
      <c r="R780" s="39">
        <f t="shared" si="38"/>
        <v>585</v>
      </c>
      <c r="S780" s="33">
        <v>57</v>
      </c>
    </row>
    <row r="781" spans="1:19" x14ac:dyDescent="0.25">
      <c r="A781" s="28" t="str">
        <f>IFERROR(VLOOKUP(B781, CHOOSE({1,2}, Products!B:B, Products!A:A), 2, FALSE), "Not Found")</f>
        <v>P124</v>
      </c>
      <c r="B781" s="28" t="str">
        <f>PROPER(TRIM('Raw_Data'!A781))</f>
        <v>Raw Sugar</v>
      </c>
      <c r="C781" s="28" t="s">
        <v>74</v>
      </c>
      <c r="D781" s="28" t="s">
        <v>2620</v>
      </c>
      <c r="E781" s="28" t="s">
        <v>3167</v>
      </c>
      <c r="F781" s="28" t="s">
        <v>106</v>
      </c>
      <c r="G781" s="28" t="s">
        <v>3168</v>
      </c>
      <c r="H781" s="28" t="s">
        <v>3169</v>
      </c>
      <c r="I781" s="29" t="s">
        <v>565</v>
      </c>
      <c r="J781" s="29" t="s">
        <v>2798</v>
      </c>
      <c r="K781" s="28">
        <f>ABS('Raw_Data'!K781)</f>
        <v>31</v>
      </c>
      <c r="L781" s="28">
        <f>K781 + SUMIF(Stock_In!A:A, A781, Stock_In!D:D) - SUMIF(Stock_Out!A:A, A781, Stock_Out!D:D)</f>
        <v>31</v>
      </c>
      <c r="M781" s="28">
        <v>74</v>
      </c>
      <c r="N781" s="28">
        <f t="shared" si="37"/>
        <v>43</v>
      </c>
      <c r="O781" s="28" t="str">
        <f t="shared" si="36"/>
        <v>Yes</v>
      </c>
      <c r="P781" s="40">
        <v>9</v>
      </c>
      <c r="Q781" s="28">
        <v>79</v>
      </c>
      <c r="R781" s="40">
        <f t="shared" si="38"/>
        <v>711</v>
      </c>
      <c r="S781" s="30">
        <v>5</v>
      </c>
    </row>
    <row r="782" spans="1:19" x14ac:dyDescent="0.25">
      <c r="A782" s="31" t="str">
        <f>IFERROR(VLOOKUP(B782, CHOOSE({1,2}, Products!B:B, Products!A:A), 2, FALSE), "Not Found")</f>
        <v>P088</v>
      </c>
      <c r="B782" s="31" t="str">
        <f>PROPER(TRIM('Raw_Data'!A782))</f>
        <v>Haddock</v>
      </c>
      <c r="C782" s="31" t="s">
        <v>103</v>
      </c>
      <c r="D782" s="31" t="s">
        <v>1345</v>
      </c>
      <c r="E782" s="31" t="s">
        <v>3170</v>
      </c>
      <c r="F782" s="31" t="s">
        <v>59</v>
      </c>
      <c r="G782" s="31" t="s">
        <v>3171</v>
      </c>
      <c r="H782" s="31" t="s">
        <v>3172</v>
      </c>
      <c r="I782" s="32" t="s">
        <v>565</v>
      </c>
      <c r="J782" s="32" t="s">
        <v>283</v>
      </c>
      <c r="K782" s="31">
        <f>ABS('Raw_Data'!K782)</f>
        <v>46</v>
      </c>
      <c r="L782" s="31">
        <f>K782 + SUMIF(Stock_In!A:A, A782, Stock_In!D:D) - SUMIF(Stock_Out!A:A, A782, Stock_Out!D:D)</f>
        <v>46</v>
      </c>
      <c r="M782" s="31">
        <v>75</v>
      </c>
      <c r="N782" s="31">
        <f t="shared" si="37"/>
        <v>29</v>
      </c>
      <c r="O782" s="31" t="str">
        <f t="shared" si="36"/>
        <v>Yes</v>
      </c>
      <c r="P782" s="39">
        <v>1.5</v>
      </c>
      <c r="Q782" s="31">
        <v>80</v>
      </c>
      <c r="R782" s="39">
        <f t="shared" si="38"/>
        <v>120</v>
      </c>
      <c r="S782" s="33">
        <v>57</v>
      </c>
    </row>
    <row r="783" spans="1:19" x14ac:dyDescent="0.25">
      <c r="A783" s="28" t="str">
        <f>IFERROR(VLOOKUP(B783, CHOOSE({1,2}, Products!B:B, Products!A:A), 2, FALSE), "Not Found")</f>
        <v>P011</v>
      </c>
      <c r="B783" s="28" t="str">
        <f>PROPER(TRIM('Raw_Data'!A783))</f>
        <v>Cheddar Cheese</v>
      </c>
      <c r="C783" s="28" t="s">
        <v>201</v>
      </c>
      <c r="D783" s="28" t="s">
        <v>2067</v>
      </c>
      <c r="E783" s="28" t="s">
        <v>3173</v>
      </c>
      <c r="F783" s="28" t="s">
        <v>59</v>
      </c>
      <c r="G783" s="28" t="s">
        <v>3174</v>
      </c>
      <c r="H783" s="28" t="s">
        <v>3175</v>
      </c>
      <c r="I783" s="29" t="s">
        <v>565</v>
      </c>
      <c r="J783" s="29" t="s">
        <v>921</v>
      </c>
      <c r="K783" s="28">
        <f>ABS('Raw_Data'!K783)</f>
        <v>88</v>
      </c>
      <c r="L783" s="28">
        <f>K783 + SUMIF(Stock_In!A:A, A783, Stock_In!D:D) - SUMIF(Stock_Out!A:A, A783, Stock_Out!D:D)</f>
        <v>88</v>
      </c>
      <c r="M783" s="28">
        <v>66</v>
      </c>
      <c r="N783" s="28">
        <f t="shared" si="37"/>
        <v>0</v>
      </c>
      <c r="O783" s="28" t="str">
        <f t="shared" si="36"/>
        <v>No</v>
      </c>
      <c r="P783" s="40">
        <v>8</v>
      </c>
      <c r="Q783" s="28">
        <v>25</v>
      </c>
      <c r="R783" s="40">
        <f t="shared" si="38"/>
        <v>200</v>
      </c>
      <c r="S783" s="30">
        <v>52</v>
      </c>
    </row>
    <row r="784" spans="1:19" x14ac:dyDescent="0.25">
      <c r="A784" s="31" t="str">
        <f>IFERROR(VLOOKUP(B784, CHOOSE({1,2}, Products!B:B, Products!A:A), 2, FALSE), "Not Found")</f>
        <v>P124</v>
      </c>
      <c r="B784" s="31" t="str">
        <f>PROPER(TRIM('Raw_Data'!A784))</f>
        <v>Raw Sugar</v>
      </c>
      <c r="C784" s="31" t="s">
        <v>201</v>
      </c>
      <c r="D784" s="31" t="s">
        <v>3084</v>
      </c>
      <c r="E784" s="31" t="s">
        <v>3176</v>
      </c>
      <c r="F784" s="31" t="s">
        <v>106</v>
      </c>
      <c r="G784" s="31" t="s">
        <v>3177</v>
      </c>
      <c r="H784" s="31" t="s">
        <v>3178</v>
      </c>
      <c r="I784" s="32" t="s">
        <v>206</v>
      </c>
      <c r="J784" s="32">
        <v>45515</v>
      </c>
      <c r="K784" s="31">
        <f>ABS('Raw_Data'!K784)</f>
        <v>90</v>
      </c>
      <c r="L784" s="31">
        <f>K784 + SUMIF(Stock_In!A:A, A784, Stock_In!D:D) - SUMIF(Stock_Out!A:A, A784, Stock_Out!D:D)</f>
        <v>90</v>
      </c>
      <c r="M784" s="31">
        <v>93</v>
      </c>
      <c r="N784" s="31">
        <f t="shared" si="37"/>
        <v>3</v>
      </c>
      <c r="O784" s="31" t="str">
        <f t="shared" si="36"/>
        <v>Yes</v>
      </c>
      <c r="P784" s="39">
        <v>20</v>
      </c>
      <c r="Q784" s="31">
        <v>46</v>
      </c>
      <c r="R784" s="39">
        <f t="shared" si="38"/>
        <v>920</v>
      </c>
      <c r="S784" s="33">
        <v>84</v>
      </c>
    </row>
    <row r="785" spans="1:19" x14ac:dyDescent="0.25">
      <c r="A785" s="28" t="str">
        <f>IFERROR(VLOOKUP(B785, CHOOSE({1,2}, Products!B:B, Products!A:A), 2, FALSE), "Not Found")</f>
        <v>P106</v>
      </c>
      <c r="B785" s="28" t="str">
        <f>PROPER(TRIM('Raw_Data'!A785))</f>
        <v>Green Tea</v>
      </c>
      <c r="C785" s="28" t="s">
        <v>113</v>
      </c>
      <c r="D785" s="28" t="s">
        <v>1873</v>
      </c>
      <c r="E785" s="28" t="s">
        <v>3179</v>
      </c>
      <c r="F785" s="28" t="s">
        <v>59</v>
      </c>
      <c r="G785" s="28" t="s">
        <v>3180</v>
      </c>
      <c r="H785" s="28" t="s">
        <v>3181</v>
      </c>
      <c r="I785" s="29" t="s">
        <v>206</v>
      </c>
      <c r="J785" s="29">
        <v>45544</v>
      </c>
      <c r="K785" s="28">
        <f>ABS('Raw_Data'!K785)</f>
        <v>64</v>
      </c>
      <c r="L785" s="28">
        <f>K785 + SUMIF(Stock_In!A:A, A785, Stock_In!D:D) - SUMIF(Stock_Out!A:A, A785, Stock_Out!D:D)</f>
        <v>64</v>
      </c>
      <c r="M785" s="28">
        <v>83</v>
      </c>
      <c r="N785" s="28">
        <f t="shared" si="37"/>
        <v>19</v>
      </c>
      <c r="O785" s="28" t="str">
        <f t="shared" si="36"/>
        <v>Yes</v>
      </c>
      <c r="P785" s="40">
        <v>15</v>
      </c>
      <c r="Q785" s="28">
        <v>61</v>
      </c>
      <c r="R785" s="40">
        <f t="shared" si="38"/>
        <v>915</v>
      </c>
      <c r="S785" s="30">
        <v>59</v>
      </c>
    </row>
    <row r="786" spans="1:19" x14ac:dyDescent="0.25">
      <c r="A786" s="31" t="str">
        <f>IFERROR(VLOOKUP(B786, CHOOSE({1,2}, Products!B:B, Products!A:A), 2, FALSE), "Not Found")</f>
        <v>P021</v>
      </c>
      <c r="B786" s="31" t="str">
        <f>PROPER(TRIM('Raw_Data'!A786))</f>
        <v>Arabica Coffee</v>
      </c>
      <c r="C786" s="31" t="s">
        <v>74</v>
      </c>
      <c r="D786" s="31" t="s">
        <v>1590</v>
      </c>
      <c r="E786" s="31" t="s">
        <v>3182</v>
      </c>
      <c r="F786" s="31" t="s">
        <v>68</v>
      </c>
      <c r="G786" s="31" t="s">
        <v>3183</v>
      </c>
      <c r="H786" s="31" t="s">
        <v>3184</v>
      </c>
      <c r="I786" s="32" t="s">
        <v>206</v>
      </c>
      <c r="J786" s="32">
        <v>45362</v>
      </c>
      <c r="K786" s="31">
        <f>ABS('Raw_Data'!K786)</f>
        <v>55</v>
      </c>
      <c r="L786" s="31">
        <f>K786 + SUMIF(Stock_In!A:A, A786, Stock_In!D:D) - SUMIF(Stock_Out!A:A, A786, Stock_Out!D:D)</f>
        <v>55</v>
      </c>
      <c r="M786" s="31">
        <v>39</v>
      </c>
      <c r="N786" s="31">
        <f t="shared" si="37"/>
        <v>0</v>
      </c>
      <c r="O786" s="31" t="str">
        <f t="shared" si="36"/>
        <v>No</v>
      </c>
      <c r="P786" s="39">
        <v>4</v>
      </c>
      <c r="Q786" s="31">
        <v>23</v>
      </c>
      <c r="R786" s="39">
        <f t="shared" si="38"/>
        <v>92</v>
      </c>
      <c r="S786" s="33">
        <v>85</v>
      </c>
    </row>
    <row r="787" spans="1:19" x14ac:dyDescent="0.25">
      <c r="A787" s="28" t="str">
        <f>IFERROR(VLOOKUP(B787, CHOOSE({1,2}, Products!B:B, Products!A:A), 2, FALSE), "Not Found")</f>
        <v>P102</v>
      </c>
      <c r="B787" s="28" t="str">
        <f>PROPER(TRIM('Raw_Data'!A787))</f>
        <v>Salmon</v>
      </c>
      <c r="C787" s="28" t="s">
        <v>56</v>
      </c>
      <c r="D787" s="28" t="s">
        <v>448</v>
      </c>
      <c r="E787" s="28" t="s">
        <v>3185</v>
      </c>
      <c r="F787" s="28" t="s">
        <v>59</v>
      </c>
      <c r="G787" s="28" t="s">
        <v>3186</v>
      </c>
      <c r="H787" s="28" t="s">
        <v>3187</v>
      </c>
      <c r="I787" s="29" t="s">
        <v>605</v>
      </c>
      <c r="J787" s="29" t="s">
        <v>1028</v>
      </c>
      <c r="K787" s="28">
        <f>ABS('Raw_Data'!K787)</f>
        <v>88</v>
      </c>
      <c r="L787" s="28">
        <f>K787 + SUMIF(Stock_In!A:A, A787, Stock_In!D:D) - SUMIF(Stock_Out!A:A, A787, Stock_Out!D:D)</f>
        <v>88</v>
      </c>
      <c r="M787" s="28">
        <v>44</v>
      </c>
      <c r="N787" s="28">
        <f t="shared" si="37"/>
        <v>0</v>
      </c>
      <c r="O787" s="28" t="str">
        <f t="shared" si="36"/>
        <v>No</v>
      </c>
      <c r="P787" s="40">
        <v>3</v>
      </c>
      <c r="Q787" s="28">
        <v>46</v>
      </c>
      <c r="R787" s="40">
        <f t="shared" si="38"/>
        <v>138</v>
      </c>
      <c r="S787" s="30">
        <v>9</v>
      </c>
    </row>
    <row r="788" spans="1:19" x14ac:dyDescent="0.25">
      <c r="A788" s="31" t="str">
        <f>IFERROR(VLOOKUP(B788, CHOOSE({1,2}, Products!B:B, Products!A:A), 2, FALSE), "Not Found")</f>
        <v>P035</v>
      </c>
      <c r="B788" s="31" t="str">
        <f>PROPER(TRIM('Raw_Data'!A788))</f>
        <v>Sour Cream</v>
      </c>
      <c r="C788" s="31" t="s">
        <v>74</v>
      </c>
      <c r="D788" s="31" t="s">
        <v>3188</v>
      </c>
      <c r="E788" s="31" t="s">
        <v>3189</v>
      </c>
      <c r="F788" s="31" t="s">
        <v>59</v>
      </c>
      <c r="G788" s="31" t="s">
        <v>3190</v>
      </c>
      <c r="H788" s="31" t="s">
        <v>3191</v>
      </c>
      <c r="I788" s="32" t="s">
        <v>605</v>
      </c>
      <c r="J788" s="32" t="s">
        <v>1361</v>
      </c>
      <c r="K788" s="31">
        <f>ABS('Raw_Data'!K788)</f>
        <v>29</v>
      </c>
      <c r="L788" s="31">
        <f>K788 + SUMIF(Stock_In!A:A, A788, Stock_In!D:D) - SUMIF(Stock_Out!A:A, A788, Stock_Out!D:D)</f>
        <v>29</v>
      </c>
      <c r="M788" s="31">
        <v>48</v>
      </c>
      <c r="N788" s="31">
        <f t="shared" si="37"/>
        <v>19</v>
      </c>
      <c r="O788" s="31" t="str">
        <f t="shared" si="36"/>
        <v>Yes</v>
      </c>
      <c r="P788" s="39">
        <v>4</v>
      </c>
      <c r="Q788" s="31">
        <v>21</v>
      </c>
      <c r="R788" s="39">
        <f t="shared" si="38"/>
        <v>84</v>
      </c>
      <c r="S788" s="33">
        <v>90</v>
      </c>
    </row>
    <row r="789" spans="1:19" x14ac:dyDescent="0.25">
      <c r="A789" s="28" t="str">
        <f>IFERROR(VLOOKUP(B789, CHOOSE({1,2}, Products!B:B, Products!A:A), 2, FALSE), "Not Found")</f>
        <v>P019</v>
      </c>
      <c r="B789" s="28" t="str">
        <f>PROPER(TRIM('Raw_Data'!A789))</f>
        <v>Eggplant</v>
      </c>
      <c r="C789" s="28" t="s">
        <v>56</v>
      </c>
      <c r="D789" s="28" t="s">
        <v>3192</v>
      </c>
      <c r="E789" s="28" t="s">
        <v>3193</v>
      </c>
      <c r="F789" s="28" t="s">
        <v>59</v>
      </c>
      <c r="G789" s="28" t="s">
        <v>3194</v>
      </c>
      <c r="H789" s="28" t="s">
        <v>3195</v>
      </c>
      <c r="I789" s="29" t="s">
        <v>605</v>
      </c>
      <c r="J789" s="29">
        <v>45541</v>
      </c>
      <c r="K789" s="28">
        <f>ABS('Raw_Data'!K789)</f>
        <v>31</v>
      </c>
      <c r="L789" s="28">
        <f>K789 + SUMIF(Stock_In!A:A, A789, Stock_In!D:D) - SUMIF(Stock_Out!A:A, A789, Stock_Out!D:D)</f>
        <v>31</v>
      </c>
      <c r="M789" s="28">
        <v>85</v>
      </c>
      <c r="N789" s="28">
        <f t="shared" si="37"/>
        <v>54</v>
      </c>
      <c r="O789" s="28" t="str">
        <f t="shared" si="36"/>
        <v>Yes</v>
      </c>
      <c r="P789" s="40">
        <v>4.5</v>
      </c>
      <c r="Q789" s="28">
        <v>26</v>
      </c>
      <c r="R789" s="40">
        <f t="shared" si="38"/>
        <v>117</v>
      </c>
      <c r="S789" s="30">
        <v>68</v>
      </c>
    </row>
    <row r="790" spans="1:19" x14ac:dyDescent="0.25">
      <c r="A790" s="31" t="str">
        <f>IFERROR(VLOOKUP(B790, CHOOSE({1,2}, Products!B:B, Products!A:A), 2, FALSE), "Not Found")</f>
        <v>P117</v>
      </c>
      <c r="B790" s="31" t="str">
        <f>PROPER(TRIM('Raw_Data'!A790))</f>
        <v>Heavy Cream</v>
      </c>
      <c r="C790" s="31" t="s">
        <v>56</v>
      </c>
      <c r="D790" s="31" t="s">
        <v>251</v>
      </c>
      <c r="E790" s="31" t="s">
        <v>3196</v>
      </c>
      <c r="F790" s="31" t="s">
        <v>68</v>
      </c>
      <c r="G790" s="31" t="s">
        <v>3197</v>
      </c>
      <c r="H790" s="31" t="s">
        <v>3198</v>
      </c>
      <c r="I790" s="32" t="s">
        <v>605</v>
      </c>
      <c r="J790" s="32" t="s">
        <v>332</v>
      </c>
      <c r="K790" s="31">
        <f>ABS('Raw_Data'!K790)</f>
        <v>63</v>
      </c>
      <c r="L790" s="31">
        <f>K790 + SUMIF(Stock_In!A:A, A790, Stock_In!D:D) - SUMIF(Stock_Out!A:A, A790, Stock_Out!D:D)</f>
        <v>63</v>
      </c>
      <c r="M790" s="31">
        <v>62</v>
      </c>
      <c r="N790" s="31">
        <f t="shared" si="37"/>
        <v>0</v>
      </c>
      <c r="O790" s="31" t="str">
        <f t="shared" si="36"/>
        <v>No</v>
      </c>
      <c r="P790" s="39">
        <v>2.5</v>
      </c>
      <c r="Q790" s="31">
        <v>62</v>
      </c>
      <c r="R790" s="39">
        <f t="shared" si="38"/>
        <v>155</v>
      </c>
      <c r="S790" s="33">
        <v>45</v>
      </c>
    </row>
    <row r="791" spans="1:19" x14ac:dyDescent="0.25">
      <c r="A791" s="28" t="str">
        <f>IFERROR(VLOOKUP(B791, CHOOSE({1,2}, Products!B:B, Products!A:A), 2, FALSE), "Not Found")</f>
        <v>P001</v>
      </c>
      <c r="B791" s="28" t="str">
        <f>PROPER(TRIM('Raw_Data'!A791))</f>
        <v>Bell Pepper</v>
      </c>
      <c r="C791" s="28" t="s">
        <v>56</v>
      </c>
      <c r="D791" s="28" t="s">
        <v>2537</v>
      </c>
      <c r="E791" s="28" t="s">
        <v>3199</v>
      </c>
      <c r="F791" s="28" t="s">
        <v>68</v>
      </c>
      <c r="G791" s="28" t="s">
        <v>3200</v>
      </c>
      <c r="H791" s="28" t="s">
        <v>3201</v>
      </c>
      <c r="I791" s="29" t="s">
        <v>605</v>
      </c>
      <c r="J791" s="29" t="s">
        <v>1367</v>
      </c>
      <c r="K791" s="28">
        <f>ABS('Raw_Data'!K791)</f>
        <v>75</v>
      </c>
      <c r="L791" s="28">
        <f>K791 + SUMIF(Stock_In!A:A, A791, Stock_In!D:D) - SUMIF(Stock_Out!A:A, A791, Stock_Out!D:D)</f>
        <v>79</v>
      </c>
      <c r="M791" s="28">
        <v>27</v>
      </c>
      <c r="N791" s="28">
        <f t="shared" si="37"/>
        <v>0</v>
      </c>
      <c r="O791" s="28" t="str">
        <f t="shared" si="36"/>
        <v>No</v>
      </c>
      <c r="P791" s="40">
        <v>5</v>
      </c>
      <c r="Q791" s="28">
        <v>38</v>
      </c>
      <c r="R791" s="40">
        <f t="shared" si="38"/>
        <v>190</v>
      </c>
      <c r="S791" s="30">
        <v>79</v>
      </c>
    </row>
    <row r="792" spans="1:19" x14ac:dyDescent="0.25">
      <c r="A792" s="31" t="str">
        <f>IFERROR(VLOOKUP(B792, CHOOSE({1,2}, Products!B:B, Products!A:A), 2, FALSE), "Not Found")</f>
        <v>P015</v>
      </c>
      <c r="B792" s="31" t="str">
        <f>PROPER(TRIM('Raw_Data'!A792))</f>
        <v>Cauliflower</v>
      </c>
      <c r="C792" s="31" t="s">
        <v>103</v>
      </c>
      <c r="D792" s="31" t="s">
        <v>1130</v>
      </c>
      <c r="E792" s="31" t="s">
        <v>3202</v>
      </c>
      <c r="F792" s="31" t="s">
        <v>68</v>
      </c>
      <c r="G792" s="31" t="s">
        <v>3203</v>
      </c>
      <c r="H792" s="31" t="s">
        <v>3204</v>
      </c>
      <c r="I792" s="32" t="s">
        <v>2798</v>
      </c>
      <c r="J792" s="32">
        <v>45871</v>
      </c>
      <c r="K792" s="31">
        <f>ABS('Raw_Data'!K792)</f>
        <v>63</v>
      </c>
      <c r="L792" s="31">
        <f>K792 + SUMIF(Stock_In!A:A, A792, Stock_In!D:D) - SUMIF(Stock_Out!A:A, A792, Stock_Out!D:D)</f>
        <v>63</v>
      </c>
      <c r="M792" s="31">
        <v>61</v>
      </c>
      <c r="N792" s="31">
        <f t="shared" si="37"/>
        <v>0</v>
      </c>
      <c r="O792" s="31" t="str">
        <f t="shared" si="36"/>
        <v>No</v>
      </c>
      <c r="P792" s="39">
        <v>2</v>
      </c>
      <c r="Q792" s="31">
        <v>29</v>
      </c>
      <c r="R792" s="39">
        <f t="shared" si="38"/>
        <v>58</v>
      </c>
      <c r="S792" s="33">
        <v>11</v>
      </c>
    </row>
    <row r="793" spans="1:19" x14ac:dyDescent="0.25">
      <c r="A793" s="28" t="str">
        <f>IFERROR(VLOOKUP(B793, CHOOSE({1,2}, Products!B:B, Products!A:A), 2, FALSE), "Not Found")</f>
        <v>P065</v>
      </c>
      <c r="B793" s="28" t="str">
        <f>PROPER(TRIM('Raw_Data'!A793))</f>
        <v>Coconut</v>
      </c>
      <c r="C793" s="28" t="s">
        <v>56</v>
      </c>
      <c r="D793" s="28" t="s">
        <v>713</v>
      </c>
      <c r="E793" s="28" t="s">
        <v>3205</v>
      </c>
      <c r="F793" s="28" t="s">
        <v>59</v>
      </c>
      <c r="G793" s="28" t="s">
        <v>3206</v>
      </c>
      <c r="H793" s="28" t="s">
        <v>3207</v>
      </c>
      <c r="I793" s="29" t="s">
        <v>381</v>
      </c>
      <c r="J793" s="29">
        <v>45303</v>
      </c>
      <c r="K793" s="28">
        <f>ABS('Raw_Data'!K793)</f>
        <v>32</v>
      </c>
      <c r="L793" s="28">
        <f>K793 + SUMIF(Stock_In!A:A, A793, Stock_In!D:D) - SUMIF(Stock_Out!A:A, A793, Stock_Out!D:D)</f>
        <v>32</v>
      </c>
      <c r="M793" s="28">
        <v>43</v>
      </c>
      <c r="N793" s="28">
        <f t="shared" si="37"/>
        <v>11</v>
      </c>
      <c r="O793" s="28" t="str">
        <f t="shared" si="36"/>
        <v>Yes</v>
      </c>
      <c r="P793" s="40">
        <v>2.5</v>
      </c>
      <c r="Q793" s="28">
        <v>87</v>
      </c>
      <c r="R793" s="40">
        <f t="shared" si="38"/>
        <v>217.5</v>
      </c>
      <c r="S793" s="30">
        <v>88</v>
      </c>
    </row>
    <row r="794" spans="1:19" x14ac:dyDescent="0.25">
      <c r="A794" s="31" t="str">
        <f>IFERROR(VLOOKUP(B794, CHOOSE({1,2}, Products!B:B, Products!A:A), 2, FALSE), "Not Found")</f>
        <v>P079</v>
      </c>
      <c r="B794" s="31" t="str">
        <f>PROPER(TRIM('Raw_Data'!A794))</f>
        <v>White Sugar</v>
      </c>
      <c r="C794" s="31" t="s">
        <v>56</v>
      </c>
      <c r="D794" s="31" t="s">
        <v>2072</v>
      </c>
      <c r="E794" s="31" t="s">
        <v>3208</v>
      </c>
      <c r="F794" s="31" t="s">
        <v>106</v>
      </c>
      <c r="G794" s="31" t="s">
        <v>3209</v>
      </c>
      <c r="H794" s="31" t="s">
        <v>3210</v>
      </c>
      <c r="I794" s="32" t="s">
        <v>939</v>
      </c>
      <c r="J794" s="32" t="s">
        <v>344</v>
      </c>
      <c r="K794" s="31">
        <f>ABS('Raw_Data'!K794)</f>
        <v>65</v>
      </c>
      <c r="L794" s="31">
        <f>K794 + SUMIF(Stock_In!A:A, A794, Stock_In!D:D) - SUMIF(Stock_Out!A:A, A794, Stock_Out!D:D)</f>
        <v>65</v>
      </c>
      <c r="M794" s="31">
        <v>25</v>
      </c>
      <c r="N794" s="31">
        <f t="shared" si="37"/>
        <v>0</v>
      </c>
      <c r="O794" s="31" t="str">
        <f t="shared" si="36"/>
        <v>No</v>
      </c>
      <c r="P794" s="39">
        <v>2.5</v>
      </c>
      <c r="Q794" s="31">
        <v>78</v>
      </c>
      <c r="R794" s="39">
        <f t="shared" si="38"/>
        <v>195</v>
      </c>
      <c r="S794" s="33">
        <v>37</v>
      </c>
    </row>
    <row r="795" spans="1:19" x14ac:dyDescent="0.25">
      <c r="A795" s="28" t="str">
        <f>IFERROR(VLOOKUP(B795, CHOOSE({1,2}, Products!B:B, Products!A:A), 2, FALSE), "Not Found")</f>
        <v>P015</v>
      </c>
      <c r="B795" s="28" t="str">
        <f>PROPER(TRIM('Raw_Data'!A795))</f>
        <v>Cauliflower</v>
      </c>
      <c r="C795" s="28" t="s">
        <v>152</v>
      </c>
      <c r="D795" s="28" t="s">
        <v>1914</v>
      </c>
      <c r="E795" s="28" t="s">
        <v>3211</v>
      </c>
      <c r="F795" s="28" t="s">
        <v>68</v>
      </c>
      <c r="G795" s="28" t="s">
        <v>3212</v>
      </c>
      <c r="H795" s="28" t="s">
        <v>3213</v>
      </c>
      <c r="I795" s="29" t="s">
        <v>939</v>
      </c>
      <c r="J795" s="29">
        <v>45422</v>
      </c>
      <c r="K795" s="28">
        <f>ABS('Raw_Data'!K795)</f>
        <v>57</v>
      </c>
      <c r="L795" s="28">
        <f>K795 + SUMIF(Stock_In!A:A, A795, Stock_In!D:D) - SUMIF(Stock_Out!A:A, A795, Stock_Out!D:D)</f>
        <v>57</v>
      </c>
      <c r="M795" s="28">
        <v>37</v>
      </c>
      <c r="N795" s="28">
        <f t="shared" si="37"/>
        <v>0</v>
      </c>
      <c r="O795" s="28" t="str">
        <f t="shared" si="36"/>
        <v>No</v>
      </c>
      <c r="P795" s="40">
        <v>3.5</v>
      </c>
      <c r="Q795" s="28">
        <v>45</v>
      </c>
      <c r="R795" s="40">
        <f t="shared" si="38"/>
        <v>157.5</v>
      </c>
      <c r="S795" s="30">
        <v>88</v>
      </c>
    </row>
    <row r="796" spans="1:19" x14ac:dyDescent="0.25">
      <c r="A796" s="31" t="str">
        <f>IFERROR(VLOOKUP(B796, CHOOSE({1,2}, Products!B:B, Products!A:A), 2, FALSE), "Not Found")</f>
        <v>P015</v>
      </c>
      <c r="B796" s="31" t="str">
        <f>PROPER(TRIM('Raw_Data'!A796))</f>
        <v>Cauliflower</v>
      </c>
      <c r="C796" s="31" t="s">
        <v>74</v>
      </c>
      <c r="D796" s="31" t="s">
        <v>1126</v>
      </c>
      <c r="E796" s="31" t="s">
        <v>3214</v>
      </c>
      <c r="F796" s="31" t="s">
        <v>59</v>
      </c>
      <c r="G796" s="31" t="s">
        <v>3215</v>
      </c>
      <c r="H796" s="31" t="s">
        <v>3216</v>
      </c>
      <c r="I796" s="32" t="s">
        <v>527</v>
      </c>
      <c r="J796" s="32" t="s">
        <v>534</v>
      </c>
      <c r="K796" s="31">
        <f>ABS('Raw_Data'!K796)</f>
        <v>57</v>
      </c>
      <c r="L796" s="31">
        <f>K796 + SUMIF(Stock_In!A:A, A796, Stock_In!D:D) - SUMIF(Stock_Out!A:A, A796, Stock_Out!D:D)</f>
        <v>57</v>
      </c>
      <c r="M796" s="31">
        <v>27</v>
      </c>
      <c r="N796" s="31">
        <f t="shared" si="37"/>
        <v>0</v>
      </c>
      <c r="O796" s="31" t="str">
        <f t="shared" si="36"/>
        <v>No</v>
      </c>
      <c r="P796" s="39">
        <v>1.75</v>
      </c>
      <c r="Q796" s="31">
        <v>92</v>
      </c>
      <c r="R796" s="39">
        <f t="shared" si="38"/>
        <v>161</v>
      </c>
      <c r="S796" s="33">
        <v>82</v>
      </c>
    </row>
    <row r="797" spans="1:19" x14ac:dyDescent="0.25">
      <c r="A797" s="28" t="str">
        <f>IFERROR(VLOOKUP(B797, CHOOSE({1,2}, Products!B:B, Products!A:A), 2, FALSE), "Not Found")</f>
        <v>P099</v>
      </c>
      <c r="B797" s="28" t="str">
        <f>PROPER(TRIM('Raw_Data'!A797))</f>
        <v>Multigrain Bread</v>
      </c>
      <c r="C797" s="28" t="s">
        <v>56</v>
      </c>
      <c r="D797" s="28" t="s">
        <v>1304</v>
      </c>
      <c r="E797" s="28" t="s">
        <v>3217</v>
      </c>
      <c r="F797" s="28" t="s">
        <v>106</v>
      </c>
      <c r="G797" s="28" t="s">
        <v>3218</v>
      </c>
      <c r="H797" s="28" t="s">
        <v>3219</v>
      </c>
      <c r="I797" s="29" t="s">
        <v>527</v>
      </c>
      <c r="J797" s="29">
        <v>45331</v>
      </c>
      <c r="K797" s="28">
        <f>ABS('Raw_Data'!K797)</f>
        <v>38</v>
      </c>
      <c r="L797" s="28">
        <f>K797 + SUMIF(Stock_In!A:A, A797, Stock_In!D:D) - SUMIF(Stock_Out!A:A, A797, Stock_Out!D:D)</f>
        <v>38</v>
      </c>
      <c r="M797" s="28">
        <v>38</v>
      </c>
      <c r="N797" s="28">
        <f t="shared" si="37"/>
        <v>0</v>
      </c>
      <c r="O797" s="28" t="str">
        <f t="shared" si="36"/>
        <v>Yes</v>
      </c>
      <c r="P797" s="40">
        <v>4</v>
      </c>
      <c r="Q797" s="28">
        <v>93</v>
      </c>
      <c r="R797" s="40">
        <f t="shared" si="38"/>
        <v>372</v>
      </c>
      <c r="S797" s="30">
        <v>32</v>
      </c>
    </row>
    <row r="798" spans="1:19" x14ac:dyDescent="0.25">
      <c r="A798" s="31" t="str">
        <f>IFERROR(VLOOKUP(B798, CHOOSE({1,2}, Products!B:B, Products!A:A), 2, FALSE), "Not Found")</f>
        <v>P010</v>
      </c>
      <c r="B798" s="31" t="str">
        <f>PROPER(TRIM('Raw_Data'!A798))</f>
        <v>Yogurt</v>
      </c>
      <c r="C798" s="31" t="s">
        <v>74</v>
      </c>
      <c r="D798" s="31" t="s">
        <v>82</v>
      </c>
      <c r="E798" s="31" t="s">
        <v>3220</v>
      </c>
      <c r="F798" s="31" t="s">
        <v>106</v>
      </c>
      <c r="G798" s="31" t="s">
        <v>3221</v>
      </c>
      <c r="H798" s="31" t="s">
        <v>3222</v>
      </c>
      <c r="I798" s="32" t="s">
        <v>527</v>
      </c>
      <c r="J798" s="32">
        <v>45387</v>
      </c>
      <c r="K798" s="31">
        <f>ABS('Raw_Data'!K798)</f>
        <v>59</v>
      </c>
      <c r="L798" s="31">
        <f>K798 + SUMIF(Stock_In!A:A, A798, Stock_In!D:D) - SUMIF(Stock_Out!A:A, A798, Stock_Out!D:D)</f>
        <v>59</v>
      </c>
      <c r="M798" s="31">
        <v>12</v>
      </c>
      <c r="N798" s="31">
        <f t="shared" si="37"/>
        <v>0</v>
      </c>
      <c r="O798" s="31" t="str">
        <f t="shared" si="36"/>
        <v>No</v>
      </c>
      <c r="P798" s="39">
        <v>7</v>
      </c>
      <c r="Q798" s="31">
        <v>59</v>
      </c>
      <c r="R798" s="39">
        <f t="shared" si="38"/>
        <v>413</v>
      </c>
      <c r="S798" s="33">
        <v>23</v>
      </c>
    </row>
    <row r="799" spans="1:19" x14ac:dyDescent="0.25">
      <c r="A799" s="28" t="str">
        <f>IFERROR(VLOOKUP(B799, CHOOSE({1,2}, Products!B:B, Products!A:A), 2, FALSE), "Not Found")</f>
        <v>P068</v>
      </c>
      <c r="B799" s="28" t="str">
        <f>PROPER(TRIM('Raw_Data'!A799))</f>
        <v>Peach</v>
      </c>
      <c r="C799" s="28" t="s">
        <v>152</v>
      </c>
      <c r="D799" s="28" t="s">
        <v>2865</v>
      </c>
      <c r="E799" s="28" t="s">
        <v>3223</v>
      </c>
      <c r="F799" s="28" t="s">
        <v>59</v>
      </c>
      <c r="G799" s="28" t="s">
        <v>3224</v>
      </c>
      <c r="H799" s="28" t="s">
        <v>3225</v>
      </c>
      <c r="I799" s="29" t="s">
        <v>561</v>
      </c>
      <c r="J799" s="29" t="s">
        <v>1205</v>
      </c>
      <c r="K799" s="28">
        <f>ABS('Raw_Data'!K799)</f>
        <v>37</v>
      </c>
      <c r="L799" s="28">
        <f>K799 + SUMIF(Stock_In!A:A, A799, Stock_In!D:D) - SUMIF(Stock_Out!A:A, A799, Stock_Out!D:D)</f>
        <v>37</v>
      </c>
      <c r="M799" s="28">
        <v>60</v>
      </c>
      <c r="N799" s="28">
        <f t="shared" si="37"/>
        <v>23</v>
      </c>
      <c r="O799" s="28" t="str">
        <f t="shared" si="36"/>
        <v>Yes</v>
      </c>
      <c r="P799" s="40">
        <v>6</v>
      </c>
      <c r="Q799" s="28">
        <v>20</v>
      </c>
      <c r="R799" s="40">
        <f t="shared" si="38"/>
        <v>120</v>
      </c>
      <c r="S799" s="30">
        <v>7</v>
      </c>
    </row>
    <row r="800" spans="1:19" x14ac:dyDescent="0.25">
      <c r="A800" s="31" t="str">
        <f>IFERROR(VLOOKUP(B800, CHOOSE({1,2}, Products!B:B, Products!A:A), 2, FALSE), "Not Found")</f>
        <v>P090</v>
      </c>
      <c r="B800" s="31" t="str">
        <f>PROPER(TRIM('Raw_Data'!A800))</f>
        <v>Gouda Cheese</v>
      </c>
      <c r="C800" s="31" t="s">
        <v>65</v>
      </c>
      <c r="D800" s="31" t="s">
        <v>1854</v>
      </c>
      <c r="E800" s="31" t="s">
        <v>3226</v>
      </c>
      <c r="F800" s="31" t="s">
        <v>59</v>
      </c>
      <c r="G800" s="31" t="s">
        <v>3227</v>
      </c>
      <c r="H800" s="31" t="s">
        <v>3228</v>
      </c>
      <c r="I800" s="32" t="s">
        <v>561</v>
      </c>
      <c r="J800" s="32" t="s">
        <v>206</v>
      </c>
      <c r="K800" s="31">
        <f>ABS('Raw_Data'!K800)</f>
        <v>48</v>
      </c>
      <c r="L800" s="31">
        <f>K800 + SUMIF(Stock_In!A:A, A800, Stock_In!D:D) - SUMIF(Stock_Out!A:A, A800, Stock_Out!D:D)</f>
        <v>48</v>
      </c>
      <c r="M800" s="31">
        <v>38</v>
      </c>
      <c r="N800" s="31">
        <f t="shared" si="37"/>
        <v>0</v>
      </c>
      <c r="O800" s="31" t="str">
        <f t="shared" si="36"/>
        <v>No</v>
      </c>
      <c r="P800" s="39">
        <v>2.5</v>
      </c>
      <c r="Q800" s="31">
        <v>52</v>
      </c>
      <c r="R800" s="39">
        <f t="shared" si="38"/>
        <v>130</v>
      </c>
      <c r="S800" s="33">
        <v>11</v>
      </c>
    </row>
    <row r="801" spans="1:19" x14ac:dyDescent="0.25">
      <c r="A801" s="28" t="str">
        <f>IFERROR(VLOOKUP(B801, CHOOSE({1,2}, Products!B:B, Products!A:A), 2, FALSE), "Not Found")</f>
        <v>P110</v>
      </c>
      <c r="B801" s="28" t="str">
        <f>PROPER(TRIM('Raw_Data'!A801))</f>
        <v>Butter Biscuit</v>
      </c>
      <c r="C801" s="28" t="s">
        <v>56</v>
      </c>
      <c r="D801" s="28" t="s">
        <v>3229</v>
      </c>
      <c r="E801" s="28" t="s">
        <v>3230</v>
      </c>
      <c r="F801" s="28" t="s">
        <v>106</v>
      </c>
      <c r="G801" s="28" t="s">
        <v>3231</v>
      </c>
      <c r="H801" s="28" t="s">
        <v>3232</v>
      </c>
      <c r="I801" s="29" t="s">
        <v>561</v>
      </c>
      <c r="J801" s="29">
        <v>45508</v>
      </c>
      <c r="K801" s="28">
        <f>ABS('Raw_Data'!K801)</f>
        <v>33</v>
      </c>
      <c r="L801" s="28">
        <f>K801 + SUMIF(Stock_In!A:A, A801, Stock_In!D:D) - SUMIF(Stock_Out!A:A, A801, Stock_Out!D:D)</f>
        <v>33</v>
      </c>
      <c r="M801" s="28">
        <v>41</v>
      </c>
      <c r="N801" s="28">
        <f t="shared" si="37"/>
        <v>8</v>
      </c>
      <c r="O801" s="28" t="str">
        <f t="shared" si="36"/>
        <v>Yes</v>
      </c>
      <c r="P801" s="40">
        <v>8</v>
      </c>
      <c r="Q801" s="28">
        <v>27</v>
      </c>
      <c r="R801" s="40">
        <f t="shared" si="38"/>
        <v>216</v>
      </c>
      <c r="S801" s="30">
        <v>78</v>
      </c>
    </row>
    <row r="802" spans="1:19" x14ac:dyDescent="0.25">
      <c r="A802" s="31" t="str">
        <f>IFERROR(VLOOKUP(B802, CHOOSE({1,2}, Products!B:B, Products!A:A), 2, FALSE), "Not Found")</f>
        <v>P104</v>
      </c>
      <c r="B802" s="31" t="str">
        <f>PROPER(TRIM('Raw_Data'!A802))</f>
        <v>Corn Oil</v>
      </c>
      <c r="C802" s="31" t="s">
        <v>65</v>
      </c>
      <c r="D802" s="31" t="s">
        <v>1184</v>
      </c>
      <c r="E802" s="31" t="s">
        <v>3233</v>
      </c>
      <c r="F802" s="31" t="s">
        <v>106</v>
      </c>
      <c r="G802" s="31" t="s">
        <v>3234</v>
      </c>
      <c r="H802" s="31" t="s">
        <v>3235</v>
      </c>
      <c r="I802" s="32" t="s">
        <v>561</v>
      </c>
      <c r="J802" s="32">
        <v>45454</v>
      </c>
      <c r="K802" s="31">
        <f>ABS('Raw_Data'!K802)</f>
        <v>32</v>
      </c>
      <c r="L802" s="31">
        <f>K802 + SUMIF(Stock_In!A:A, A802, Stock_In!D:D) - SUMIF(Stock_Out!A:A, A802, Stock_Out!D:D)</f>
        <v>32</v>
      </c>
      <c r="M802" s="31">
        <v>20</v>
      </c>
      <c r="N802" s="31">
        <f t="shared" si="37"/>
        <v>0</v>
      </c>
      <c r="O802" s="31" t="str">
        <f t="shared" si="36"/>
        <v>No</v>
      </c>
      <c r="P802" s="39">
        <v>6.5</v>
      </c>
      <c r="Q802" s="31">
        <v>51</v>
      </c>
      <c r="R802" s="39">
        <f t="shared" si="38"/>
        <v>331.5</v>
      </c>
      <c r="S802" s="33">
        <v>51</v>
      </c>
    </row>
    <row r="803" spans="1:19" x14ac:dyDescent="0.25">
      <c r="A803" s="28" t="str">
        <f>IFERROR(VLOOKUP(B803, CHOOSE({1,2}, Products!B:B, Products!A:A), 2, FALSE), "Not Found")</f>
        <v>P108</v>
      </c>
      <c r="B803" s="28" t="str">
        <f>PROPER(TRIM('Raw_Data'!A803))</f>
        <v>Cherry</v>
      </c>
      <c r="C803" s="28" t="s">
        <v>201</v>
      </c>
      <c r="D803" s="28" t="s">
        <v>1850</v>
      </c>
      <c r="E803" s="28" t="s">
        <v>3236</v>
      </c>
      <c r="F803" s="28" t="s">
        <v>68</v>
      </c>
      <c r="G803" s="28" t="s">
        <v>3237</v>
      </c>
      <c r="H803" s="28" t="s">
        <v>3238</v>
      </c>
      <c r="I803" s="29" t="s">
        <v>1913</v>
      </c>
      <c r="J803" s="29" t="s">
        <v>1139</v>
      </c>
      <c r="K803" s="28">
        <f>ABS('Raw_Data'!K803)</f>
        <v>43</v>
      </c>
      <c r="L803" s="28">
        <f>K803 + SUMIF(Stock_In!A:A, A803, Stock_In!D:D) - SUMIF(Stock_Out!A:A, A803, Stock_Out!D:D)</f>
        <v>43</v>
      </c>
      <c r="M803" s="28">
        <v>94</v>
      </c>
      <c r="N803" s="28">
        <f t="shared" si="37"/>
        <v>51</v>
      </c>
      <c r="O803" s="28" t="str">
        <f t="shared" si="36"/>
        <v>Yes</v>
      </c>
      <c r="P803" s="40">
        <v>15</v>
      </c>
      <c r="Q803" s="28">
        <v>94</v>
      </c>
      <c r="R803" s="40">
        <f t="shared" si="38"/>
        <v>1410</v>
      </c>
      <c r="S803" s="30">
        <v>66</v>
      </c>
    </row>
    <row r="804" spans="1:19" x14ac:dyDescent="0.25">
      <c r="A804" s="31" t="str">
        <f>IFERROR(VLOOKUP(B804, CHOOSE({1,2}, Products!B:B, Products!A:A), 2, FALSE), "Not Found")</f>
        <v>P040</v>
      </c>
      <c r="B804" s="31" t="str">
        <f>PROPER(TRIM('Raw_Data'!A804))</f>
        <v>Sesame Oil</v>
      </c>
      <c r="C804" s="31" t="s">
        <v>74</v>
      </c>
      <c r="D804" s="31" t="s">
        <v>1001</v>
      </c>
      <c r="E804" s="31" t="s">
        <v>3239</v>
      </c>
      <c r="F804" s="31" t="s">
        <v>68</v>
      </c>
      <c r="G804" s="31" t="s">
        <v>3240</v>
      </c>
      <c r="H804" s="31" t="s">
        <v>3241</v>
      </c>
      <c r="I804" s="32" t="s">
        <v>1913</v>
      </c>
      <c r="J804" s="32" t="s">
        <v>912</v>
      </c>
      <c r="K804" s="31">
        <f>ABS('Raw_Data'!K804)</f>
        <v>97</v>
      </c>
      <c r="L804" s="31">
        <f>K804 + SUMIF(Stock_In!A:A, A804, Stock_In!D:D) - SUMIF(Stock_Out!A:A, A804, Stock_Out!D:D)</f>
        <v>97</v>
      </c>
      <c r="M804" s="31">
        <v>60</v>
      </c>
      <c r="N804" s="31">
        <f t="shared" si="37"/>
        <v>0</v>
      </c>
      <c r="O804" s="31" t="str">
        <f t="shared" si="36"/>
        <v>No</v>
      </c>
      <c r="P804" s="39">
        <v>4</v>
      </c>
      <c r="Q804" s="31">
        <v>99</v>
      </c>
      <c r="R804" s="39">
        <f t="shared" si="38"/>
        <v>396</v>
      </c>
      <c r="S804" s="33">
        <v>68</v>
      </c>
    </row>
    <row r="805" spans="1:19" x14ac:dyDescent="0.25">
      <c r="A805" s="28" t="str">
        <f>IFERROR(VLOOKUP(B805, CHOOSE({1,2}, Products!B:B, Products!A:A), 2, FALSE), "Not Found")</f>
        <v>P078</v>
      </c>
      <c r="B805" s="28" t="str">
        <f>PROPER(TRIM('Raw_Data'!A805))</f>
        <v>Black Coffee</v>
      </c>
      <c r="C805" s="28" t="s">
        <v>113</v>
      </c>
      <c r="D805" s="28" t="s">
        <v>660</v>
      </c>
      <c r="E805" s="28" t="s">
        <v>3242</v>
      </c>
      <c r="F805" s="28" t="s">
        <v>59</v>
      </c>
      <c r="G805" s="28" t="s">
        <v>3243</v>
      </c>
      <c r="H805" s="28" t="s">
        <v>3244</v>
      </c>
      <c r="I805" s="29" t="s">
        <v>1880</v>
      </c>
      <c r="J805" s="29" t="s">
        <v>534</v>
      </c>
      <c r="K805" s="28">
        <f>ABS('Raw_Data'!K805)</f>
        <v>37</v>
      </c>
      <c r="L805" s="28">
        <f>K805 + SUMIF(Stock_In!A:A, A805, Stock_In!D:D) - SUMIF(Stock_Out!A:A, A805, Stock_Out!D:D)</f>
        <v>37</v>
      </c>
      <c r="M805" s="28">
        <v>57</v>
      </c>
      <c r="N805" s="28">
        <f t="shared" si="37"/>
        <v>20</v>
      </c>
      <c r="O805" s="28" t="str">
        <f t="shared" si="36"/>
        <v>Yes</v>
      </c>
      <c r="P805" s="40">
        <v>9</v>
      </c>
      <c r="Q805" s="28">
        <v>52</v>
      </c>
      <c r="R805" s="40">
        <f t="shared" si="38"/>
        <v>468</v>
      </c>
      <c r="S805" s="30">
        <v>86</v>
      </c>
    </row>
    <row r="806" spans="1:19" x14ac:dyDescent="0.25">
      <c r="A806" s="31" t="str">
        <f>IFERROR(VLOOKUP(B806, CHOOSE({1,2}, Products!B:B, Products!A:A), 2, FALSE), "Not Found")</f>
        <v>P117</v>
      </c>
      <c r="B806" s="31" t="str">
        <f>PROPER(TRIM('Raw_Data'!A806))</f>
        <v>Heavy Cream</v>
      </c>
      <c r="C806" s="31" t="s">
        <v>74</v>
      </c>
      <c r="D806" s="31" t="s">
        <v>1701</v>
      </c>
      <c r="E806" s="31" t="s">
        <v>3245</v>
      </c>
      <c r="F806" s="31" t="s">
        <v>68</v>
      </c>
      <c r="G806" s="31" t="s">
        <v>3246</v>
      </c>
      <c r="H806" s="31" t="s">
        <v>3247</v>
      </c>
      <c r="I806" s="32" t="s">
        <v>2056</v>
      </c>
      <c r="J806" s="32">
        <v>45599</v>
      </c>
      <c r="K806" s="31">
        <f>ABS('Raw_Data'!K806)</f>
        <v>74</v>
      </c>
      <c r="L806" s="31">
        <f>K806 + SUMIF(Stock_In!A:A, A806, Stock_In!D:D) - SUMIF(Stock_Out!A:A, A806, Stock_Out!D:D)</f>
        <v>74</v>
      </c>
      <c r="M806" s="31">
        <v>21</v>
      </c>
      <c r="N806" s="31">
        <f t="shared" si="37"/>
        <v>0</v>
      </c>
      <c r="O806" s="31" t="str">
        <f t="shared" si="36"/>
        <v>No</v>
      </c>
      <c r="P806" s="39">
        <v>7</v>
      </c>
      <c r="Q806" s="31">
        <v>20</v>
      </c>
      <c r="R806" s="39">
        <f t="shared" si="38"/>
        <v>140</v>
      </c>
      <c r="S806" s="33">
        <v>13</v>
      </c>
    </row>
    <row r="807" spans="1:19" x14ac:dyDescent="0.25">
      <c r="A807" s="28" t="str">
        <f>IFERROR(VLOOKUP(B807, CHOOSE({1,2}, Products!B:B, Products!A:A), 2, FALSE), "Not Found")</f>
        <v>P088</v>
      </c>
      <c r="B807" s="28" t="str">
        <f>PROPER(TRIM('Raw_Data'!A807))</f>
        <v>Haddock</v>
      </c>
      <c r="C807" s="28" t="s">
        <v>74</v>
      </c>
      <c r="D807" s="28" t="s">
        <v>1885</v>
      </c>
      <c r="E807" s="28" t="s">
        <v>3248</v>
      </c>
      <c r="F807" s="28" t="s">
        <v>59</v>
      </c>
      <c r="G807" s="28" t="s">
        <v>3249</v>
      </c>
      <c r="H807" s="28" t="s">
        <v>3250</v>
      </c>
      <c r="I807" s="29" t="s">
        <v>2056</v>
      </c>
      <c r="J807" s="29">
        <v>45390</v>
      </c>
      <c r="K807" s="28">
        <f>ABS('Raw_Data'!K807)</f>
        <v>76</v>
      </c>
      <c r="L807" s="28">
        <f>K807 + SUMIF(Stock_In!A:A, A807, Stock_In!D:D) - SUMIF(Stock_Out!A:A, A807, Stock_Out!D:D)</f>
        <v>76</v>
      </c>
      <c r="M807" s="28">
        <v>31</v>
      </c>
      <c r="N807" s="28">
        <f t="shared" si="37"/>
        <v>0</v>
      </c>
      <c r="O807" s="28" t="str">
        <f t="shared" si="36"/>
        <v>No</v>
      </c>
      <c r="P807" s="40">
        <v>1.9</v>
      </c>
      <c r="Q807" s="28">
        <v>85</v>
      </c>
      <c r="R807" s="40">
        <f t="shared" si="38"/>
        <v>161.5</v>
      </c>
      <c r="S807" s="30">
        <v>42</v>
      </c>
    </row>
    <row r="808" spans="1:19" x14ac:dyDescent="0.25">
      <c r="A808" s="31" t="str">
        <f>IFERROR(VLOOKUP(B808, CHOOSE({1,2}, Products!B:B, Products!A:A), 2, FALSE), "Not Found")</f>
        <v>P090</v>
      </c>
      <c r="B808" s="31" t="str">
        <f>PROPER(TRIM('Raw_Data'!A808))</f>
        <v>Gouda Cheese</v>
      </c>
      <c r="C808" s="31" t="s">
        <v>74</v>
      </c>
      <c r="D808" s="31" t="s">
        <v>3229</v>
      </c>
      <c r="E808" s="31" t="s">
        <v>3251</v>
      </c>
      <c r="F808" s="31" t="s">
        <v>106</v>
      </c>
      <c r="G808" s="31" t="s">
        <v>3252</v>
      </c>
      <c r="H808" s="31" t="s">
        <v>3253</v>
      </c>
      <c r="I808" s="32" t="s">
        <v>2056</v>
      </c>
      <c r="J808" s="32" t="s">
        <v>679</v>
      </c>
      <c r="K808" s="31">
        <f>ABS('Raw_Data'!K808)</f>
        <v>100</v>
      </c>
      <c r="L808" s="31">
        <f>K808 + SUMIF(Stock_In!A:A, A808, Stock_In!D:D) - SUMIF(Stock_Out!A:A, A808, Stock_Out!D:D)</f>
        <v>100</v>
      </c>
      <c r="M808" s="31">
        <v>22</v>
      </c>
      <c r="N808" s="31">
        <f t="shared" si="37"/>
        <v>0</v>
      </c>
      <c r="O808" s="31" t="str">
        <f t="shared" si="36"/>
        <v>No</v>
      </c>
      <c r="P808" s="39">
        <v>7</v>
      </c>
      <c r="Q808" s="31">
        <v>86</v>
      </c>
      <c r="R808" s="39">
        <f t="shared" si="38"/>
        <v>602</v>
      </c>
      <c r="S808" s="33">
        <v>30</v>
      </c>
    </row>
    <row r="809" spans="1:19" x14ac:dyDescent="0.25">
      <c r="A809" s="28" t="str">
        <f>IFERROR(VLOOKUP(B809, CHOOSE({1,2}, Products!B:B, Products!A:A), 2, FALSE), "Not Found")</f>
        <v>P084</v>
      </c>
      <c r="B809" s="28" t="str">
        <f>PROPER(TRIM('Raw_Data'!A809))</f>
        <v>Evaporated Milk</v>
      </c>
      <c r="C809" s="28" t="s">
        <v>56</v>
      </c>
      <c r="D809" s="28" t="s">
        <v>340</v>
      </c>
      <c r="E809" s="28" t="s">
        <v>3254</v>
      </c>
      <c r="F809" s="28" t="s">
        <v>59</v>
      </c>
      <c r="G809" s="28" t="s">
        <v>3255</v>
      </c>
      <c r="H809" s="28" t="s">
        <v>3256</v>
      </c>
      <c r="I809" s="29" t="s">
        <v>705</v>
      </c>
      <c r="J809" s="29" t="s">
        <v>302</v>
      </c>
      <c r="K809" s="28">
        <f>ABS('Raw_Data'!K809)</f>
        <v>64</v>
      </c>
      <c r="L809" s="28">
        <f>K809 + SUMIF(Stock_In!A:A, A809, Stock_In!D:D) - SUMIF(Stock_Out!A:A, A809, Stock_Out!D:D)</f>
        <v>64</v>
      </c>
      <c r="M809" s="28">
        <v>95</v>
      </c>
      <c r="N809" s="28">
        <f t="shared" si="37"/>
        <v>31</v>
      </c>
      <c r="O809" s="28" t="str">
        <f t="shared" si="36"/>
        <v>Yes</v>
      </c>
      <c r="P809" s="40">
        <v>2.85</v>
      </c>
      <c r="Q809" s="28">
        <v>48</v>
      </c>
      <c r="R809" s="40">
        <f t="shared" si="38"/>
        <v>136.80000000000001</v>
      </c>
      <c r="S809" s="30">
        <v>82</v>
      </c>
    </row>
    <row r="810" spans="1:19" x14ac:dyDescent="0.25">
      <c r="A810" s="31" t="str">
        <f>IFERROR(VLOOKUP(B810, CHOOSE({1,2}, Products!B:B, Products!A:A), 2, FALSE), "Not Found")</f>
        <v>P090</v>
      </c>
      <c r="B810" s="31" t="str">
        <f>PROPER(TRIM('Raw_Data'!A810))</f>
        <v>Gouda Cheese</v>
      </c>
      <c r="C810" s="31" t="s">
        <v>152</v>
      </c>
      <c r="D810" s="31" t="s">
        <v>292</v>
      </c>
      <c r="E810" s="31" t="s">
        <v>3258</v>
      </c>
      <c r="F810" s="31" t="s">
        <v>59</v>
      </c>
      <c r="G810" s="31" t="s">
        <v>3259</v>
      </c>
      <c r="H810" s="31" t="s">
        <v>3260</v>
      </c>
      <c r="I810" s="32" t="s">
        <v>705</v>
      </c>
      <c r="J810" s="32" t="s">
        <v>717</v>
      </c>
      <c r="K810" s="31">
        <f>ABS('Raw_Data'!K810)</f>
        <v>41</v>
      </c>
      <c r="L810" s="31">
        <f>K810 + SUMIF(Stock_In!A:A, A810, Stock_In!D:D) - SUMIF(Stock_Out!A:A, A810, Stock_Out!D:D)</f>
        <v>41</v>
      </c>
      <c r="M810" s="31">
        <v>8</v>
      </c>
      <c r="N810" s="31">
        <f t="shared" si="37"/>
        <v>0</v>
      </c>
      <c r="O810" s="31" t="str">
        <f t="shared" si="36"/>
        <v>No</v>
      </c>
      <c r="P810" s="39">
        <v>4</v>
      </c>
      <c r="Q810" s="31">
        <v>73</v>
      </c>
      <c r="R810" s="39">
        <f t="shared" si="38"/>
        <v>292</v>
      </c>
      <c r="S810" s="33">
        <v>64</v>
      </c>
    </row>
    <row r="811" spans="1:19" x14ac:dyDescent="0.25">
      <c r="A811" s="28" t="str">
        <f>IFERROR(VLOOKUP(B811, CHOOSE({1,2}, Products!B:B, Products!A:A), 2, FALSE), "Not Found")</f>
        <v>P013</v>
      </c>
      <c r="B811" s="28" t="str">
        <f>PROPER(TRIM('Raw_Data'!A811))</f>
        <v>Orange</v>
      </c>
      <c r="C811" s="28" t="s">
        <v>65</v>
      </c>
      <c r="D811" s="28" t="s">
        <v>322</v>
      </c>
      <c r="E811" s="28" t="s">
        <v>3261</v>
      </c>
      <c r="F811" s="28" t="s">
        <v>106</v>
      </c>
      <c r="G811" s="28" t="s">
        <v>3262</v>
      </c>
      <c r="H811" s="28" t="s">
        <v>3263</v>
      </c>
      <c r="I811" s="29" t="s">
        <v>705</v>
      </c>
      <c r="J811" s="29" t="s">
        <v>110</v>
      </c>
      <c r="K811" s="28">
        <f>ABS('Raw_Data'!K811)</f>
        <v>84</v>
      </c>
      <c r="L811" s="28">
        <f>K811 + SUMIF(Stock_In!A:A, A811, Stock_In!D:D) - SUMIF(Stock_Out!A:A, A811, Stock_Out!D:D)</f>
        <v>84</v>
      </c>
      <c r="M811" s="28">
        <v>14</v>
      </c>
      <c r="N811" s="28">
        <f t="shared" si="37"/>
        <v>0</v>
      </c>
      <c r="O811" s="28" t="str">
        <f t="shared" si="36"/>
        <v>No</v>
      </c>
      <c r="P811" s="40">
        <v>4</v>
      </c>
      <c r="Q811" s="28">
        <v>98</v>
      </c>
      <c r="R811" s="40">
        <f t="shared" si="38"/>
        <v>392</v>
      </c>
      <c r="S811" s="30">
        <v>9</v>
      </c>
    </row>
    <row r="812" spans="1:19" x14ac:dyDescent="0.25">
      <c r="A812" s="31" t="str">
        <f>IFERROR(VLOOKUP(B812, CHOOSE({1,2}, Products!B:B, Products!A:A), 2, FALSE), "Not Found")</f>
        <v>P014</v>
      </c>
      <c r="B812" s="31" t="str">
        <f>PROPER(TRIM('Raw_Data'!A812))</f>
        <v>Digestive Biscuit</v>
      </c>
      <c r="C812" s="31" t="s">
        <v>74</v>
      </c>
      <c r="D812" s="31" t="s">
        <v>950</v>
      </c>
      <c r="E812" s="31" t="s">
        <v>3264</v>
      </c>
      <c r="F812" s="31" t="s">
        <v>68</v>
      </c>
      <c r="G812" s="31" t="s">
        <v>3265</v>
      </c>
      <c r="H812" s="31" t="s">
        <v>3266</v>
      </c>
      <c r="I812" s="32" t="s">
        <v>705</v>
      </c>
      <c r="J812" s="32" t="s">
        <v>71</v>
      </c>
      <c r="K812" s="31">
        <f>ABS('Raw_Data'!K812)</f>
        <v>61</v>
      </c>
      <c r="L812" s="31">
        <f>K812 + SUMIF(Stock_In!A:A, A812, Stock_In!D:D) - SUMIF(Stock_Out!A:A, A812, Stock_Out!D:D)</f>
        <v>61</v>
      </c>
      <c r="M812" s="31">
        <v>23</v>
      </c>
      <c r="N812" s="31">
        <f t="shared" si="37"/>
        <v>0</v>
      </c>
      <c r="O812" s="31" t="str">
        <f t="shared" si="36"/>
        <v>No</v>
      </c>
      <c r="P812" s="39">
        <v>9</v>
      </c>
      <c r="Q812" s="31">
        <v>100</v>
      </c>
      <c r="R812" s="39">
        <f t="shared" si="38"/>
        <v>900</v>
      </c>
      <c r="S812" s="33">
        <v>86</v>
      </c>
    </row>
    <row r="813" spans="1:19" x14ac:dyDescent="0.25">
      <c r="A813" s="28" t="str">
        <f>IFERROR(VLOOKUP(B813, CHOOSE({1,2}, Products!B:B, Products!A:A), 2, FALSE), "Not Found")</f>
        <v>P044</v>
      </c>
      <c r="B813" s="28" t="str">
        <f>PROPER(TRIM('Raw_Data'!A813))</f>
        <v>Peanut Oil</v>
      </c>
      <c r="C813" s="28" t="s">
        <v>113</v>
      </c>
      <c r="D813" s="28" t="s">
        <v>3267</v>
      </c>
      <c r="E813" s="28" t="s">
        <v>3268</v>
      </c>
      <c r="F813" s="28" t="s">
        <v>68</v>
      </c>
      <c r="G813" s="28" t="s">
        <v>3269</v>
      </c>
      <c r="H813" s="28" t="s">
        <v>3270</v>
      </c>
      <c r="I813" s="29" t="s">
        <v>2660</v>
      </c>
      <c r="J813" s="29" t="s">
        <v>178</v>
      </c>
      <c r="K813" s="28">
        <f>ABS('Raw_Data'!K813)</f>
        <v>24</v>
      </c>
      <c r="L813" s="28">
        <f>K813 + SUMIF(Stock_In!A:A, A813, Stock_In!D:D) - SUMIF(Stock_Out!A:A, A813, Stock_Out!D:D)</f>
        <v>24</v>
      </c>
      <c r="M813" s="28">
        <v>25</v>
      </c>
      <c r="N813" s="28">
        <f t="shared" si="37"/>
        <v>1</v>
      </c>
      <c r="O813" s="28" t="str">
        <f t="shared" si="36"/>
        <v>Yes</v>
      </c>
      <c r="P813" s="40">
        <v>7</v>
      </c>
      <c r="Q813" s="28">
        <v>72</v>
      </c>
      <c r="R813" s="40">
        <f t="shared" si="38"/>
        <v>504</v>
      </c>
      <c r="S813" s="30">
        <v>83</v>
      </c>
    </row>
    <row r="814" spans="1:19" x14ac:dyDescent="0.25">
      <c r="A814" s="31" t="str">
        <f>IFERROR(VLOOKUP(B814, CHOOSE({1,2}, Products!B:B, Products!A:A), 2, FALSE), "Not Found")</f>
        <v>P011</v>
      </c>
      <c r="B814" s="31" t="str">
        <f>PROPER(TRIM('Raw_Data'!A814))</f>
        <v>Cheddar Cheese</v>
      </c>
      <c r="C814" s="31" t="s">
        <v>65</v>
      </c>
      <c r="D814" s="31" t="s">
        <v>2861</v>
      </c>
      <c r="E814" s="31" t="s">
        <v>3271</v>
      </c>
      <c r="F814" s="31" t="s">
        <v>68</v>
      </c>
      <c r="G814" s="31" t="s">
        <v>3272</v>
      </c>
      <c r="H814" s="31" t="s">
        <v>3273</v>
      </c>
      <c r="I814" s="32" t="s">
        <v>1024</v>
      </c>
      <c r="J814" s="32" t="s">
        <v>2056</v>
      </c>
      <c r="K814" s="31">
        <f>ABS('Raw_Data'!K814)</f>
        <v>86</v>
      </c>
      <c r="L814" s="31">
        <f>K814 + SUMIF(Stock_In!A:A, A814, Stock_In!D:D) - SUMIF(Stock_Out!A:A, A814, Stock_Out!D:D)</f>
        <v>86</v>
      </c>
      <c r="M814" s="31">
        <v>96</v>
      </c>
      <c r="N814" s="31">
        <f t="shared" si="37"/>
        <v>10</v>
      </c>
      <c r="O814" s="31" t="str">
        <f t="shared" si="36"/>
        <v>Yes</v>
      </c>
      <c r="P814" s="39">
        <v>10</v>
      </c>
      <c r="Q814" s="31">
        <v>94</v>
      </c>
      <c r="R814" s="39">
        <f t="shared" si="38"/>
        <v>940</v>
      </c>
      <c r="S814" s="33">
        <v>89</v>
      </c>
    </row>
    <row r="815" spans="1:19" x14ac:dyDescent="0.25">
      <c r="A815" s="28" t="str">
        <f>IFERROR(VLOOKUP(B815, CHOOSE({1,2}, Products!B:B, Products!A:A), 2, FALSE), "Not Found")</f>
        <v>P028</v>
      </c>
      <c r="B815" s="28" t="str">
        <f>PROPER(TRIM('Raw_Data'!A815))</f>
        <v>Tilapia</v>
      </c>
      <c r="C815" s="28" t="s">
        <v>113</v>
      </c>
      <c r="D815" s="28" t="s">
        <v>3274</v>
      </c>
      <c r="E815" s="28" t="s">
        <v>3275</v>
      </c>
      <c r="F815" s="28" t="s">
        <v>68</v>
      </c>
      <c r="G815" s="28" t="s">
        <v>3276</v>
      </c>
      <c r="H815" s="28" t="s">
        <v>3277</v>
      </c>
      <c r="I815" s="29" t="s">
        <v>1024</v>
      </c>
      <c r="J815" s="29" t="s">
        <v>850</v>
      </c>
      <c r="K815" s="28">
        <f>ABS('Raw_Data'!K815)</f>
        <v>93</v>
      </c>
      <c r="L815" s="28">
        <f>K815 + SUMIF(Stock_In!A:A, A815, Stock_In!D:D) - SUMIF(Stock_Out!A:A, A815, Stock_Out!D:D)</f>
        <v>93</v>
      </c>
      <c r="M815" s="28">
        <v>29</v>
      </c>
      <c r="N815" s="28">
        <f t="shared" si="37"/>
        <v>0</v>
      </c>
      <c r="O815" s="28" t="str">
        <f t="shared" si="36"/>
        <v>No</v>
      </c>
      <c r="P815" s="40">
        <v>7.5</v>
      </c>
      <c r="Q815" s="28">
        <v>80</v>
      </c>
      <c r="R815" s="40">
        <f t="shared" si="38"/>
        <v>600</v>
      </c>
      <c r="S815" s="30">
        <v>43</v>
      </c>
    </row>
    <row r="816" spans="1:19" x14ac:dyDescent="0.25">
      <c r="A816" s="31" t="str">
        <f>IFERROR(VLOOKUP(B816, CHOOSE({1,2}, Products!B:B, Products!A:A), 2, FALSE), "Not Found")</f>
        <v>P012</v>
      </c>
      <c r="B816" s="31" t="str">
        <f>PROPER(TRIM('Raw_Data'!A816))</f>
        <v>Avocado Oil</v>
      </c>
      <c r="C816" s="31" t="s">
        <v>65</v>
      </c>
      <c r="D816" s="31" t="s">
        <v>2910</v>
      </c>
      <c r="E816" s="31" t="s">
        <v>3278</v>
      </c>
      <c r="F816" s="31" t="s">
        <v>68</v>
      </c>
      <c r="G816" s="31" t="s">
        <v>3279</v>
      </c>
      <c r="H816" s="31" t="s">
        <v>3280</v>
      </c>
      <c r="I816" s="32" t="s">
        <v>1024</v>
      </c>
      <c r="J816" s="32">
        <v>45391</v>
      </c>
      <c r="K816" s="31">
        <f>ABS('Raw_Data'!K816)</f>
        <v>99</v>
      </c>
      <c r="L816" s="31">
        <f>K816 + SUMIF(Stock_In!A:A, A816, Stock_In!D:D) - SUMIF(Stock_Out!A:A, A816, Stock_Out!D:D)</f>
        <v>99</v>
      </c>
      <c r="M816" s="31">
        <v>23</v>
      </c>
      <c r="N816" s="31">
        <f t="shared" si="37"/>
        <v>0</v>
      </c>
      <c r="O816" s="31" t="str">
        <f t="shared" si="36"/>
        <v>No</v>
      </c>
      <c r="P816" s="39">
        <v>2.5</v>
      </c>
      <c r="Q816" s="31">
        <v>100</v>
      </c>
      <c r="R816" s="39">
        <f t="shared" si="38"/>
        <v>250</v>
      </c>
      <c r="S816" s="33">
        <v>54</v>
      </c>
    </row>
    <row r="817" spans="1:19" x14ac:dyDescent="0.25">
      <c r="A817" s="28" t="str">
        <f>IFERROR(VLOOKUP(B817, CHOOSE({1,2}, Products!B:B, Products!A:A), 2, FALSE), "Not Found")</f>
        <v>P121</v>
      </c>
      <c r="B817" s="28" t="str">
        <f>PROPER(TRIM('Raw_Data'!A817))</f>
        <v>Mackerel</v>
      </c>
      <c r="C817" s="28" t="s">
        <v>103</v>
      </c>
      <c r="D817" s="28" t="s">
        <v>2537</v>
      </c>
      <c r="E817" s="28" t="s">
        <v>3281</v>
      </c>
      <c r="F817" s="28" t="s">
        <v>106</v>
      </c>
      <c r="G817" s="28" t="s">
        <v>3282</v>
      </c>
      <c r="H817" s="28" t="s">
        <v>3283</v>
      </c>
      <c r="I817" s="29" t="s">
        <v>1024</v>
      </c>
      <c r="J817" s="29">
        <v>45329</v>
      </c>
      <c r="K817" s="28">
        <f>ABS('Raw_Data'!K817)</f>
        <v>30</v>
      </c>
      <c r="L817" s="28">
        <f>K817 + SUMIF(Stock_In!A:A, A817, Stock_In!D:D) - SUMIF(Stock_Out!A:A, A817, Stock_Out!D:D)</f>
        <v>30</v>
      </c>
      <c r="M817" s="28">
        <v>53</v>
      </c>
      <c r="N817" s="28">
        <f t="shared" si="37"/>
        <v>23</v>
      </c>
      <c r="O817" s="28" t="str">
        <f t="shared" si="36"/>
        <v>Yes</v>
      </c>
      <c r="P817" s="40">
        <v>2.75</v>
      </c>
      <c r="Q817" s="28">
        <v>92</v>
      </c>
      <c r="R817" s="40">
        <f t="shared" si="38"/>
        <v>253</v>
      </c>
      <c r="S817" s="30">
        <v>8</v>
      </c>
    </row>
    <row r="818" spans="1:19" x14ac:dyDescent="0.25">
      <c r="A818" s="31" t="str">
        <f>IFERROR(VLOOKUP(B818, CHOOSE({1,2}, Products!B:B, Products!A:A), 2, FALSE), "Not Found")</f>
        <v>P104</v>
      </c>
      <c r="B818" s="31" t="str">
        <f>PROPER(TRIM('Raw_Data'!A818))</f>
        <v>Corn Oil</v>
      </c>
      <c r="C818" s="31" t="s">
        <v>56</v>
      </c>
      <c r="D818" s="31" t="s">
        <v>256</v>
      </c>
      <c r="E818" s="31" t="s">
        <v>3284</v>
      </c>
      <c r="F818" s="31" t="s">
        <v>59</v>
      </c>
      <c r="G818" s="31" t="s">
        <v>3285</v>
      </c>
      <c r="H818" s="31" t="s">
        <v>3286</v>
      </c>
      <c r="I818" s="32" t="s">
        <v>1024</v>
      </c>
      <c r="J818" s="32" t="s">
        <v>1043</v>
      </c>
      <c r="K818" s="31">
        <f>ABS('Raw_Data'!K818)</f>
        <v>75</v>
      </c>
      <c r="L818" s="31">
        <f>K818 + SUMIF(Stock_In!A:A, A818, Stock_In!D:D) - SUMIF(Stock_Out!A:A, A818, Stock_Out!D:D)</f>
        <v>75</v>
      </c>
      <c r="M818" s="31">
        <v>58</v>
      </c>
      <c r="N818" s="31">
        <f t="shared" si="37"/>
        <v>0</v>
      </c>
      <c r="O818" s="31" t="str">
        <f t="shared" si="36"/>
        <v>No</v>
      </c>
      <c r="P818" s="39">
        <v>3.5</v>
      </c>
      <c r="Q818" s="31">
        <v>63</v>
      </c>
      <c r="R818" s="39">
        <f t="shared" si="38"/>
        <v>220.5</v>
      </c>
      <c r="S818" s="33">
        <v>28</v>
      </c>
    </row>
    <row r="819" spans="1:19" x14ac:dyDescent="0.25">
      <c r="A819" s="28" t="str">
        <f>IFERROR(VLOOKUP(B819, CHOOSE({1,2}, Products!B:B, Products!A:A), 2, FALSE), "Not Found")</f>
        <v>P020</v>
      </c>
      <c r="B819" s="28" t="str">
        <f>PROPER(TRIM('Raw_Data'!A819))</f>
        <v>Whole Wheat Flour</v>
      </c>
      <c r="C819" s="28" t="s">
        <v>65</v>
      </c>
      <c r="D819" s="28" t="s">
        <v>2086</v>
      </c>
      <c r="E819" s="28" t="s">
        <v>3287</v>
      </c>
      <c r="F819" s="28" t="s">
        <v>59</v>
      </c>
      <c r="G819" s="28" t="s">
        <v>3288</v>
      </c>
      <c r="H819" s="28" t="s">
        <v>3289</v>
      </c>
      <c r="I819" s="29" t="s">
        <v>781</v>
      </c>
      <c r="J819" s="29" t="s">
        <v>158</v>
      </c>
      <c r="K819" s="28">
        <f>ABS('Raw_Data'!K819)</f>
        <v>39</v>
      </c>
      <c r="L819" s="28">
        <f>K819 + SUMIF(Stock_In!A:A, A819, Stock_In!D:D) - SUMIF(Stock_Out!A:A, A819, Stock_Out!D:D)</f>
        <v>39</v>
      </c>
      <c r="M819" s="28">
        <v>63</v>
      </c>
      <c r="N819" s="28">
        <f t="shared" si="37"/>
        <v>24</v>
      </c>
      <c r="O819" s="28" t="str">
        <f t="shared" si="36"/>
        <v>Yes</v>
      </c>
      <c r="P819" s="40">
        <v>1.8</v>
      </c>
      <c r="Q819" s="28">
        <v>33</v>
      </c>
      <c r="R819" s="40">
        <f t="shared" si="38"/>
        <v>59.4</v>
      </c>
      <c r="S819" s="30">
        <v>96</v>
      </c>
    </row>
    <row r="820" spans="1:19" x14ac:dyDescent="0.25">
      <c r="A820" s="31" t="str">
        <f>IFERROR(VLOOKUP(B820, CHOOSE({1,2}, Products!B:B, Products!A:A), 2, FALSE), "Not Found")</f>
        <v>P096</v>
      </c>
      <c r="B820" s="31" t="str">
        <f>PROPER(TRIM('Raw_Data'!A820))</f>
        <v>Apple</v>
      </c>
      <c r="C820" s="31" t="s">
        <v>74</v>
      </c>
      <c r="D820" s="31" t="s">
        <v>2149</v>
      </c>
      <c r="E820" s="31" t="s">
        <v>3290</v>
      </c>
      <c r="F820" s="31" t="s">
        <v>68</v>
      </c>
      <c r="G820" s="31" t="s">
        <v>3291</v>
      </c>
      <c r="H820" s="31" t="s">
        <v>3292</v>
      </c>
      <c r="I820" s="32" t="s">
        <v>781</v>
      </c>
      <c r="J820" s="32">
        <v>45480</v>
      </c>
      <c r="K820" s="31">
        <f>ABS('Raw_Data'!K820)</f>
        <v>77</v>
      </c>
      <c r="L820" s="31">
        <f>K820 + SUMIF(Stock_In!A:A, A820, Stock_In!D:D) - SUMIF(Stock_Out!A:A, A820, Stock_Out!D:D)</f>
        <v>77</v>
      </c>
      <c r="M820" s="31">
        <v>17</v>
      </c>
      <c r="N820" s="31">
        <f t="shared" si="37"/>
        <v>0</v>
      </c>
      <c r="O820" s="31" t="str">
        <f t="shared" si="36"/>
        <v>No</v>
      </c>
      <c r="P820" s="39">
        <v>7</v>
      </c>
      <c r="Q820" s="31">
        <v>62</v>
      </c>
      <c r="R820" s="39">
        <f t="shared" si="38"/>
        <v>434</v>
      </c>
      <c r="S820" s="33">
        <v>89</v>
      </c>
    </row>
    <row r="821" spans="1:19" x14ac:dyDescent="0.25">
      <c r="A821" s="28" t="str">
        <f>IFERROR(VLOOKUP(B821, CHOOSE({1,2}, Products!B:B, Products!A:A), 2, FALSE), "Not Found")</f>
        <v>P039</v>
      </c>
      <c r="B821" s="28" t="str">
        <f>PROPER(TRIM('Raw_Data'!A821))</f>
        <v>Palm Oil</v>
      </c>
      <c r="C821" s="28" t="s">
        <v>74</v>
      </c>
      <c r="D821" s="28" t="s">
        <v>475</v>
      </c>
      <c r="E821" s="28" t="s">
        <v>3293</v>
      </c>
      <c r="F821" s="28" t="s">
        <v>106</v>
      </c>
      <c r="G821" s="28" t="s">
        <v>3294</v>
      </c>
      <c r="H821" s="28" t="s">
        <v>3295</v>
      </c>
      <c r="I821" s="29" t="s">
        <v>781</v>
      </c>
      <c r="J821" s="29" t="s">
        <v>1028</v>
      </c>
      <c r="K821" s="28">
        <f>ABS('Raw_Data'!K821)</f>
        <v>43</v>
      </c>
      <c r="L821" s="28">
        <f>K821 + SUMIF(Stock_In!A:A, A821, Stock_In!D:D) - SUMIF(Stock_Out!A:A, A821, Stock_Out!D:D)</f>
        <v>43</v>
      </c>
      <c r="M821" s="28">
        <v>14</v>
      </c>
      <c r="N821" s="28">
        <f t="shared" si="37"/>
        <v>0</v>
      </c>
      <c r="O821" s="28" t="str">
        <f t="shared" si="36"/>
        <v>No</v>
      </c>
      <c r="P821" s="40">
        <v>8</v>
      </c>
      <c r="Q821" s="28">
        <v>53</v>
      </c>
      <c r="R821" s="40">
        <f t="shared" si="38"/>
        <v>424</v>
      </c>
      <c r="S821" s="30">
        <v>33</v>
      </c>
    </row>
    <row r="822" spans="1:19" x14ac:dyDescent="0.25">
      <c r="A822" s="31" t="str">
        <f>IFERROR(VLOOKUP(B822, CHOOSE({1,2}, Products!B:B, Products!A:A), 2, FALSE), "Not Found")</f>
        <v>P120</v>
      </c>
      <c r="B822" s="31" t="str">
        <f>PROPER(TRIM('Raw_Data'!A822))</f>
        <v>Mozzarella Cheese</v>
      </c>
      <c r="C822" s="31" t="s">
        <v>113</v>
      </c>
      <c r="D822" s="31" t="s">
        <v>340</v>
      </c>
      <c r="E822" s="31" t="s">
        <v>3296</v>
      </c>
      <c r="F822" s="31" t="s">
        <v>106</v>
      </c>
      <c r="G822" s="31" t="s">
        <v>3297</v>
      </c>
      <c r="H822" s="31" t="s">
        <v>3298</v>
      </c>
      <c r="I822" s="32" t="s">
        <v>781</v>
      </c>
      <c r="J822" s="32" t="s">
        <v>540</v>
      </c>
      <c r="K822" s="31">
        <f>ABS('Raw_Data'!K822)</f>
        <v>58</v>
      </c>
      <c r="L822" s="31">
        <f>K822 + SUMIF(Stock_In!A:A, A822, Stock_In!D:D) - SUMIF(Stock_Out!A:A, A822, Stock_Out!D:D)</f>
        <v>58</v>
      </c>
      <c r="M822" s="31">
        <v>42</v>
      </c>
      <c r="N822" s="31">
        <f t="shared" si="37"/>
        <v>0</v>
      </c>
      <c r="O822" s="31" t="str">
        <f t="shared" si="36"/>
        <v>No</v>
      </c>
      <c r="P822" s="39">
        <v>20</v>
      </c>
      <c r="Q822" s="31">
        <v>92</v>
      </c>
      <c r="R822" s="39">
        <f t="shared" si="38"/>
        <v>1840</v>
      </c>
      <c r="S822" s="33">
        <v>29</v>
      </c>
    </row>
    <row r="823" spans="1:19" x14ac:dyDescent="0.25">
      <c r="A823" s="28" t="str">
        <f>IFERROR(VLOOKUP(B823, CHOOSE({1,2}, Products!B:B, Products!A:A), 2, FALSE), "Not Found")</f>
        <v>P107</v>
      </c>
      <c r="B823" s="28" t="str">
        <f>PROPER(TRIM('Raw_Data'!A823))</f>
        <v>Swiss Cheese</v>
      </c>
      <c r="C823" s="28" t="s">
        <v>56</v>
      </c>
      <c r="D823" s="28" t="s">
        <v>3299</v>
      </c>
      <c r="E823" s="28" t="s">
        <v>3300</v>
      </c>
      <c r="F823" s="28" t="s">
        <v>106</v>
      </c>
      <c r="G823" s="28" t="s">
        <v>3301</v>
      </c>
      <c r="H823" s="28" t="s">
        <v>3302</v>
      </c>
      <c r="I823" s="29" t="s">
        <v>528</v>
      </c>
      <c r="J823" s="29" t="s">
        <v>711</v>
      </c>
      <c r="K823" s="28">
        <f>ABS('Raw_Data'!K823)</f>
        <v>64</v>
      </c>
      <c r="L823" s="28">
        <f>K823 + SUMIF(Stock_In!A:A, A823, Stock_In!D:D) - SUMIF(Stock_Out!A:A, A823, Stock_Out!D:D)</f>
        <v>64</v>
      </c>
      <c r="M823" s="28">
        <v>87</v>
      </c>
      <c r="N823" s="28">
        <f t="shared" si="37"/>
        <v>23</v>
      </c>
      <c r="O823" s="28" t="str">
        <f t="shared" si="36"/>
        <v>Yes</v>
      </c>
      <c r="P823" s="40">
        <v>6</v>
      </c>
      <c r="Q823" s="28">
        <v>94</v>
      </c>
      <c r="R823" s="40">
        <f t="shared" si="38"/>
        <v>564</v>
      </c>
      <c r="S823" s="30">
        <v>57</v>
      </c>
    </row>
    <row r="824" spans="1:19" x14ac:dyDescent="0.25">
      <c r="A824" s="31" t="str">
        <f>IFERROR(VLOOKUP(B824, CHOOSE({1,2}, Products!B:B, Products!A:A), 2, FALSE), "Not Found")</f>
        <v>P101</v>
      </c>
      <c r="B824" s="31" t="str">
        <f>PROPER(TRIM('Raw_Data'!A824))</f>
        <v>Halibut</v>
      </c>
      <c r="C824" s="31" t="s">
        <v>56</v>
      </c>
      <c r="D824" s="31" t="s">
        <v>1341</v>
      </c>
      <c r="E824" s="31" t="s">
        <v>3303</v>
      </c>
      <c r="F824" s="31" t="s">
        <v>59</v>
      </c>
      <c r="G824" s="31" t="s">
        <v>3304</v>
      </c>
      <c r="H824" s="31" t="s">
        <v>3305</v>
      </c>
      <c r="I824" s="32" t="s">
        <v>528</v>
      </c>
      <c r="J824" s="32" t="s">
        <v>1379</v>
      </c>
      <c r="K824" s="31">
        <f>ABS('Raw_Data'!K824)</f>
        <v>88</v>
      </c>
      <c r="L824" s="31">
        <f>K824 + SUMIF(Stock_In!A:A, A824, Stock_In!D:D) - SUMIF(Stock_Out!A:A, A824, Stock_Out!D:D)</f>
        <v>88</v>
      </c>
      <c r="M824" s="31">
        <v>7</v>
      </c>
      <c r="N824" s="31">
        <f t="shared" si="37"/>
        <v>0</v>
      </c>
      <c r="O824" s="31" t="str">
        <f t="shared" si="36"/>
        <v>No</v>
      </c>
      <c r="P824" s="39">
        <v>2.2999999999999998</v>
      </c>
      <c r="Q824" s="31">
        <v>66</v>
      </c>
      <c r="R824" s="39">
        <f t="shared" si="38"/>
        <v>151.79999999999998</v>
      </c>
      <c r="S824" s="33">
        <v>4</v>
      </c>
    </row>
    <row r="825" spans="1:19" x14ac:dyDescent="0.25">
      <c r="A825" s="28" t="str">
        <f>IFERROR(VLOOKUP(B825, CHOOSE({1,2}, Products!B:B, Products!A:A), 2, FALSE), "Not Found")</f>
        <v>P070</v>
      </c>
      <c r="B825" s="28" t="str">
        <f>PROPER(TRIM('Raw_Data'!A825))</f>
        <v>Mushrooms</v>
      </c>
      <c r="C825" s="28" t="s">
        <v>201</v>
      </c>
      <c r="D825" s="28" t="s">
        <v>737</v>
      </c>
      <c r="E825" s="28" t="s">
        <v>3306</v>
      </c>
      <c r="F825" s="28" t="s">
        <v>106</v>
      </c>
      <c r="G825" s="28" t="s">
        <v>3307</v>
      </c>
      <c r="H825" s="28" t="s">
        <v>3308</v>
      </c>
      <c r="I825" s="29" t="s">
        <v>528</v>
      </c>
      <c r="J825" s="29" t="s">
        <v>864</v>
      </c>
      <c r="K825" s="28">
        <f>ABS('Raw_Data'!K825)</f>
        <v>72</v>
      </c>
      <c r="L825" s="28">
        <f>K825 + SUMIF(Stock_In!A:A, A825, Stock_In!D:D) - SUMIF(Stock_Out!A:A, A825, Stock_Out!D:D)</f>
        <v>72</v>
      </c>
      <c r="M825" s="28">
        <v>81</v>
      </c>
      <c r="N825" s="28">
        <f t="shared" si="37"/>
        <v>9</v>
      </c>
      <c r="O825" s="28" t="str">
        <f t="shared" si="36"/>
        <v>Yes</v>
      </c>
      <c r="P825" s="40">
        <v>25</v>
      </c>
      <c r="Q825" s="28">
        <v>85</v>
      </c>
      <c r="R825" s="40">
        <f t="shared" si="38"/>
        <v>2125</v>
      </c>
      <c r="S825" s="30">
        <v>78</v>
      </c>
    </row>
    <row r="826" spans="1:19" x14ac:dyDescent="0.25">
      <c r="A826" s="31" t="str">
        <f>IFERROR(VLOOKUP(B826, CHOOSE({1,2}, Products!B:B, Products!A:A), 2, FALSE), "Not Found")</f>
        <v>P006</v>
      </c>
      <c r="B826" s="31" t="str">
        <f>PROPER(TRIM('Raw_Data'!A826))</f>
        <v>Lemon</v>
      </c>
      <c r="C826" s="31" t="s">
        <v>56</v>
      </c>
      <c r="D826" s="31" t="s">
        <v>216</v>
      </c>
      <c r="E826" s="31" t="s">
        <v>3309</v>
      </c>
      <c r="F826" s="31" t="s">
        <v>68</v>
      </c>
      <c r="G826" s="31" t="s">
        <v>3310</v>
      </c>
      <c r="H826" s="31" t="s">
        <v>3311</v>
      </c>
      <c r="I826" s="32" t="s">
        <v>528</v>
      </c>
      <c r="J826" s="32" t="s">
        <v>1183</v>
      </c>
      <c r="K826" s="31">
        <f>ABS('Raw_Data'!K826)</f>
        <v>12</v>
      </c>
      <c r="L826" s="31">
        <f>K826 + SUMIF(Stock_In!A:A, A826, Stock_In!D:D) - SUMIF(Stock_Out!A:A, A826, Stock_Out!D:D)</f>
        <v>12</v>
      </c>
      <c r="M826" s="31">
        <v>59</v>
      </c>
      <c r="N826" s="31">
        <f t="shared" si="37"/>
        <v>47</v>
      </c>
      <c r="O826" s="31" t="str">
        <f t="shared" si="36"/>
        <v>Yes</v>
      </c>
      <c r="P826" s="39">
        <v>5</v>
      </c>
      <c r="Q826" s="31">
        <v>52</v>
      </c>
      <c r="R826" s="39">
        <f t="shared" si="38"/>
        <v>260</v>
      </c>
      <c r="S826" s="33">
        <v>57</v>
      </c>
    </row>
    <row r="827" spans="1:19" x14ac:dyDescent="0.25">
      <c r="A827" s="28" t="str">
        <f>IFERROR(VLOOKUP(B827, CHOOSE({1,2}, Products!B:B, Products!A:A), 2, FALSE), "Not Found")</f>
        <v>P072</v>
      </c>
      <c r="B827" s="28" t="str">
        <f>PROPER(TRIM('Raw_Data'!A827))</f>
        <v>White Tea</v>
      </c>
      <c r="C827" s="28" t="s">
        <v>103</v>
      </c>
      <c r="D827" s="28" t="s">
        <v>1693</v>
      </c>
      <c r="E827" s="28" t="s">
        <v>3312</v>
      </c>
      <c r="F827" s="28" t="s">
        <v>68</v>
      </c>
      <c r="G827" s="28" t="s">
        <v>3313</v>
      </c>
      <c r="H827" s="28" t="s">
        <v>3314</v>
      </c>
      <c r="I827" s="29" t="s">
        <v>582</v>
      </c>
      <c r="J827" s="29">
        <v>45542</v>
      </c>
      <c r="K827" s="28">
        <f>ABS('Raw_Data'!K827)</f>
        <v>58</v>
      </c>
      <c r="L827" s="28">
        <f>K827 + SUMIF(Stock_In!A:A, A827, Stock_In!D:D) - SUMIF(Stock_Out!A:A, A827, Stock_Out!D:D)</f>
        <v>58</v>
      </c>
      <c r="M827" s="28">
        <v>95</v>
      </c>
      <c r="N827" s="28">
        <f t="shared" si="37"/>
        <v>37</v>
      </c>
      <c r="O827" s="28" t="str">
        <f t="shared" si="36"/>
        <v>Yes</v>
      </c>
      <c r="P827" s="40">
        <v>2</v>
      </c>
      <c r="Q827" s="28">
        <v>24</v>
      </c>
      <c r="R827" s="40">
        <f t="shared" si="38"/>
        <v>48</v>
      </c>
      <c r="S827" s="30">
        <v>76</v>
      </c>
    </row>
    <row r="828" spans="1:19" x14ac:dyDescent="0.25">
      <c r="A828" s="31" t="str">
        <f>IFERROR(VLOOKUP(B828, CHOOSE({1,2}, Products!B:B, Products!A:A), 2, FALSE), "Not Found")</f>
        <v>P023</v>
      </c>
      <c r="B828" s="31" t="str">
        <f>PROPER(TRIM('Raw_Data'!A828))</f>
        <v>Mango</v>
      </c>
      <c r="C828" s="31" t="s">
        <v>56</v>
      </c>
      <c r="D828" s="31" t="s">
        <v>3315</v>
      </c>
      <c r="E828" s="31" t="s">
        <v>3316</v>
      </c>
      <c r="F828" s="31" t="s">
        <v>68</v>
      </c>
      <c r="G828" s="31" t="s">
        <v>3317</v>
      </c>
      <c r="H828" s="31" t="s">
        <v>3318</v>
      </c>
      <c r="I828" s="32" t="s">
        <v>582</v>
      </c>
      <c r="J828" s="32">
        <v>45446</v>
      </c>
      <c r="K828" s="31">
        <f>ABS('Raw_Data'!K828)</f>
        <v>99</v>
      </c>
      <c r="L828" s="31">
        <f>K828 + SUMIF(Stock_In!A:A, A828, Stock_In!D:D) - SUMIF(Stock_Out!A:A, A828, Stock_Out!D:D)</f>
        <v>99</v>
      </c>
      <c r="M828" s="31">
        <v>43</v>
      </c>
      <c r="N828" s="31">
        <f t="shared" si="37"/>
        <v>0</v>
      </c>
      <c r="O828" s="31" t="str">
        <f t="shared" si="36"/>
        <v>No</v>
      </c>
      <c r="P828" s="39">
        <v>4.5</v>
      </c>
      <c r="Q828" s="31">
        <v>86</v>
      </c>
      <c r="R828" s="39">
        <f t="shared" si="38"/>
        <v>387</v>
      </c>
      <c r="S828" s="33">
        <v>62</v>
      </c>
    </row>
    <row r="829" spans="1:19" x14ac:dyDescent="0.25">
      <c r="A829" s="28" t="str">
        <f>IFERROR(VLOOKUP(B829, CHOOSE({1,2}, Products!B:B, Products!A:A), 2, FALSE), "Not Found")</f>
        <v>P034</v>
      </c>
      <c r="B829" s="28" t="str">
        <f>PROPER(TRIM('Raw_Data'!A829))</f>
        <v>Rice Flour</v>
      </c>
      <c r="C829" s="28" t="s">
        <v>201</v>
      </c>
      <c r="D829" s="28" t="s">
        <v>1290</v>
      </c>
      <c r="E829" s="28" t="s">
        <v>3319</v>
      </c>
      <c r="F829" s="28" t="s">
        <v>59</v>
      </c>
      <c r="G829" s="28" t="s">
        <v>3320</v>
      </c>
      <c r="H829" s="28" t="s">
        <v>3321</v>
      </c>
      <c r="I829" s="29" t="s">
        <v>774</v>
      </c>
      <c r="J829" s="29">
        <v>45547</v>
      </c>
      <c r="K829" s="28">
        <f>ABS('Raw_Data'!K829)</f>
        <v>25</v>
      </c>
      <c r="L829" s="28">
        <f>K829 + SUMIF(Stock_In!A:A, A829, Stock_In!D:D) - SUMIF(Stock_Out!A:A, A829, Stock_Out!D:D)</f>
        <v>25</v>
      </c>
      <c r="M829" s="28">
        <v>47</v>
      </c>
      <c r="N829" s="28">
        <f t="shared" si="37"/>
        <v>22</v>
      </c>
      <c r="O829" s="28" t="str">
        <f t="shared" si="36"/>
        <v>Yes</v>
      </c>
      <c r="P829" s="40">
        <v>12.5</v>
      </c>
      <c r="Q829" s="28">
        <v>33</v>
      </c>
      <c r="R829" s="40">
        <f t="shared" si="38"/>
        <v>412.5</v>
      </c>
      <c r="S829" s="30">
        <v>12</v>
      </c>
    </row>
    <row r="830" spans="1:19" x14ac:dyDescent="0.25">
      <c r="A830" s="31" t="str">
        <f>IFERROR(VLOOKUP(B830, CHOOSE({1,2}, Products!B:B, Products!A:A), 2, FALSE), "Not Found")</f>
        <v>P001</v>
      </c>
      <c r="B830" s="31" t="str">
        <f>PROPER(TRIM('Raw_Data'!A830))</f>
        <v>Bell Pepper</v>
      </c>
      <c r="C830" s="31" t="s">
        <v>74</v>
      </c>
      <c r="D830" s="31" t="s">
        <v>812</v>
      </c>
      <c r="E830" s="31" t="s">
        <v>3322</v>
      </c>
      <c r="F830" s="31" t="s">
        <v>106</v>
      </c>
      <c r="G830" s="31" t="s">
        <v>3323</v>
      </c>
      <c r="H830" s="31" t="s">
        <v>3324</v>
      </c>
      <c r="I830" s="32" t="s">
        <v>774</v>
      </c>
      <c r="J830" s="32">
        <v>45421</v>
      </c>
      <c r="K830" s="31">
        <f>ABS('Raw_Data'!K830)</f>
        <v>98</v>
      </c>
      <c r="L830" s="31">
        <f>K830 + SUMIF(Stock_In!A:A, A830, Stock_In!D:D) - SUMIF(Stock_Out!A:A, A830, Stock_Out!D:D)</f>
        <v>102</v>
      </c>
      <c r="M830" s="31">
        <v>43</v>
      </c>
      <c r="N830" s="31">
        <f t="shared" si="37"/>
        <v>0</v>
      </c>
      <c r="O830" s="31" t="str">
        <f t="shared" si="36"/>
        <v>No</v>
      </c>
      <c r="P830" s="39">
        <v>7</v>
      </c>
      <c r="Q830" s="31">
        <v>64</v>
      </c>
      <c r="R830" s="39">
        <f t="shared" si="38"/>
        <v>448</v>
      </c>
      <c r="S830" s="33">
        <v>53</v>
      </c>
    </row>
    <row r="831" spans="1:19" x14ac:dyDescent="0.25">
      <c r="A831" s="28" t="str">
        <f>IFERROR(VLOOKUP(B831, CHOOSE({1,2}, Products!B:B, Products!A:A), 2, FALSE), "Not Found")</f>
        <v>P027</v>
      </c>
      <c r="B831" s="28" t="str">
        <f>PROPER(TRIM('Raw_Data'!A831))</f>
        <v>Green Coffee</v>
      </c>
      <c r="C831" s="28" t="s">
        <v>201</v>
      </c>
      <c r="D831" s="28" t="s">
        <v>3325</v>
      </c>
      <c r="E831" s="28" t="s">
        <v>3326</v>
      </c>
      <c r="F831" s="28" t="s">
        <v>59</v>
      </c>
      <c r="G831" s="28" t="s">
        <v>3327</v>
      </c>
      <c r="H831" s="28" t="s">
        <v>3328</v>
      </c>
      <c r="I831" s="29" t="s">
        <v>774</v>
      </c>
      <c r="J831" s="29" t="s">
        <v>1134</v>
      </c>
      <c r="K831" s="28">
        <f>ABS('Raw_Data'!K831)</f>
        <v>75</v>
      </c>
      <c r="L831" s="28">
        <f>K831 + SUMIF(Stock_In!A:A, A831, Stock_In!D:D) - SUMIF(Stock_Out!A:A, A831, Stock_Out!D:D)</f>
        <v>75</v>
      </c>
      <c r="M831" s="28">
        <v>9</v>
      </c>
      <c r="N831" s="28">
        <f t="shared" si="37"/>
        <v>0</v>
      </c>
      <c r="O831" s="28" t="str">
        <f t="shared" si="36"/>
        <v>No</v>
      </c>
      <c r="P831" s="40">
        <v>30.5</v>
      </c>
      <c r="Q831" s="28">
        <v>46</v>
      </c>
      <c r="R831" s="40">
        <f t="shared" si="38"/>
        <v>1403</v>
      </c>
      <c r="S831" s="30">
        <v>32</v>
      </c>
    </row>
    <row r="832" spans="1:19" x14ac:dyDescent="0.25">
      <c r="A832" s="31" t="str">
        <f>IFERROR(VLOOKUP(B832, CHOOSE({1,2}, Products!B:B, Products!A:A), 2, FALSE), "Not Found")</f>
        <v>P042</v>
      </c>
      <c r="B832" s="31" t="str">
        <f>PROPER(TRIM('Raw_Data'!A832))</f>
        <v>Feta Cheese</v>
      </c>
      <c r="C832" s="31" t="s">
        <v>152</v>
      </c>
      <c r="D832" s="31" t="s">
        <v>1217</v>
      </c>
      <c r="E832" s="31" t="s">
        <v>3330</v>
      </c>
      <c r="F832" s="31" t="s">
        <v>59</v>
      </c>
      <c r="G832" s="31" t="s">
        <v>3331</v>
      </c>
      <c r="H832" s="31" t="s">
        <v>3332</v>
      </c>
      <c r="I832" s="32" t="s">
        <v>534</v>
      </c>
      <c r="J832" s="32" t="s">
        <v>1028</v>
      </c>
      <c r="K832" s="31">
        <f>ABS('Raw_Data'!K832)</f>
        <v>80</v>
      </c>
      <c r="L832" s="31">
        <f>K832 + SUMIF(Stock_In!A:A, A832, Stock_In!D:D) - SUMIF(Stock_Out!A:A, A832, Stock_Out!D:D)</f>
        <v>80</v>
      </c>
      <c r="M832" s="31">
        <v>50</v>
      </c>
      <c r="N832" s="31">
        <f t="shared" si="37"/>
        <v>0</v>
      </c>
      <c r="O832" s="31" t="str">
        <f t="shared" si="36"/>
        <v>No</v>
      </c>
      <c r="P832" s="39">
        <v>5</v>
      </c>
      <c r="Q832" s="31">
        <v>76</v>
      </c>
      <c r="R832" s="39">
        <f t="shared" si="38"/>
        <v>380</v>
      </c>
      <c r="S832" s="33">
        <v>35</v>
      </c>
    </row>
    <row r="833" spans="1:19" x14ac:dyDescent="0.25">
      <c r="A833" s="28" t="str">
        <f>IFERROR(VLOOKUP(B833, CHOOSE({1,2}, Products!B:B, Products!A:A), 2, FALSE), "Not Found")</f>
        <v>P081</v>
      </c>
      <c r="B833" s="28" t="str">
        <f>PROPER(TRIM('Raw_Data'!A833))</f>
        <v>Herbal Tea</v>
      </c>
      <c r="C833" s="28" t="s">
        <v>113</v>
      </c>
      <c r="D833" s="28" t="s">
        <v>292</v>
      </c>
      <c r="E833" s="28" t="s">
        <v>3333</v>
      </c>
      <c r="F833" s="28" t="s">
        <v>59</v>
      </c>
      <c r="G833" s="28" t="s">
        <v>3334</v>
      </c>
      <c r="H833" s="28" t="s">
        <v>3335</v>
      </c>
      <c r="I833" s="29" t="s">
        <v>534</v>
      </c>
      <c r="J833" s="29">
        <v>45514</v>
      </c>
      <c r="K833" s="28">
        <f>ABS('Raw_Data'!K833)</f>
        <v>20</v>
      </c>
      <c r="L833" s="28">
        <f>K833 + SUMIF(Stock_In!A:A, A833, Stock_In!D:D) - SUMIF(Stock_Out!A:A, A833, Stock_Out!D:D)</f>
        <v>20</v>
      </c>
      <c r="M833" s="28">
        <v>49</v>
      </c>
      <c r="N833" s="28">
        <f t="shared" si="37"/>
        <v>29</v>
      </c>
      <c r="O833" s="28" t="str">
        <f t="shared" si="36"/>
        <v>Yes</v>
      </c>
      <c r="P833" s="40">
        <v>10</v>
      </c>
      <c r="Q833" s="28">
        <v>27</v>
      </c>
      <c r="R833" s="40">
        <f t="shared" si="38"/>
        <v>270</v>
      </c>
      <c r="S833" s="30">
        <v>37</v>
      </c>
    </row>
    <row r="834" spans="1:19" x14ac:dyDescent="0.25">
      <c r="A834" s="31" t="str">
        <f>IFERROR(VLOOKUP(B834, CHOOSE({1,2}, Products!B:B, Products!A:A), 2, FALSE), "Not Found")</f>
        <v>P094</v>
      </c>
      <c r="B834" s="31" t="str">
        <f>PROPER(TRIM('Raw_Data'!A834))</f>
        <v>Oatmeal Biscuit</v>
      </c>
      <c r="C834" s="31" t="s">
        <v>65</v>
      </c>
      <c r="D834" s="31" t="s">
        <v>1850</v>
      </c>
      <c r="E834" s="31" t="s">
        <v>3336</v>
      </c>
      <c r="F834" s="31" t="s">
        <v>68</v>
      </c>
      <c r="G834" s="31" t="s">
        <v>3337</v>
      </c>
      <c r="H834" s="31" t="s">
        <v>3338</v>
      </c>
      <c r="I834" s="32" t="s">
        <v>1371</v>
      </c>
      <c r="J834" s="32" t="s">
        <v>243</v>
      </c>
      <c r="K834" s="31">
        <f>ABS('Raw_Data'!K834)</f>
        <v>93</v>
      </c>
      <c r="L834" s="31">
        <f>K834 + SUMIF(Stock_In!A:A, A834, Stock_In!D:D) - SUMIF(Stock_Out!A:A, A834, Stock_Out!D:D)</f>
        <v>93</v>
      </c>
      <c r="M834" s="31">
        <v>86</v>
      </c>
      <c r="N834" s="31">
        <f t="shared" si="37"/>
        <v>0</v>
      </c>
      <c r="O834" s="31" t="str">
        <f t="shared" si="36"/>
        <v>No</v>
      </c>
      <c r="P834" s="39">
        <v>10</v>
      </c>
      <c r="Q834" s="31">
        <v>24</v>
      </c>
      <c r="R834" s="39">
        <f t="shared" si="38"/>
        <v>240</v>
      </c>
      <c r="S834" s="33">
        <v>52</v>
      </c>
    </row>
    <row r="835" spans="1:19" x14ac:dyDescent="0.25">
      <c r="A835" s="28" t="str">
        <f>IFERROR(VLOOKUP(B835, CHOOSE({1,2}, Products!B:B, Products!A:A), 2, FALSE), "Not Found")</f>
        <v>P008</v>
      </c>
      <c r="B835" s="28" t="str">
        <f>PROPER(TRIM('Raw_Data'!A835))</f>
        <v>Anchovies</v>
      </c>
      <c r="C835" s="28" t="s">
        <v>152</v>
      </c>
      <c r="D835" s="28" t="s">
        <v>3339</v>
      </c>
      <c r="E835" s="28" t="s">
        <v>3340</v>
      </c>
      <c r="F835" s="28" t="s">
        <v>59</v>
      </c>
      <c r="G835" s="28" t="s">
        <v>3341</v>
      </c>
      <c r="H835" s="28" t="s">
        <v>3342</v>
      </c>
      <c r="I835" s="29" t="s">
        <v>1371</v>
      </c>
      <c r="J835" s="29" t="s">
        <v>1798</v>
      </c>
      <c r="K835" s="28">
        <f>ABS('Raw_Data'!K835)</f>
        <v>66</v>
      </c>
      <c r="L835" s="28">
        <f>K835 + SUMIF(Stock_In!A:A, A835, Stock_In!D:D) - SUMIF(Stock_Out!A:A, A835, Stock_Out!D:D)</f>
        <v>66</v>
      </c>
      <c r="M835" s="28">
        <v>52</v>
      </c>
      <c r="N835" s="28">
        <f t="shared" si="37"/>
        <v>0</v>
      </c>
      <c r="O835" s="28" t="str">
        <f t="shared" si="36"/>
        <v>No</v>
      </c>
      <c r="P835" s="40">
        <v>4</v>
      </c>
      <c r="Q835" s="28">
        <v>63</v>
      </c>
      <c r="R835" s="40">
        <f t="shared" si="38"/>
        <v>252</v>
      </c>
      <c r="S835" s="30">
        <v>14</v>
      </c>
    </row>
    <row r="836" spans="1:19" x14ac:dyDescent="0.25">
      <c r="A836" s="31" t="str">
        <f>IFERROR(VLOOKUP(B836, CHOOSE({1,2}, Products!B:B, Products!A:A), 2, FALSE), "Not Found")</f>
        <v>P012</v>
      </c>
      <c r="B836" s="31" t="str">
        <f>PROPER(TRIM('Raw_Data'!A836))</f>
        <v>Avocado Oil</v>
      </c>
      <c r="C836" s="31" t="s">
        <v>103</v>
      </c>
      <c r="D836" s="31" t="s">
        <v>722</v>
      </c>
      <c r="E836" s="31" t="s">
        <v>3343</v>
      </c>
      <c r="F836" s="31" t="s">
        <v>68</v>
      </c>
      <c r="G836" s="31" t="s">
        <v>3344</v>
      </c>
      <c r="H836" s="31" t="s">
        <v>3345</v>
      </c>
      <c r="I836" s="32" t="s">
        <v>1371</v>
      </c>
      <c r="J836" s="32" t="s">
        <v>1134</v>
      </c>
      <c r="K836" s="31">
        <f>ABS('Raw_Data'!K836)</f>
        <v>10</v>
      </c>
      <c r="L836" s="31">
        <f>K836 + SUMIF(Stock_In!A:A, A836, Stock_In!D:D) - SUMIF(Stock_Out!A:A, A836, Stock_Out!D:D)</f>
        <v>10</v>
      </c>
      <c r="M836" s="31">
        <v>81</v>
      </c>
      <c r="N836" s="31">
        <f t="shared" si="37"/>
        <v>71</v>
      </c>
      <c r="O836" s="31" t="str">
        <f t="shared" ref="O836:O899" si="39">IF(K836 &lt;= M836, "Yes", "No")</f>
        <v>Yes</v>
      </c>
      <c r="P836" s="39">
        <v>1.5</v>
      </c>
      <c r="Q836" s="31">
        <v>39</v>
      </c>
      <c r="R836" s="39">
        <f t="shared" si="38"/>
        <v>58.5</v>
      </c>
      <c r="S836" s="33">
        <v>85</v>
      </c>
    </row>
    <row r="837" spans="1:19" x14ac:dyDescent="0.25">
      <c r="A837" s="28" t="str">
        <f>IFERROR(VLOOKUP(B837, CHOOSE({1,2}, Products!B:B, Products!A:A), 2, FALSE), "Not Found")</f>
        <v>P014</v>
      </c>
      <c r="B837" s="28" t="str">
        <f>PROPER(TRIM('Raw_Data'!A837))</f>
        <v>Digestive Biscuit</v>
      </c>
      <c r="C837" s="28" t="s">
        <v>152</v>
      </c>
      <c r="D837" s="28" t="s">
        <v>3084</v>
      </c>
      <c r="E837" s="28" t="s">
        <v>3346</v>
      </c>
      <c r="F837" s="28" t="s">
        <v>59</v>
      </c>
      <c r="G837" s="28" t="s">
        <v>3347</v>
      </c>
      <c r="H837" s="28" t="s">
        <v>3348</v>
      </c>
      <c r="I837" s="29" t="s">
        <v>1371</v>
      </c>
      <c r="J837" s="29" t="s">
        <v>879</v>
      </c>
      <c r="K837" s="28">
        <f>ABS('Raw_Data'!K837)</f>
        <v>90</v>
      </c>
      <c r="L837" s="28">
        <f>K837 + SUMIF(Stock_In!A:A, A837, Stock_In!D:D) - SUMIF(Stock_Out!A:A, A837, Stock_Out!D:D)</f>
        <v>90</v>
      </c>
      <c r="M837" s="28">
        <v>20</v>
      </c>
      <c r="N837" s="28">
        <f t="shared" ref="N837:N900" si="40">IF(M837&gt;L837,M837-L837,0)</f>
        <v>0</v>
      </c>
      <c r="O837" s="28" t="str">
        <f t="shared" si="39"/>
        <v>No</v>
      </c>
      <c r="P837" s="40">
        <v>2.5</v>
      </c>
      <c r="Q837" s="28">
        <v>87</v>
      </c>
      <c r="R837" s="40">
        <f t="shared" ref="R837:R900" si="41">Q837*P837</f>
        <v>217.5</v>
      </c>
      <c r="S837" s="30">
        <v>68</v>
      </c>
    </row>
    <row r="838" spans="1:19" x14ac:dyDescent="0.25">
      <c r="A838" s="31" t="str">
        <f>IFERROR(VLOOKUP(B838, CHOOSE({1,2}, Products!B:B, Products!A:A), 2, FALSE), "Not Found")</f>
        <v>P124</v>
      </c>
      <c r="B838" s="31" t="str">
        <f>PROPER(TRIM('Raw_Data'!A838))</f>
        <v>Raw Sugar</v>
      </c>
      <c r="C838" s="31" t="s">
        <v>56</v>
      </c>
      <c r="D838" s="31" t="s">
        <v>1438</v>
      </c>
      <c r="E838" s="31" t="s">
        <v>3349</v>
      </c>
      <c r="F838" s="31" t="s">
        <v>106</v>
      </c>
      <c r="G838" s="31" t="s">
        <v>3350</v>
      </c>
      <c r="H838" s="31" t="s">
        <v>3351</v>
      </c>
      <c r="I838" s="32" t="s">
        <v>945</v>
      </c>
      <c r="J838" s="32" t="s">
        <v>283</v>
      </c>
      <c r="K838" s="31">
        <f>ABS('Raw_Data'!K838)</f>
        <v>19</v>
      </c>
      <c r="L838" s="31">
        <f>K838 + SUMIF(Stock_In!A:A, A838, Stock_In!D:D) - SUMIF(Stock_Out!A:A, A838, Stock_Out!D:D)</f>
        <v>19</v>
      </c>
      <c r="M838" s="31">
        <v>36</v>
      </c>
      <c r="N838" s="31">
        <f t="shared" si="40"/>
        <v>17</v>
      </c>
      <c r="O838" s="31" t="str">
        <f t="shared" si="39"/>
        <v>Yes</v>
      </c>
      <c r="P838" s="39">
        <v>4.5</v>
      </c>
      <c r="Q838" s="31">
        <v>26</v>
      </c>
      <c r="R838" s="39">
        <f t="shared" si="41"/>
        <v>117</v>
      </c>
      <c r="S838" s="33">
        <v>29</v>
      </c>
    </row>
    <row r="839" spans="1:19" x14ac:dyDescent="0.25">
      <c r="A839" s="28" t="str">
        <f>IFERROR(VLOOKUP(B839, CHOOSE({1,2}, Products!B:B, Products!A:A), 2, FALSE), "Not Found")</f>
        <v>P112</v>
      </c>
      <c r="B839" s="28" t="str">
        <f>PROPER(TRIM('Raw_Data'!A839))</f>
        <v>White Bread</v>
      </c>
      <c r="C839" s="28" t="s">
        <v>56</v>
      </c>
      <c r="D839" s="28" t="s">
        <v>2593</v>
      </c>
      <c r="E839" s="28" t="s">
        <v>3352</v>
      </c>
      <c r="F839" s="28" t="s">
        <v>59</v>
      </c>
      <c r="G839" s="28" t="s">
        <v>3353</v>
      </c>
      <c r="H839" s="28" t="s">
        <v>3354</v>
      </c>
      <c r="I839" s="29" t="s">
        <v>945</v>
      </c>
      <c r="J839" s="29" t="s">
        <v>1059</v>
      </c>
      <c r="K839" s="28">
        <f>ABS('Raw_Data'!K839)</f>
        <v>72</v>
      </c>
      <c r="L839" s="28">
        <f>K839 + SUMIF(Stock_In!A:A, A839, Stock_In!D:D) - SUMIF(Stock_Out!A:A, A839, Stock_Out!D:D)</f>
        <v>72</v>
      </c>
      <c r="M839" s="28">
        <v>16</v>
      </c>
      <c r="N839" s="28">
        <f t="shared" si="40"/>
        <v>0</v>
      </c>
      <c r="O839" s="28" t="str">
        <f t="shared" si="39"/>
        <v>No</v>
      </c>
      <c r="P839" s="40">
        <v>1.2</v>
      </c>
      <c r="Q839" s="28">
        <v>64</v>
      </c>
      <c r="R839" s="40">
        <f t="shared" si="41"/>
        <v>76.8</v>
      </c>
      <c r="S839" s="30">
        <v>79</v>
      </c>
    </row>
    <row r="840" spans="1:19" x14ac:dyDescent="0.25">
      <c r="A840" s="31" t="str">
        <f>IFERROR(VLOOKUP(B840, CHOOSE({1,2}, Products!B:B, Products!A:A), 2, FALSE), "Not Found")</f>
        <v>P023</v>
      </c>
      <c r="B840" s="31" t="str">
        <f>PROPER(TRIM('Raw_Data'!A840))</f>
        <v>Mango</v>
      </c>
      <c r="C840" s="31" t="s">
        <v>65</v>
      </c>
      <c r="D840" s="31" t="s">
        <v>3355</v>
      </c>
      <c r="E840" s="31" t="s">
        <v>3356</v>
      </c>
      <c r="F840" s="31" t="s">
        <v>68</v>
      </c>
      <c r="G840" s="31" t="s">
        <v>3357</v>
      </c>
      <c r="H840" s="31" t="s">
        <v>3358</v>
      </c>
      <c r="I840" s="32" t="s">
        <v>945</v>
      </c>
      <c r="J840" s="32" t="s">
        <v>934</v>
      </c>
      <c r="K840" s="31">
        <f>ABS('Raw_Data'!K840)</f>
        <v>60</v>
      </c>
      <c r="L840" s="31">
        <f>K840 + SUMIF(Stock_In!A:A, A840, Stock_In!D:D) - SUMIF(Stock_Out!A:A, A840, Stock_Out!D:D)</f>
        <v>60</v>
      </c>
      <c r="M840" s="31">
        <v>86</v>
      </c>
      <c r="N840" s="31">
        <f t="shared" si="40"/>
        <v>26</v>
      </c>
      <c r="O840" s="31" t="str">
        <f t="shared" si="39"/>
        <v>Yes</v>
      </c>
      <c r="P840" s="39">
        <v>6.5</v>
      </c>
      <c r="Q840" s="31">
        <v>78</v>
      </c>
      <c r="R840" s="39">
        <f t="shared" si="41"/>
        <v>507</v>
      </c>
      <c r="S840" s="33">
        <v>53</v>
      </c>
    </row>
    <row r="841" spans="1:19" x14ac:dyDescent="0.25">
      <c r="A841" s="28" t="str">
        <f>IFERROR(VLOOKUP(B841, CHOOSE({1,2}, Products!B:B, Products!A:A), 2, FALSE), "Not Found")</f>
        <v>P100</v>
      </c>
      <c r="B841" s="28" t="str">
        <f>PROPER(TRIM('Raw_Data'!A841))</f>
        <v>Potato</v>
      </c>
      <c r="C841" s="28" t="s">
        <v>56</v>
      </c>
      <c r="D841" s="28" t="s">
        <v>3359</v>
      </c>
      <c r="E841" s="28" t="s">
        <v>3360</v>
      </c>
      <c r="F841" s="28" t="s">
        <v>68</v>
      </c>
      <c r="G841" s="28" t="s">
        <v>3361</v>
      </c>
      <c r="H841" s="28" t="s">
        <v>3362</v>
      </c>
      <c r="I841" s="29" t="s">
        <v>945</v>
      </c>
      <c r="J841" s="29" t="s">
        <v>1134</v>
      </c>
      <c r="K841" s="28">
        <f>ABS('Raw_Data'!K841)</f>
        <v>26</v>
      </c>
      <c r="L841" s="28">
        <f>K841 + SUMIF(Stock_In!A:A, A841, Stock_In!D:D) - SUMIF(Stock_Out!A:A, A841, Stock_Out!D:D)</f>
        <v>21</v>
      </c>
      <c r="M841" s="28">
        <v>22</v>
      </c>
      <c r="N841" s="28">
        <f t="shared" si="40"/>
        <v>1</v>
      </c>
      <c r="O841" s="28" t="str">
        <f t="shared" si="39"/>
        <v>No</v>
      </c>
      <c r="P841" s="40">
        <v>4.5</v>
      </c>
      <c r="Q841" s="28">
        <v>81</v>
      </c>
      <c r="R841" s="40">
        <f t="shared" si="41"/>
        <v>364.5</v>
      </c>
      <c r="S841" s="30">
        <v>88</v>
      </c>
    </row>
    <row r="842" spans="1:19" x14ac:dyDescent="0.25">
      <c r="A842" s="31" t="str">
        <f>IFERROR(VLOOKUP(B842, CHOOSE({1,2}, Products!B:B, Products!A:A), 2, FALSE), "Not Found")</f>
        <v>P040</v>
      </c>
      <c r="B842" s="31" t="str">
        <f>PROPER(TRIM('Raw_Data'!A842))</f>
        <v>Sesame Oil</v>
      </c>
      <c r="C842" s="31" t="s">
        <v>201</v>
      </c>
      <c r="D842" s="31" t="s">
        <v>2870</v>
      </c>
      <c r="E842" s="31" t="s">
        <v>3363</v>
      </c>
      <c r="F842" s="31" t="s">
        <v>59</v>
      </c>
      <c r="G842" s="31" t="s">
        <v>3364</v>
      </c>
      <c r="H842" s="31" t="s">
        <v>3365</v>
      </c>
      <c r="I842" s="32" t="s">
        <v>945</v>
      </c>
      <c r="J842" s="32">
        <v>45420</v>
      </c>
      <c r="K842" s="31">
        <f>ABS('Raw_Data'!K842)</f>
        <v>85</v>
      </c>
      <c r="L842" s="31">
        <f>K842 + SUMIF(Stock_In!A:A, A842, Stock_In!D:D) - SUMIF(Stock_Out!A:A, A842, Stock_Out!D:D)</f>
        <v>85</v>
      </c>
      <c r="M842" s="31">
        <v>20</v>
      </c>
      <c r="N842" s="31">
        <f t="shared" si="40"/>
        <v>0</v>
      </c>
      <c r="O842" s="31" t="str">
        <f t="shared" si="39"/>
        <v>No</v>
      </c>
      <c r="P842" s="39">
        <v>25.25</v>
      </c>
      <c r="Q842" s="31">
        <v>53</v>
      </c>
      <c r="R842" s="39">
        <f t="shared" si="41"/>
        <v>1338.25</v>
      </c>
      <c r="S842" s="33">
        <v>56</v>
      </c>
    </row>
    <row r="843" spans="1:19" x14ac:dyDescent="0.25">
      <c r="A843" s="28" t="str">
        <f>IFERROR(VLOOKUP(B843, CHOOSE({1,2}, Products!B:B, Products!A:A), 2, FALSE), "Not Found")</f>
        <v>P001</v>
      </c>
      <c r="B843" s="28" t="str">
        <f>PROPER(TRIM('Raw_Data'!A843))</f>
        <v>Bell Pepper</v>
      </c>
      <c r="C843" s="28" t="s">
        <v>65</v>
      </c>
      <c r="D843" s="28" t="s">
        <v>1171</v>
      </c>
      <c r="E843" s="28" t="s">
        <v>3367</v>
      </c>
      <c r="F843" s="28" t="s">
        <v>106</v>
      </c>
      <c r="G843" s="28" t="s">
        <v>3368</v>
      </c>
      <c r="H843" s="28" t="s">
        <v>3369</v>
      </c>
      <c r="I843" s="29" t="s">
        <v>945</v>
      </c>
      <c r="J843" s="29" t="s">
        <v>442</v>
      </c>
      <c r="K843" s="28">
        <f>ABS('Raw_Data'!K843)</f>
        <v>90</v>
      </c>
      <c r="L843" s="28">
        <f>K843 + SUMIF(Stock_In!A:A, A843, Stock_In!D:D) - SUMIF(Stock_Out!A:A, A843, Stock_Out!D:D)</f>
        <v>94</v>
      </c>
      <c r="M843" s="28">
        <v>40</v>
      </c>
      <c r="N843" s="28">
        <f t="shared" si="40"/>
        <v>0</v>
      </c>
      <c r="O843" s="28" t="str">
        <f t="shared" si="39"/>
        <v>No</v>
      </c>
      <c r="P843" s="40">
        <v>2.5</v>
      </c>
      <c r="Q843" s="28">
        <v>28</v>
      </c>
      <c r="R843" s="40">
        <f t="shared" si="41"/>
        <v>70</v>
      </c>
      <c r="S843" s="30">
        <v>98</v>
      </c>
    </row>
    <row r="844" spans="1:19" x14ac:dyDescent="0.25">
      <c r="A844" s="31" t="str">
        <f>IFERROR(VLOOKUP(B844, CHOOSE({1,2}, Products!B:B, Products!A:A), 2, FALSE), "Not Found")</f>
        <v>P072</v>
      </c>
      <c r="B844" s="31" t="str">
        <f>PROPER(TRIM('Raw_Data'!A844))</f>
        <v>White Tea</v>
      </c>
      <c r="C844" s="31" t="s">
        <v>56</v>
      </c>
      <c r="D844" s="31" t="s">
        <v>3370</v>
      </c>
      <c r="E844" s="31" t="s">
        <v>3371</v>
      </c>
      <c r="F844" s="31" t="s">
        <v>106</v>
      </c>
      <c r="G844" s="31" t="s">
        <v>3372</v>
      </c>
      <c r="H844" s="31" t="s">
        <v>3373</v>
      </c>
      <c r="I844" s="32" t="s">
        <v>1770</v>
      </c>
      <c r="J844" s="32">
        <v>45332</v>
      </c>
      <c r="K844" s="31">
        <f>ABS('Raw_Data'!K844)</f>
        <v>35</v>
      </c>
      <c r="L844" s="31">
        <f>K844 + SUMIF(Stock_In!A:A, A844, Stock_In!D:D) - SUMIF(Stock_Out!A:A, A844, Stock_Out!D:D)</f>
        <v>35</v>
      </c>
      <c r="M844" s="31">
        <v>40</v>
      </c>
      <c r="N844" s="31">
        <f t="shared" si="40"/>
        <v>5</v>
      </c>
      <c r="O844" s="31" t="str">
        <f t="shared" si="39"/>
        <v>Yes</v>
      </c>
      <c r="P844" s="39">
        <v>7</v>
      </c>
      <c r="Q844" s="31">
        <v>95</v>
      </c>
      <c r="R844" s="39">
        <f t="shared" si="41"/>
        <v>665</v>
      </c>
      <c r="S844" s="33">
        <v>26</v>
      </c>
    </row>
    <row r="845" spans="1:19" x14ac:dyDescent="0.25">
      <c r="A845" s="28" t="str">
        <f>IFERROR(VLOOKUP(B845, CHOOSE({1,2}, Products!B:B, Products!A:A), 2, FALSE), "Not Found")</f>
        <v>P104</v>
      </c>
      <c r="B845" s="28" t="str">
        <f>PROPER(TRIM('Raw_Data'!A845))</f>
        <v>Corn Oil</v>
      </c>
      <c r="C845" s="28" t="s">
        <v>56</v>
      </c>
      <c r="D845" s="28" t="s">
        <v>1607</v>
      </c>
      <c r="E845" s="28" t="s">
        <v>3374</v>
      </c>
      <c r="F845" s="28" t="s">
        <v>59</v>
      </c>
      <c r="G845" s="28" t="s">
        <v>3375</v>
      </c>
      <c r="H845" s="28" t="s">
        <v>3376</v>
      </c>
      <c r="I845" s="29" t="s">
        <v>1770</v>
      </c>
      <c r="J845" s="29" t="s">
        <v>344</v>
      </c>
      <c r="K845" s="28">
        <f>ABS('Raw_Data'!K845)</f>
        <v>50</v>
      </c>
      <c r="L845" s="28">
        <f>K845 + SUMIF(Stock_In!A:A, A845, Stock_In!D:D) - SUMIF(Stock_Out!A:A, A845, Stock_Out!D:D)</f>
        <v>50</v>
      </c>
      <c r="M845" s="28">
        <v>68</v>
      </c>
      <c r="N845" s="28">
        <f t="shared" si="40"/>
        <v>18</v>
      </c>
      <c r="O845" s="28" t="str">
        <f t="shared" si="39"/>
        <v>Yes</v>
      </c>
      <c r="P845" s="40">
        <v>5.5</v>
      </c>
      <c r="Q845" s="28">
        <v>59</v>
      </c>
      <c r="R845" s="40">
        <f t="shared" si="41"/>
        <v>324.5</v>
      </c>
      <c r="S845" s="30">
        <v>16</v>
      </c>
    </row>
    <row r="846" spans="1:19" x14ac:dyDescent="0.25">
      <c r="A846" s="31" t="str">
        <f>IFERROR(VLOOKUP(B846, CHOOSE({1,2}, Products!B:B, Products!A:A), 2, FALSE), "Not Found")</f>
        <v>P005</v>
      </c>
      <c r="B846" s="31" t="str">
        <f>PROPER(TRIM('Raw_Data'!A846))</f>
        <v>Garlic</v>
      </c>
      <c r="C846" s="31" t="s">
        <v>74</v>
      </c>
      <c r="D846" s="31" t="s">
        <v>1895</v>
      </c>
      <c r="E846" s="31" t="s">
        <v>3377</v>
      </c>
      <c r="F846" s="31" t="s">
        <v>106</v>
      </c>
      <c r="G846" s="31" t="s">
        <v>3378</v>
      </c>
      <c r="H846" s="31" t="s">
        <v>3379</v>
      </c>
      <c r="I846" s="32" t="s">
        <v>225</v>
      </c>
      <c r="J846" s="32">
        <v>45424</v>
      </c>
      <c r="K846" s="31">
        <f>ABS('Raw_Data'!K846)</f>
        <v>43</v>
      </c>
      <c r="L846" s="31">
        <f>K846 + SUMIF(Stock_In!A:A, A846, Stock_In!D:D) - SUMIF(Stock_Out!A:A, A846, Stock_Out!D:D)</f>
        <v>43</v>
      </c>
      <c r="M846" s="31">
        <v>10</v>
      </c>
      <c r="N846" s="31">
        <f t="shared" si="40"/>
        <v>0</v>
      </c>
      <c r="O846" s="31" t="str">
        <f t="shared" si="39"/>
        <v>No</v>
      </c>
      <c r="P846" s="39">
        <v>12</v>
      </c>
      <c r="Q846" s="31">
        <v>69</v>
      </c>
      <c r="R846" s="39">
        <f t="shared" si="41"/>
        <v>828</v>
      </c>
      <c r="S846" s="33">
        <v>98</v>
      </c>
    </row>
    <row r="847" spans="1:19" x14ac:dyDescent="0.25">
      <c r="A847" s="28" t="str">
        <f>IFERROR(VLOOKUP(B847, CHOOSE({1,2}, Products!B:B, Products!A:A), 2, FALSE), "Not Found")</f>
        <v>P060</v>
      </c>
      <c r="B847" s="28" t="str">
        <f>PROPER(TRIM('Raw_Data'!A847))</f>
        <v>Grapes</v>
      </c>
      <c r="C847" s="28" t="s">
        <v>113</v>
      </c>
      <c r="D847" s="28" t="s">
        <v>963</v>
      </c>
      <c r="E847" s="28" t="s">
        <v>3380</v>
      </c>
      <c r="F847" s="28" t="s">
        <v>59</v>
      </c>
      <c r="G847" s="28" t="s">
        <v>3381</v>
      </c>
      <c r="H847" s="28" t="s">
        <v>3382</v>
      </c>
      <c r="I847" s="29" t="s">
        <v>225</v>
      </c>
      <c r="J847" s="29" t="s">
        <v>351</v>
      </c>
      <c r="K847" s="28">
        <f>ABS('Raw_Data'!K847)</f>
        <v>99</v>
      </c>
      <c r="L847" s="28">
        <f>K847 + SUMIF(Stock_In!A:A, A847, Stock_In!D:D) - SUMIF(Stock_Out!A:A, A847, Stock_Out!D:D)</f>
        <v>99</v>
      </c>
      <c r="M847" s="28">
        <v>56</v>
      </c>
      <c r="N847" s="28">
        <f t="shared" si="40"/>
        <v>0</v>
      </c>
      <c r="O847" s="28" t="str">
        <f t="shared" si="39"/>
        <v>No</v>
      </c>
      <c r="P847" s="40">
        <v>7.5</v>
      </c>
      <c r="Q847" s="28">
        <v>35</v>
      </c>
      <c r="R847" s="40">
        <f t="shared" si="41"/>
        <v>262.5</v>
      </c>
      <c r="S847" s="30">
        <v>82</v>
      </c>
    </row>
    <row r="848" spans="1:19" x14ac:dyDescent="0.25">
      <c r="A848" s="31" t="str">
        <f>IFERROR(VLOOKUP(B848, CHOOSE({1,2}, Products!B:B, Products!A:A), 2, FALSE), "Not Found")</f>
        <v>P003</v>
      </c>
      <c r="B848" s="31" t="str">
        <f>PROPER(TRIM('Raw_Data'!A848))</f>
        <v>Parmesan Cheese</v>
      </c>
      <c r="C848" s="31" t="s">
        <v>103</v>
      </c>
      <c r="D848" s="31" t="s">
        <v>1663</v>
      </c>
      <c r="E848" s="31" t="s">
        <v>3383</v>
      </c>
      <c r="F848" s="31" t="s">
        <v>59</v>
      </c>
      <c r="G848" s="31" t="s">
        <v>3384</v>
      </c>
      <c r="H848" s="31" t="s">
        <v>3385</v>
      </c>
      <c r="I848" s="32" t="s">
        <v>225</v>
      </c>
      <c r="J848" s="32" t="s">
        <v>1115</v>
      </c>
      <c r="K848" s="31">
        <f>ABS('Raw_Data'!K848)</f>
        <v>99</v>
      </c>
      <c r="L848" s="31">
        <f>K848 + SUMIF(Stock_In!A:A, A848, Stock_In!D:D) - SUMIF(Stock_Out!A:A, A848, Stock_Out!D:D)</f>
        <v>99</v>
      </c>
      <c r="M848" s="31">
        <v>67</v>
      </c>
      <c r="N848" s="31">
        <f t="shared" si="40"/>
        <v>0</v>
      </c>
      <c r="O848" s="31" t="str">
        <f t="shared" si="39"/>
        <v>No</v>
      </c>
      <c r="P848" s="39">
        <v>2.5</v>
      </c>
      <c r="Q848" s="31">
        <v>44</v>
      </c>
      <c r="R848" s="39">
        <f t="shared" si="41"/>
        <v>110</v>
      </c>
      <c r="S848" s="33">
        <v>72</v>
      </c>
    </row>
    <row r="849" spans="1:19" x14ac:dyDescent="0.25">
      <c r="A849" s="28" t="str">
        <f>IFERROR(VLOOKUP(B849, CHOOSE({1,2}, Products!B:B, Products!A:A), 2, FALSE), "Not Found")</f>
        <v>P121</v>
      </c>
      <c r="B849" s="28" t="str">
        <f>PROPER(TRIM('Raw_Data'!A849))</f>
        <v>Mackerel</v>
      </c>
      <c r="C849" s="28" t="s">
        <v>56</v>
      </c>
      <c r="D849" s="28" t="s">
        <v>3022</v>
      </c>
      <c r="E849" s="28" t="s">
        <v>3386</v>
      </c>
      <c r="F849" s="28" t="s">
        <v>68</v>
      </c>
      <c r="G849" s="28" t="s">
        <v>3387</v>
      </c>
      <c r="H849" s="28" t="s">
        <v>3388</v>
      </c>
      <c r="I849" s="29" t="s">
        <v>826</v>
      </c>
      <c r="J849" s="29" t="s">
        <v>2019</v>
      </c>
      <c r="K849" s="28">
        <f>ABS('Raw_Data'!K849)</f>
        <v>45</v>
      </c>
      <c r="L849" s="28">
        <f>K849 + SUMIF(Stock_In!A:A, A849, Stock_In!D:D) - SUMIF(Stock_Out!A:A, A849, Stock_Out!D:D)</f>
        <v>45</v>
      </c>
      <c r="M849" s="28">
        <v>40</v>
      </c>
      <c r="N849" s="28">
        <f t="shared" si="40"/>
        <v>0</v>
      </c>
      <c r="O849" s="28" t="str">
        <f t="shared" si="39"/>
        <v>No</v>
      </c>
      <c r="P849" s="40">
        <v>6</v>
      </c>
      <c r="Q849" s="28">
        <v>45</v>
      </c>
      <c r="R849" s="40">
        <f t="shared" si="41"/>
        <v>270</v>
      </c>
      <c r="S849" s="30">
        <v>86</v>
      </c>
    </row>
    <row r="850" spans="1:19" x14ac:dyDescent="0.25">
      <c r="A850" s="31" t="str">
        <f>IFERROR(VLOOKUP(B850, CHOOSE({1,2}, Products!B:B, Products!A:A), 2, FALSE), "Not Found")</f>
        <v>P077</v>
      </c>
      <c r="B850" s="31" t="str">
        <f>PROPER(TRIM('Raw_Data'!A850))</f>
        <v>Brown Rice</v>
      </c>
      <c r="C850" s="31" t="s">
        <v>152</v>
      </c>
      <c r="D850" s="31" t="s">
        <v>3229</v>
      </c>
      <c r="E850" s="31" t="s">
        <v>3389</v>
      </c>
      <c r="F850" s="31" t="s">
        <v>68</v>
      </c>
      <c r="G850" s="31" t="s">
        <v>3390</v>
      </c>
      <c r="H850" s="31" t="s">
        <v>3391</v>
      </c>
      <c r="I850" s="32" t="s">
        <v>1495</v>
      </c>
      <c r="J850" s="32" t="s">
        <v>3160</v>
      </c>
      <c r="K850" s="31">
        <f>ABS('Raw_Data'!K850)</f>
        <v>44</v>
      </c>
      <c r="L850" s="31">
        <f>K850 + SUMIF(Stock_In!A:A, A850, Stock_In!D:D) - SUMIF(Stock_Out!A:A, A850, Stock_Out!D:D)</f>
        <v>44</v>
      </c>
      <c r="M850" s="31">
        <v>9</v>
      </c>
      <c r="N850" s="31">
        <f t="shared" si="40"/>
        <v>0</v>
      </c>
      <c r="O850" s="31" t="str">
        <f t="shared" si="39"/>
        <v>No</v>
      </c>
      <c r="P850" s="39">
        <v>5</v>
      </c>
      <c r="Q850" s="31">
        <v>50</v>
      </c>
      <c r="R850" s="39">
        <f t="shared" si="41"/>
        <v>250</v>
      </c>
      <c r="S850" s="33">
        <v>98</v>
      </c>
    </row>
    <row r="851" spans="1:19" x14ac:dyDescent="0.25">
      <c r="A851" s="28" t="str">
        <f>IFERROR(VLOOKUP(B851, CHOOSE({1,2}, Products!B:B, Products!A:A), 2, FALSE), "Not Found")</f>
        <v>P056</v>
      </c>
      <c r="B851" s="28" t="str">
        <f>PROPER(TRIM('Raw_Data'!A851))</f>
        <v>Pomegranate</v>
      </c>
      <c r="C851" s="28" t="s">
        <v>56</v>
      </c>
      <c r="D851" s="28" t="s">
        <v>1039</v>
      </c>
      <c r="E851" s="28" t="s">
        <v>3392</v>
      </c>
      <c r="F851" s="28" t="s">
        <v>59</v>
      </c>
      <c r="G851" s="28" t="s">
        <v>3393</v>
      </c>
      <c r="H851" s="28" t="s">
        <v>3394</v>
      </c>
      <c r="I851" s="29" t="s">
        <v>1495</v>
      </c>
      <c r="J851" s="29" t="s">
        <v>1770</v>
      </c>
      <c r="K851" s="28">
        <f>ABS('Raw_Data'!K851)</f>
        <v>62</v>
      </c>
      <c r="L851" s="28">
        <f>K851 + SUMIF(Stock_In!A:A, A851, Stock_In!D:D) - SUMIF(Stock_Out!A:A, A851, Stock_Out!D:D)</f>
        <v>62</v>
      </c>
      <c r="M851" s="28">
        <v>8</v>
      </c>
      <c r="N851" s="28">
        <f t="shared" si="40"/>
        <v>0</v>
      </c>
      <c r="O851" s="28" t="str">
        <f t="shared" si="39"/>
        <v>No</v>
      </c>
      <c r="P851" s="40">
        <v>5</v>
      </c>
      <c r="Q851" s="28">
        <v>41</v>
      </c>
      <c r="R851" s="40">
        <f t="shared" si="41"/>
        <v>205</v>
      </c>
      <c r="S851" s="30">
        <v>50</v>
      </c>
    </row>
    <row r="852" spans="1:19" x14ac:dyDescent="0.25">
      <c r="A852" s="31" t="str">
        <f>IFERROR(VLOOKUP(B852, CHOOSE({1,2}, Products!B:B, Products!A:A), 2, FALSE), "Not Found")</f>
        <v>P094</v>
      </c>
      <c r="B852" s="31" t="str">
        <f>PROPER(TRIM('Raw_Data'!A852))</f>
        <v>Oatmeal Biscuit</v>
      </c>
      <c r="C852" s="31" t="s">
        <v>103</v>
      </c>
      <c r="D852" s="31" t="s">
        <v>2819</v>
      </c>
      <c r="E852" s="31" t="s">
        <v>3395</v>
      </c>
      <c r="F852" s="31" t="s">
        <v>68</v>
      </c>
      <c r="G852" s="31" t="s">
        <v>3396</v>
      </c>
      <c r="H852" s="31" t="s">
        <v>3397</v>
      </c>
      <c r="I852" s="32" t="s">
        <v>393</v>
      </c>
      <c r="J852" s="32">
        <v>45546</v>
      </c>
      <c r="K852" s="31">
        <f>ABS('Raw_Data'!K852)</f>
        <v>16</v>
      </c>
      <c r="L852" s="31">
        <f>K852 + SUMIF(Stock_In!A:A, A852, Stock_In!D:D) - SUMIF(Stock_Out!A:A, A852, Stock_Out!D:D)</f>
        <v>16</v>
      </c>
      <c r="M852" s="31">
        <v>77</v>
      </c>
      <c r="N852" s="31">
        <f t="shared" si="40"/>
        <v>61</v>
      </c>
      <c r="O852" s="31" t="str">
        <f t="shared" si="39"/>
        <v>Yes</v>
      </c>
      <c r="P852" s="39">
        <v>1.5</v>
      </c>
      <c r="Q852" s="31">
        <v>34</v>
      </c>
      <c r="R852" s="39">
        <f t="shared" si="41"/>
        <v>51</v>
      </c>
      <c r="S852" s="33">
        <v>57</v>
      </c>
    </row>
    <row r="853" spans="1:19" x14ac:dyDescent="0.25">
      <c r="A853" s="28" t="str">
        <f>IFERROR(VLOOKUP(B853, CHOOSE({1,2}, Products!B:B, Products!A:A), 2, FALSE), "Not Found")</f>
        <v>P065</v>
      </c>
      <c r="B853" s="28" t="str">
        <f>PROPER(TRIM('Raw_Data'!A853))</f>
        <v>Coconut</v>
      </c>
      <c r="C853" s="28" t="s">
        <v>56</v>
      </c>
      <c r="D853" s="28" t="s">
        <v>3229</v>
      </c>
      <c r="E853" s="28" t="s">
        <v>3398</v>
      </c>
      <c r="F853" s="28" t="s">
        <v>68</v>
      </c>
      <c r="G853" s="28" t="s">
        <v>3399</v>
      </c>
      <c r="H853" s="28" t="s">
        <v>3400</v>
      </c>
      <c r="I853" s="29" t="s">
        <v>432</v>
      </c>
      <c r="J853" s="29" t="s">
        <v>437</v>
      </c>
      <c r="K853" s="28">
        <f>ABS('Raw_Data'!K853)</f>
        <v>99</v>
      </c>
      <c r="L853" s="28">
        <f>K853 + SUMIF(Stock_In!A:A, A853, Stock_In!D:D) - SUMIF(Stock_Out!A:A, A853, Stock_Out!D:D)</f>
        <v>99</v>
      </c>
      <c r="M853" s="28">
        <v>60</v>
      </c>
      <c r="N853" s="28">
        <f t="shared" si="40"/>
        <v>0</v>
      </c>
      <c r="O853" s="28" t="str">
        <f t="shared" si="39"/>
        <v>No</v>
      </c>
      <c r="P853" s="40">
        <v>1.8</v>
      </c>
      <c r="Q853" s="28">
        <v>44</v>
      </c>
      <c r="R853" s="40">
        <f t="shared" si="41"/>
        <v>79.2</v>
      </c>
      <c r="S853" s="30">
        <v>32</v>
      </c>
    </row>
    <row r="854" spans="1:19" x14ac:dyDescent="0.25">
      <c r="A854" s="31" t="str">
        <f>IFERROR(VLOOKUP(B854, CHOOSE({1,2}, Products!B:B, Products!A:A), 2, FALSE), "Not Found")</f>
        <v>P030</v>
      </c>
      <c r="B854" s="31" t="str">
        <f>PROPER(TRIM('Raw_Data'!A854))</f>
        <v>Bread Flour</v>
      </c>
      <c r="C854" s="31" t="s">
        <v>74</v>
      </c>
      <c r="D854" s="31" t="s">
        <v>3401</v>
      </c>
      <c r="E854" s="31" t="s">
        <v>3402</v>
      </c>
      <c r="F854" s="31" t="s">
        <v>59</v>
      </c>
      <c r="G854" s="31" t="s">
        <v>3403</v>
      </c>
      <c r="H854" s="31" t="s">
        <v>3404</v>
      </c>
      <c r="I854" s="32" t="s">
        <v>333</v>
      </c>
      <c r="J854" s="32">
        <v>45718</v>
      </c>
      <c r="K854" s="31">
        <f>ABS('Raw_Data'!K854)</f>
        <v>71</v>
      </c>
      <c r="L854" s="31">
        <f>K854 + SUMIF(Stock_In!A:A, A854, Stock_In!D:D) - SUMIF(Stock_Out!A:A, A854, Stock_Out!D:D)</f>
        <v>71</v>
      </c>
      <c r="M854" s="31">
        <v>88</v>
      </c>
      <c r="N854" s="31">
        <f t="shared" si="40"/>
        <v>17</v>
      </c>
      <c r="O854" s="31" t="str">
        <f t="shared" si="39"/>
        <v>Yes</v>
      </c>
      <c r="P854" s="39">
        <v>1</v>
      </c>
      <c r="Q854" s="31">
        <v>84</v>
      </c>
      <c r="R854" s="39">
        <f t="shared" si="41"/>
        <v>84</v>
      </c>
      <c r="S854" s="33">
        <v>75</v>
      </c>
    </row>
    <row r="855" spans="1:19" x14ac:dyDescent="0.25">
      <c r="A855" s="28" t="str">
        <f>IFERROR(VLOOKUP(B855, CHOOSE({1,2}, Products!B:B, Products!A:A), 2, FALSE), "Not Found")</f>
        <v>P031</v>
      </c>
      <c r="B855" s="28" t="str">
        <f>PROPER(TRIM('Raw_Data'!A855))</f>
        <v>Cucumber</v>
      </c>
      <c r="C855" s="28" t="s">
        <v>152</v>
      </c>
      <c r="D855" s="28" t="s">
        <v>292</v>
      </c>
      <c r="E855" s="28" t="s">
        <v>3405</v>
      </c>
      <c r="F855" s="28" t="s">
        <v>106</v>
      </c>
      <c r="G855" s="28" t="s">
        <v>3406</v>
      </c>
      <c r="H855" s="28" t="s">
        <v>3407</v>
      </c>
      <c r="I855" s="29" t="s">
        <v>333</v>
      </c>
      <c r="J855" s="29" t="s">
        <v>3007</v>
      </c>
      <c r="K855" s="28">
        <f>ABS('Raw_Data'!K855)</f>
        <v>13</v>
      </c>
      <c r="L855" s="28">
        <f>K855 + SUMIF(Stock_In!A:A, A855, Stock_In!D:D) - SUMIF(Stock_Out!A:A, A855, Stock_Out!D:D)</f>
        <v>13</v>
      </c>
      <c r="M855" s="28">
        <v>24</v>
      </c>
      <c r="N855" s="28">
        <f t="shared" si="40"/>
        <v>11</v>
      </c>
      <c r="O855" s="28" t="str">
        <f t="shared" si="39"/>
        <v>Yes</v>
      </c>
      <c r="P855" s="40">
        <v>6</v>
      </c>
      <c r="Q855" s="28">
        <v>47</v>
      </c>
      <c r="R855" s="40">
        <f t="shared" si="41"/>
        <v>282</v>
      </c>
      <c r="S855" s="30">
        <v>71</v>
      </c>
    </row>
    <row r="856" spans="1:19" x14ac:dyDescent="0.25">
      <c r="A856" s="31" t="str">
        <f>IFERROR(VLOOKUP(B856, CHOOSE({1,2}, Products!B:B, Products!A:A), 2, FALSE), "Not Found")</f>
        <v>P032</v>
      </c>
      <c r="B856" s="31" t="str">
        <f>PROPER(TRIM('Raw_Data'!A856))</f>
        <v>Milk</v>
      </c>
      <c r="C856" s="31" t="s">
        <v>74</v>
      </c>
      <c r="D856" s="31" t="s">
        <v>495</v>
      </c>
      <c r="E856" s="31" t="s">
        <v>3408</v>
      </c>
      <c r="F856" s="31" t="s">
        <v>59</v>
      </c>
      <c r="G856" s="31" t="s">
        <v>3409</v>
      </c>
      <c r="H856" s="31" t="s">
        <v>3410</v>
      </c>
      <c r="I856" s="32" t="s">
        <v>333</v>
      </c>
      <c r="J856" s="32" t="s">
        <v>1535</v>
      </c>
      <c r="K856" s="31">
        <f>ABS('Raw_Data'!K856)</f>
        <v>43</v>
      </c>
      <c r="L856" s="31">
        <f>K856 + SUMIF(Stock_In!A:A, A856, Stock_In!D:D) - SUMIF(Stock_Out!A:A, A856, Stock_Out!D:D)</f>
        <v>43</v>
      </c>
      <c r="M856" s="31">
        <v>33</v>
      </c>
      <c r="N856" s="31">
        <f t="shared" si="40"/>
        <v>0</v>
      </c>
      <c r="O856" s="31" t="str">
        <f t="shared" si="39"/>
        <v>No</v>
      </c>
      <c r="P856" s="39">
        <v>0.8</v>
      </c>
      <c r="Q856" s="31">
        <v>50</v>
      </c>
      <c r="R856" s="39">
        <f t="shared" si="41"/>
        <v>40</v>
      </c>
      <c r="S856" s="33">
        <v>35</v>
      </c>
    </row>
    <row r="857" spans="1:19" x14ac:dyDescent="0.25">
      <c r="A857" s="28" t="str">
        <f>IFERROR(VLOOKUP(B857, CHOOSE({1,2}, Products!B:B, Products!A:A), 2, FALSE), "Not Found")</f>
        <v>P110</v>
      </c>
      <c r="B857" s="28" t="str">
        <f>PROPER(TRIM('Raw_Data'!A857))</f>
        <v>Butter Biscuit</v>
      </c>
      <c r="C857" s="28" t="s">
        <v>103</v>
      </c>
      <c r="D857" s="28" t="s">
        <v>3411</v>
      </c>
      <c r="E857" s="28" t="s">
        <v>3412</v>
      </c>
      <c r="F857" s="28" t="s">
        <v>59</v>
      </c>
      <c r="G857" s="28" t="s">
        <v>3413</v>
      </c>
      <c r="H857" s="28" t="s">
        <v>3414</v>
      </c>
      <c r="I857" s="29" t="s">
        <v>333</v>
      </c>
      <c r="J857" s="29" t="s">
        <v>692</v>
      </c>
      <c r="K857" s="28">
        <f>ABS('Raw_Data'!K857)</f>
        <v>22</v>
      </c>
      <c r="L857" s="28">
        <f>K857 + SUMIF(Stock_In!A:A, A857, Stock_In!D:D) - SUMIF(Stock_Out!A:A, A857, Stock_Out!D:D)</f>
        <v>22</v>
      </c>
      <c r="M857" s="28">
        <v>47</v>
      </c>
      <c r="N857" s="28">
        <f t="shared" si="40"/>
        <v>25</v>
      </c>
      <c r="O857" s="28" t="str">
        <f t="shared" si="39"/>
        <v>Yes</v>
      </c>
      <c r="P857" s="40">
        <v>9.5</v>
      </c>
      <c r="Q857" s="28">
        <v>83</v>
      </c>
      <c r="R857" s="40">
        <f t="shared" si="41"/>
        <v>788.5</v>
      </c>
      <c r="S857" s="30">
        <v>69</v>
      </c>
    </row>
    <row r="858" spans="1:19" x14ac:dyDescent="0.25">
      <c r="A858" s="31" t="str">
        <f>IFERROR(VLOOKUP(B858, CHOOSE({1,2}, Products!B:B, Products!A:A), 2, FALSE), "Not Found")</f>
        <v>P080</v>
      </c>
      <c r="B858" s="31" t="str">
        <f>PROPER(TRIM('Raw_Data'!A858))</f>
        <v>Egg (Quail)</v>
      </c>
      <c r="C858" s="31" t="s">
        <v>56</v>
      </c>
      <c r="D858" s="31" t="s">
        <v>3048</v>
      </c>
      <c r="E858" s="31" t="s">
        <v>3415</v>
      </c>
      <c r="F858" s="31" t="s">
        <v>59</v>
      </c>
      <c r="G858" s="31" t="s">
        <v>3416</v>
      </c>
      <c r="H858" s="31" t="s">
        <v>3417</v>
      </c>
      <c r="I858" s="32" t="s">
        <v>2308</v>
      </c>
      <c r="J858" s="32" t="s">
        <v>437</v>
      </c>
      <c r="K858" s="31">
        <f>ABS('Raw_Data'!K858)</f>
        <v>29</v>
      </c>
      <c r="L858" s="31">
        <f>K858 + SUMIF(Stock_In!A:A, A858, Stock_In!D:D) - SUMIF(Stock_Out!A:A, A858, Stock_Out!D:D)</f>
        <v>29</v>
      </c>
      <c r="M858" s="31">
        <v>29</v>
      </c>
      <c r="N858" s="31">
        <f t="shared" si="40"/>
        <v>0</v>
      </c>
      <c r="O858" s="31" t="str">
        <f t="shared" si="39"/>
        <v>Yes</v>
      </c>
      <c r="P858" s="39">
        <v>4</v>
      </c>
      <c r="Q858" s="31">
        <v>52</v>
      </c>
      <c r="R858" s="39">
        <f t="shared" si="41"/>
        <v>208</v>
      </c>
      <c r="S858" s="33">
        <v>46</v>
      </c>
    </row>
    <row r="859" spans="1:19" x14ac:dyDescent="0.25">
      <c r="A859" s="28" t="str">
        <f>IFERROR(VLOOKUP(B859, CHOOSE({1,2}, Products!B:B, Products!A:A), 2, FALSE), "Not Found")</f>
        <v>P066</v>
      </c>
      <c r="B859" s="28" t="str">
        <f>PROPER(TRIM('Raw_Data'!A859))</f>
        <v>Almond Flour</v>
      </c>
      <c r="C859" s="28" t="s">
        <v>74</v>
      </c>
      <c r="D859" s="28" t="s">
        <v>529</v>
      </c>
      <c r="E859" s="28" t="s">
        <v>3418</v>
      </c>
      <c r="F859" s="28" t="s">
        <v>106</v>
      </c>
      <c r="G859" s="28" t="s">
        <v>3419</v>
      </c>
      <c r="H859" s="28" t="s">
        <v>3420</v>
      </c>
      <c r="I859" s="29" t="s">
        <v>2308</v>
      </c>
      <c r="J859" s="29">
        <v>45516</v>
      </c>
      <c r="K859" s="28">
        <f>ABS('Raw_Data'!K859)</f>
        <v>79</v>
      </c>
      <c r="L859" s="28">
        <f>K859 + SUMIF(Stock_In!A:A, A859, Stock_In!D:D) - SUMIF(Stock_Out!A:A, A859, Stock_Out!D:D)</f>
        <v>79</v>
      </c>
      <c r="M859" s="28">
        <v>84</v>
      </c>
      <c r="N859" s="28">
        <f t="shared" si="40"/>
        <v>5</v>
      </c>
      <c r="O859" s="28" t="str">
        <f t="shared" si="39"/>
        <v>Yes</v>
      </c>
      <c r="P859" s="40">
        <v>8</v>
      </c>
      <c r="Q859" s="28">
        <v>71</v>
      </c>
      <c r="R859" s="40">
        <f t="shared" si="41"/>
        <v>568</v>
      </c>
      <c r="S859" s="30">
        <v>20</v>
      </c>
    </row>
    <row r="860" spans="1:19" x14ac:dyDescent="0.25">
      <c r="A860" s="31" t="str">
        <f>IFERROR(VLOOKUP(B860, CHOOSE({1,2}, Products!B:B, Products!A:A), 2, FALSE), "Not Found")</f>
        <v>P103</v>
      </c>
      <c r="B860" s="31" t="str">
        <f>PROPER(TRIM('Raw_Data'!A860))</f>
        <v>Broccoli</v>
      </c>
      <c r="C860" s="31" t="s">
        <v>56</v>
      </c>
      <c r="D860" s="31" t="s">
        <v>694</v>
      </c>
      <c r="E860" s="31" t="s">
        <v>3421</v>
      </c>
      <c r="F860" s="31" t="s">
        <v>68</v>
      </c>
      <c r="G860" s="31" t="s">
        <v>3422</v>
      </c>
      <c r="H860" s="31" t="s">
        <v>3423</v>
      </c>
      <c r="I860" s="32" t="s">
        <v>2308</v>
      </c>
      <c r="J860" s="32" t="s">
        <v>921</v>
      </c>
      <c r="K860" s="31">
        <f>ABS('Raw_Data'!K860)</f>
        <v>95</v>
      </c>
      <c r="L860" s="31">
        <f>K860 + SUMIF(Stock_In!A:A, A860, Stock_In!D:D) - SUMIF(Stock_Out!A:A, A860, Stock_Out!D:D)</f>
        <v>95</v>
      </c>
      <c r="M860" s="31">
        <v>100</v>
      </c>
      <c r="N860" s="31">
        <f t="shared" si="40"/>
        <v>5</v>
      </c>
      <c r="O860" s="31" t="str">
        <f t="shared" si="39"/>
        <v>Yes</v>
      </c>
      <c r="P860" s="39">
        <v>4</v>
      </c>
      <c r="Q860" s="31">
        <v>76</v>
      </c>
      <c r="R860" s="39">
        <f t="shared" si="41"/>
        <v>304</v>
      </c>
      <c r="S860" s="33">
        <v>2</v>
      </c>
    </row>
    <row r="861" spans="1:19" x14ac:dyDescent="0.25">
      <c r="A861" s="28" t="str">
        <f>IFERROR(VLOOKUP(B861, CHOOSE({1,2}, Products!B:B, Products!A:A), 2, FALSE), "Not Found")</f>
        <v>P107</v>
      </c>
      <c r="B861" s="28" t="str">
        <f>PROPER(TRIM('Raw_Data'!A861))</f>
        <v>Swiss Cheese</v>
      </c>
      <c r="C861" s="28" t="s">
        <v>113</v>
      </c>
      <c r="D861" s="28" t="s">
        <v>251</v>
      </c>
      <c r="E861" s="28" t="s">
        <v>3424</v>
      </c>
      <c r="F861" s="28" t="s">
        <v>68</v>
      </c>
      <c r="G861" s="28" t="s">
        <v>3425</v>
      </c>
      <c r="H861" s="28" t="s">
        <v>3426</v>
      </c>
      <c r="I861" s="29" t="s">
        <v>2308</v>
      </c>
      <c r="J861" s="29" t="s">
        <v>518</v>
      </c>
      <c r="K861" s="28">
        <f>ABS('Raw_Data'!K861)</f>
        <v>70</v>
      </c>
      <c r="L861" s="28">
        <f>K861 + SUMIF(Stock_In!A:A, A861, Stock_In!D:D) - SUMIF(Stock_Out!A:A, A861, Stock_Out!D:D)</f>
        <v>70</v>
      </c>
      <c r="M861" s="28">
        <v>17</v>
      </c>
      <c r="N861" s="28">
        <f t="shared" si="40"/>
        <v>0</v>
      </c>
      <c r="O861" s="28" t="str">
        <f t="shared" si="39"/>
        <v>No</v>
      </c>
      <c r="P861" s="40">
        <v>6</v>
      </c>
      <c r="Q861" s="28">
        <v>69</v>
      </c>
      <c r="R861" s="40">
        <f t="shared" si="41"/>
        <v>414</v>
      </c>
      <c r="S861" s="30">
        <v>100</v>
      </c>
    </row>
    <row r="862" spans="1:19" x14ac:dyDescent="0.25">
      <c r="A862" s="31" t="str">
        <f>IFERROR(VLOOKUP(B862, CHOOSE({1,2}, Products!B:B, Products!A:A), 2, FALSE), "Not Found")</f>
        <v>P024</v>
      </c>
      <c r="B862" s="31" t="str">
        <f>PROPER(TRIM('Raw_Data'!A862))</f>
        <v>Kale</v>
      </c>
      <c r="C862" s="31" t="s">
        <v>74</v>
      </c>
      <c r="D862" s="31" t="s">
        <v>1488</v>
      </c>
      <c r="E862" s="31" t="s">
        <v>3427</v>
      </c>
      <c r="F862" s="31" t="s">
        <v>59</v>
      </c>
      <c r="G862" s="31" t="s">
        <v>3428</v>
      </c>
      <c r="H862" s="31" t="s">
        <v>3429</v>
      </c>
      <c r="I862" s="32" t="s">
        <v>2308</v>
      </c>
      <c r="J862" s="32">
        <v>45451</v>
      </c>
      <c r="K862" s="31">
        <f>ABS('Raw_Data'!K862)</f>
        <v>61</v>
      </c>
      <c r="L862" s="31">
        <f>K862 + SUMIF(Stock_In!A:A, A862, Stock_In!D:D) - SUMIF(Stock_Out!A:A, A862, Stock_Out!D:D)</f>
        <v>61</v>
      </c>
      <c r="M862" s="31">
        <v>80</v>
      </c>
      <c r="N862" s="31">
        <f t="shared" si="40"/>
        <v>19</v>
      </c>
      <c r="O862" s="31" t="str">
        <f t="shared" si="39"/>
        <v>Yes</v>
      </c>
      <c r="P862" s="39">
        <v>2.5</v>
      </c>
      <c r="Q862" s="31">
        <v>46</v>
      </c>
      <c r="R862" s="39">
        <f t="shared" si="41"/>
        <v>115</v>
      </c>
      <c r="S862" s="33">
        <v>54</v>
      </c>
    </row>
    <row r="863" spans="1:19" x14ac:dyDescent="0.25">
      <c r="A863" s="28" t="str">
        <f>IFERROR(VLOOKUP(B863, CHOOSE({1,2}, Products!B:B, Products!A:A), 2, FALSE), "Not Found")</f>
        <v>P051</v>
      </c>
      <c r="B863" s="28" t="str">
        <f>PROPER(TRIM('Raw_Data'!A863))</f>
        <v>Sardines</v>
      </c>
      <c r="C863" s="28" t="s">
        <v>56</v>
      </c>
      <c r="D863" s="28" t="s">
        <v>181</v>
      </c>
      <c r="E863" s="28" t="s">
        <v>3430</v>
      </c>
      <c r="F863" s="28" t="s">
        <v>59</v>
      </c>
      <c r="G863" s="28" t="s">
        <v>3431</v>
      </c>
      <c r="H863" s="28" t="s">
        <v>3432</v>
      </c>
      <c r="I863" s="29" t="s">
        <v>3007</v>
      </c>
      <c r="J863" s="29" t="s">
        <v>945</v>
      </c>
      <c r="K863" s="28">
        <f>ABS('Raw_Data'!K863)</f>
        <v>11</v>
      </c>
      <c r="L863" s="28">
        <f>K863 + SUMIF(Stock_In!A:A, A863, Stock_In!D:D) - SUMIF(Stock_Out!A:A, A863, Stock_Out!D:D)</f>
        <v>11</v>
      </c>
      <c r="M863" s="28">
        <v>3</v>
      </c>
      <c r="N863" s="28">
        <f t="shared" si="40"/>
        <v>0</v>
      </c>
      <c r="O863" s="28" t="str">
        <f t="shared" si="39"/>
        <v>No</v>
      </c>
      <c r="P863" s="40">
        <v>4.5</v>
      </c>
      <c r="Q863" s="28">
        <v>69</v>
      </c>
      <c r="R863" s="40">
        <f t="shared" si="41"/>
        <v>310.5</v>
      </c>
      <c r="S863" s="30">
        <v>73</v>
      </c>
    </row>
    <row r="864" spans="1:19" x14ac:dyDescent="0.25">
      <c r="A864" s="31" t="str">
        <f>IFERROR(VLOOKUP(B864, CHOOSE({1,2}, Products!B:B, Products!A:A), 2, FALSE), "Not Found")</f>
        <v>P083</v>
      </c>
      <c r="B864" s="31" t="str">
        <f>PROPER(TRIM('Raw_Data'!A864))</f>
        <v>Buttermilk</v>
      </c>
      <c r="C864" s="31" t="s">
        <v>201</v>
      </c>
      <c r="D864" s="31" t="s">
        <v>2359</v>
      </c>
      <c r="E864" s="31" t="s">
        <v>3433</v>
      </c>
      <c r="F864" s="31" t="s">
        <v>106</v>
      </c>
      <c r="G864" s="31" t="s">
        <v>3434</v>
      </c>
      <c r="H864" s="31" t="s">
        <v>3435</v>
      </c>
      <c r="I864" s="32" t="s">
        <v>3007</v>
      </c>
      <c r="J864" s="32" t="s">
        <v>351</v>
      </c>
      <c r="K864" s="31">
        <f>ABS('Raw_Data'!K864)</f>
        <v>39</v>
      </c>
      <c r="L864" s="31">
        <f>K864 + SUMIF(Stock_In!A:A, A864, Stock_In!D:D) - SUMIF(Stock_Out!A:A, A864, Stock_Out!D:D)</f>
        <v>39</v>
      </c>
      <c r="M864" s="31">
        <v>17</v>
      </c>
      <c r="N864" s="31">
        <f t="shared" si="40"/>
        <v>0</v>
      </c>
      <c r="O864" s="31" t="str">
        <f t="shared" si="39"/>
        <v>No</v>
      </c>
      <c r="P864" s="39">
        <v>30</v>
      </c>
      <c r="Q864" s="31">
        <v>69</v>
      </c>
      <c r="R864" s="39">
        <f t="shared" si="41"/>
        <v>2070</v>
      </c>
      <c r="S864" s="33">
        <v>82</v>
      </c>
    </row>
    <row r="865" spans="1:19" x14ac:dyDescent="0.25">
      <c r="A865" s="28" t="str">
        <f>IFERROR(VLOOKUP(B865, CHOOSE({1,2}, Products!B:B, Products!A:A), 2, FALSE), "Not Found")</f>
        <v>P001</v>
      </c>
      <c r="B865" s="28" t="str">
        <f>PROPER(TRIM('Raw_Data'!A865))</f>
        <v>Bell Pepper</v>
      </c>
      <c r="C865" s="28" t="s">
        <v>56</v>
      </c>
      <c r="D865" s="28" t="s">
        <v>2429</v>
      </c>
      <c r="E865" s="28" t="s">
        <v>3436</v>
      </c>
      <c r="F865" s="28" t="s">
        <v>68</v>
      </c>
      <c r="G865" s="28" t="s">
        <v>3437</v>
      </c>
      <c r="H865" s="28" t="s">
        <v>3438</v>
      </c>
      <c r="I865" s="29" t="s">
        <v>3007</v>
      </c>
      <c r="J865" s="29">
        <v>45902</v>
      </c>
      <c r="K865" s="28">
        <f>ABS('Raw_Data'!K865)</f>
        <v>50</v>
      </c>
      <c r="L865" s="28">
        <f>K865 + SUMIF(Stock_In!A:A, A865, Stock_In!D:D) - SUMIF(Stock_Out!A:A, A865, Stock_Out!D:D)</f>
        <v>54</v>
      </c>
      <c r="M865" s="28">
        <v>23</v>
      </c>
      <c r="N865" s="28">
        <f t="shared" si="40"/>
        <v>0</v>
      </c>
      <c r="O865" s="28" t="str">
        <f t="shared" si="39"/>
        <v>No</v>
      </c>
      <c r="P865" s="40">
        <v>6.1</v>
      </c>
      <c r="Q865" s="28">
        <v>50</v>
      </c>
      <c r="R865" s="40">
        <f t="shared" si="41"/>
        <v>305</v>
      </c>
      <c r="S865" s="30">
        <v>27</v>
      </c>
    </row>
    <row r="866" spans="1:19" x14ac:dyDescent="0.25">
      <c r="A866" s="31" t="str">
        <f>IFERROR(VLOOKUP(B866, CHOOSE({1,2}, Products!B:B, Products!A:A), 2, FALSE), "Not Found")</f>
        <v>P081</v>
      </c>
      <c r="B866" s="31" t="str">
        <f>PROPER(TRIM('Raw_Data'!A866))</f>
        <v>Herbal Tea</v>
      </c>
      <c r="C866" s="31" t="s">
        <v>103</v>
      </c>
      <c r="D866" s="31" t="s">
        <v>239</v>
      </c>
      <c r="E866" s="31" t="s">
        <v>3439</v>
      </c>
      <c r="F866" s="31" t="s">
        <v>106</v>
      </c>
      <c r="G866" s="31" t="s">
        <v>3440</v>
      </c>
      <c r="H866" s="31" t="s">
        <v>3441</v>
      </c>
      <c r="I866" s="32" t="s">
        <v>639</v>
      </c>
      <c r="J866" s="32" t="s">
        <v>2003</v>
      </c>
      <c r="K866" s="31">
        <f>ABS('Raw_Data'!K866)</f>
        <v>59</v>
      </c>
      <c r="L866" s="31">
        <f>K866 + SUMIF(Stock_In!A:A, A866, Stock_In!D:D) - SUMIF(Stock_Out!A:A, A866, Stock_Out!D:D)</f>
        <v>59</v>
      </c>
      <c r="M866" s="31">
        <v>79</v>
      </c>
      <c r="N866" s="31">
        <f t="shared" si="40"/>
        <v>20</v>
      </c>
      <c r="O866" s="31" t="str">
        <f t="shared" si="39"/>
        <v>Yes</v>
      </c>
      <c r="P866" s="39">
        <v>1.5</v>
      </c>
      <c r="Q866" s="31">
        <v>32</v>
      </c>
      <c r="R866" s="39">
        <f t="shared" si="41"/>
        <v>48</v>
      </c>
      <c r="S866" s="33">
        <v>80</v>
      </c>
    </row>
    <row r="867" spans="1:19" x14ac:dyDescent="0.25">
      <c r="A867" s="28" t="str">
        <f>IFERROR(VLOOKUP(B867, CHOOSE({1,2}, Products!B:B, Products!A:A), 2, FALSE), "Not Found")</f>
        <v>P105</v>
      </c>
      <c r="B867" s="28" t="str">
        <f>PROPER(TRIM('Raw_Data'!A867))</f>
        <v>Strawberries</v>
      </c>
      <c r="C867" s="28" t="s">
        <v>113</v>
      </c>
      <c r="D867" s="28" t="s">
        <v>1265</v>
      </c>
      <c r="E867" s="28" t="s">
        <v>3442</v>
      </c>
      <c r="F867" s="28" t="s">
        <v>68</v>
      </c>
      <c r="G867" s="28" t="s">
        <v>3443</v>
      </c>
      <c r="H867" s="28" t="s">
        <v>3444</v>
      </c>
      <c r="I867" s="29" t="s">
        <v>639</v>
      </c>
      <c r="J867" s="29" t="s">
        <v>1289</v>
      </c>
      <c r="K867" s="28">
        <f>ABS('Raw_Data'!K867)</f>
        <v>16</v>
      </c>
      <c r="L867" s="28">
        <f>K867 + SUMIF(Stock_In!A:A, A867, Stock_In!D:D) - SUMIF(Stock_Out!A:A, A867, Stock_Out!D:D)</f>
        <v>16</v>
      </c>
      <c r="M867" s="28">
        <v>81</v>
      </c>
      <c r="N867" s="28">
        <f t="shared" si="40"/>
        <v>65</v>
      </c>
      <c r="O867" s="28" t="str">
        <f t="shared" si="39"/>
        <v>Yes</v>
      </c>
      <c r="P867" s="40">
        <v>9</v>
      </c>
      <c r="Q867" s="28">
        <v>99</v>
      </c>
      <c r="R867" s="40">
        <f t="shared" si="41"/>
        <v>891</v>
      </c>
      <c r="S867" s="30">
        <v>3</v>
      </c>
    </row>
    <row r="868" spans="1:19" x14ac:dyDescent="0.25">
      <c r="A868" s="31" t="str">
        <f>IFERROR(VLOOKUP(B868, CHOOSE({1,2}, Products!B:B, Products!A:A), 2, FALSE), "Not Found")</f>
        <v>P030</v>
      </c>
      <c r="B868" s="31" t="str">
        <f>PROPER(TRIM('Raw_Data'!A868))</f>
        <v>Bread Flour</v>
      </c>
      <c r="C868" s="31" t="s">
        <v>56</v>
      </c>
      <c r="D868" s="31" t="s">
        <v>360</v>
      </c>
      <c r="E868" s="31" t="s">
        <v>3445</v>
      </c>
      <c r="F868" s="31" t="s">
        <v>68</v>
      </c>
      <c r="G868" s="31" t="s">
        <v>3446</v>
      </c>
      <c r="H868" s="31" t="s">
        <v>3447</v>
      </c>
      <c r="I868" s="32" t="s">
        <v>639</v>
      </c>
      <c r="J868" s="32" t="s">
        <v>821</v>
      </c>
      <c r="K868" s="31">
        <f>ABS('Raw_Data'!K868)</f>
        <v>62</v>
      </c>
      <c r="L868" s="31">
        <f>K868 + SUMIF(Stock_In!A:A, A868, Stock_In!D:D) - SUMIF(Stock_Out!A:A, A868, Stock_Out!D:D)</f>
        <v>62</v>
      </c>
      <c r="M868" s="31">
        <v>61</v>
      </c>
      <c r="N868" s="31">
        <f t="shared" si="40"/>
        <v>0</v>
      </c>
      <c r="O868" s="31" t="str">
        <f t="shared" si="39"/>
        <v>No</v>
      </c>
      <c r="P868" s="39">
        <v>5.5</v>
      </c>
      <c r="Q868" s="31">
        <v>42</v>
      </c>
      <c r="R868" s="39">
        <f t="shared" si="41"/>
        <v>231</v>
      </c>
      <c r="S868" s="33">
        <v>18</v>
      </c>
    </row>
    <row r="869" spans="1:19" x14ac:dyDescent="0.25">
      <c r="A869" s="28" t="str">
        <f>IFERROR(VLOOKUP(B869, CHOOSE({1,2}, Products!B:B, Products!A:A), 2, FALSE), "Not Found")</f>
        <v>P088</v>
      </c>
      <c r="B869" s="28" t="str">
        <f>PROPER(TRIM('Raw_Data'!A869))</f>
        <v>Haddock</v>
      </c>
      <c r="C869" s="28" t="s">
        <v>103</v>
      </c>
      <c r="D869" s="28" t="s">
        <v>401</v>
      </c>
      <c r="E869" s="28" t="s">
        <v>3448</v>
      </c>
      <c r="F869" s="28" t="s">
        <v>106</v>
      </c>
      <c r="G869" s="28" t="s">
        <v>3449</v>
      </c>
      <c r="H869" s="28" t="s">
        <v>3450</v>
      </c>
      <c r="I869" s="29" t="s">
        <v>616</v>
      </c>
      <c r="J869" s="29">
        <v>45354</v>
      </c>
      <c r="K869" s="28">
        <f>ABS('Raw_Data'!K869)</f>
        <v>30</v>
      </c>
      <c r="L869" s="28">
        <f>K869 + SUMIF(Stock_In!A:A, A869, Stock_In!D:D) - SUMIF(Stock_Out!A:A, A869, Stock_Out!D:D)</f>
        <v>30</v>
      </c>
      <c r="M869" s="28">
        <v>16</v>
      </c>
      <c r="N869" s="28">
        <f t="shared" si="40"/>
        <v>0</v>
      </c>
      <c r="O869" s="28" t="str">
        <f t="shared" si="39"/>
        <v>No</v>
      </c>
      <c r="P869" s="40">
        <v>2</v>
      </c>
      <c r="Q869" s="28">
        <v>39</v>
      </c>
      <c r="R869" s="40">
        <f t="shared" si="41"/>
        <v>78</v>
      </c>
      <c r="S869" s="30">
        <v>30</v>
      </c>
    </row>
    <row r="870" spans="1:19" x14ac:dyDescent="0.25">
      <c r="A870" s="31" t="str">
        <f>IFERROR(VLOOKUP(B870, CHOOSE({1,2}, Products!B:B, Products!A:A), 2, FALSE), "Not Found")</f>
        <v>P060</v>
      </c>
      <c r="B870" s="31" t="str">
        <f>PROPER(TRIM('Raw_Data'!A870))</f>
        <v>Grapes</v>
      </c>
      <c r="C870" s="31" t="s">
        <v>103</v>
      </c>
      <c r="D870" s="31" t="s">
        <v>829</v>
      </c>
      <c r="E870" s="31" t="s">
        <v>3451</v>
      </c>
      <c r="F870" s="31" t="s">
        <v>59</v>
      </c>
      <c r="G870" s="31" t="s">
        <v>3452</v>
      </c>
      <c r="H870" s="31" t="s">
        <v>3453</v>
      </c>
      <c r="I870" s="32" t="s">
        <v>616</v>
      </c>
      <c r="J870" s="32" t="s">
        <v>781</v>
      </c>
      <c r="K870" s="31">
        <f>ABS('Raw_Data'!K870)</f>
        <v>13</v>
      </c>
      <c r="L870" s="31">
        <f>K870 + SUMIF(Stock_In!A:A, A870, Stock_In!D:D) - SUMIF(Stock_Out!A:A, A870, Stock_Out!D:D)</f>
        <v>13</v>
      </c>
      <c r="M870" s="31">
        <v>6</v>
      </c>
      <c r="N870" s="31">
        <f t="shared" si="40"/>
        <v>0</v>
      </c>
      <c r="O870" s="31" t="str">
        <f t="shared" si="39"/>
        <v>No</v>
      </c>
      <c r="P870" s="39">
        <v>10</v>
      </c>
      <c r="Q870" s="31">
        <v>63</v>
      </c>
      <c r="R870" s="39">
        <f t="shared" si="41"/>
        <v>630</v>
      </c>
      <c r="S870" s="33">
        <v>29</v>
      </c>
    </row>
    <row r="871" spans="1:19" x14ac:dyDescent="0.25">
      <c r="A871" s="28" t="str">
        <f>IFERROR(VLOOKUP(B871, CHOOSE({1,2}, Products!B:B, Products!A:A), 2, FALSE), "Not Found")</f>
        <v>P079</v>
      </c>
      <c r="B871" s="28" t="str">
        <f>PROPER(TRIM('Raw_Data'!A871))</f>
        <v>White Sugar</v>
      </c>
      <c r="C871" s="28" t="s">
        <v>201</v>
      </c>
      <c r="D871" s="28" t="s">
        <v>3454</v>
      </c>
      <c r="E871" s="28" t="s">
        <v>3455</v>
      </c>
      <c r="F871" s="28" t="s">
        <v>59</v>
      </c>
      <c r="G871" s="28" t="s">
        <v>3456</v>
      </c>
      <c r="H871" s="28" t="s">
        <v>3457</v>
      </c>
      <c r="I871" s="29" t="s">
        <v>616</v>
      </c>
      <c r="J871" s="29" t="s">
        <v>999</v>
      </c>
      <c r="K871" s="28">
        <f>ABS('Raw_Data'!K871)</f>
        <v>14</v>
      </c>
      <c r="L871" s="28">
        <f>K871 + SUMIF(Stock_In!A:A, A871, Stock_In!D:D) - SUMIF(Stock_Out!A:A, A871, Stock_Out!D:D)</f>
        <v>14</v>
      </c>
      <c r="M871" s="28">
        <v>23</v>
      </c>
      <c r="N871" s="28">
        <f t="shared" si="40"/>
        <v>9</v>
      </c>
      <c r="O871" s="28" t="str">
        <f t="shared" si="39"/>
        <v>Yes</v>
      </c>
      <c r="P871" s="40">
        <v>15.5</v>
      </c>
      <c r="Q871" s="28">
        <v>34</v>
      </c>
      <c r="R871" s="40">
        <f t="shared" si="41"/>
        <v>527</v>
      </c>
      <c r="S871" s="30">
        <v>68</v>
      </c>
    </row>
    <row r="872" spans="1:19" x14ac:dyDescent="0.25">
      <c r="A872" s="31" t="str">
        <f>IFERROR(VLOOKUP(B872, CHOOSE({1,2}, Products!B:B, Products!A:A), 2, FALSE), "Not Found")</f>
        <v>P055</v>
      </c>
      <c r="B872" s="31" t="str">
        <f>PROPER(TRIM('Raw_Data'!A872))</f>
        <v>Wild Rice</v>
      </c>
      <c r="C872" s="31" t="s">
        <v>56</v>
      </c>
      <c r="D872" s="31" t="s">
        <v>1314</v>
      </c>
      <c r="E872" s="31" t="s">
        <v>3458</v>
      </c>
      <c r="F872" s="31" t="s">
        <v>106</v>
      </c>
      <c r="G872" s="31" t="s">
        <v>3459</v>
      </c>
      <c r="H872" s="31" t="s">
        <v>3460</v>
      </c>
      <c r="I872" s="32" t="s">
        <v>616</v>
      </c>
      <c r="J872" s="32" t="s">
        <v>332</v>
      </c>
      <c r="K872" s="31">
        <f>ABS('Raw_Data'!K872)</f>
        <v>46</v>
      </c>
      <c r="L872" s="31">
        <f>K872 + SUMIF(Stock_In!A:A, A872, Stock_In!D:D) - SUMIF(Stock_Out!A:A, A872, Stock_Out!D:D)</f>
        <v>46</v>
      </c>
      <c r="M872" s="31">
        <v>75</v>
      </c>
      <c r="N872" s="31">
        <f t="shared" si="40"/>
        <v>29</v>
      </c>
      <c r="O872" s="31" t="str">
        <f t="shared" si="39"/>
        <v>Yes</v>
      </c>
      <c r="P872" s="39">
        <v>2</v>
      </c>
      <c r="Q872" s="31">
        <v>22</v>
      </c>
      <c r="R872" s="39">
        <f t="shared" si="41"/>
        <v>44</v>
      </c>
      <c r="S872" s="33">
        <v>46</v>
      </c>
    </row>
    <row r="873" spans="1:19" x14ac:dyDescent="0.25">
      <c r="A873" s="28" t="str">
        <f>IFERROR(VLOOKUP(B873, CHOOSE({1,2}, Products!B:B, Products!A:A), 2, FALSE), "Not Found")</f>
        <v>P078</v>
      </c>
      <c r="B873" s="28" t="str">
        <f>PROPER(TRIM('Raw_Data'!A873))</f>
        <v>Black Coffee</v>
      </c>
      <c r="C873" s="28" t="s">
        <v>103</v>
      </c>
      <c r="D873" s="28" t="s">
        <v>970</v>
      </c>
      <c r="E873" s="28" t="s">
        <v>3461</v>
      </c>
      <c r="F873" s="28" t="s">
        <v>59</v>
      </c>
      <c r="G873" s="28" t="s">
        <v>3462</v>
      </c>
      <c r="H873" s="28" t="s">
        <v>3463</v>
      </c>
      <c r="I873" s="29" t="s">
        <v>934</v>
      </c>
      <c r="J873" s="29">
        <v>45423</v>
      </c>
      <c r="K873" s="28">
        <f>ABS('Raw_Data'!K873)</f>
        <v>62</v>
      </c>
      <c r="L873" s="28">
        <f>K873 + SUMIF(Stock_In!A:A, A873, Stock_In!D:D) - SUMIF(Stock_Out!A:A, A873, Stock_Out!D:D)</f>
        <v>62</v>
      </c>
      <c r="M873" s="28">
        <v>69</v>
      </c>
      <c r="N873" s="28">
        <f t="shared" si="40"/>
        <v>7</v>
      </c>
      <c r="O873" s="28" t="str">
        <f t="shared" si="39"/>
        <v>Yes</v>
      </c>
      <c r="P873" s="40">
        <v>1.75</v>
      </c>
      <c r="Q873" s="28">
        <v>77</v>
      </c>
      <c r="R873" s="40">
        <f t="shared" si="41"/>
        <v>134.75</v>
      </c>
      <c r="S873" s="30">
        <v>56</v>
      </c>
    </row>
    <row r="874" spans="1:19" x14ac:dyDescent="0.25">
      <c r="A874" s="31" t="str">
        <f>IFERROR(VLOOKUP(B874, CHOOSE({1,2}, Products!B:B, Products!A:A), 2, FALSE), "Not Found")</f>
        <v>P049</v>
      </c>
      <c r="B874" s="31" t="str">
        <f>PROPER(TRIM('Raw_Data'!A874))</f>
        <v>Onion</v>
      </c>
      <c r="C874" s="31" t="s">
        <v>65</v>
      </c>
      <c r="D874" s="31" t="s">
        <v>1442</v>
      </c>
      <c r="E874" s="31" t="s">
        <v>3464</v>
      </c>
      <c r="F874" s="31" t="s">
        <v>68</v>
      </c>
      <c r="G874" s="31" t="s">
        <v>3465</v>
      </c>
      <c r="H874" s="31" t="s">
        <v>3466</v>
      </c>
      <c r="I874" s="32" t="s">
        <v>1238</v>
      </c>
      <c r="J874" s="32" t="s">
        <v>1705</v>
      </c>
      <c r="K874" s="31">
        <f>ABS('Raw_Data'!K874)</f>
        <v>16</v>
      </c>
      <c r="L874" s="31">
        <f>K874 + SUMIF(Stock_In!A:A, A874, Stock_In!D:D) - SUMIF(Stock_Out!A:A, A874, Stock_Out!D:D)</f>
        <v>16</v>
      </c>
      <c r="M874" s="31">
        <v>99</v>
      </c>
      <c r="N874" s="31">
        <f t="shared" si="40"/>
        <v>83</v>
      </c>
      <c r="O874" s="31" t="str">
        <f t="shared" si="39"/>
        <v>Yes</v>
      </c>
      <c r="P874" s="39">
        <v>2</v>
      </c>
      <c r="Q874" s="31">
        <v>89</v>
      </c>
      <c r="R874" s="39">
        <f t="shared" si="41"/>
        <v>178</v>
      </c>
      <c r="S874" s="33">
        <v>21</v>
      </c>
    </row>
    <row r="875" spans="1:19" x14ac:dyDescent="0.25">
      <c r="A875" s="28" t="str">
        <f>IFERROR(VLOOKUP(B875, CHOOSE({1,2}, Products!B:B, Products!A:A), 2, FALSE), "Not Found")</f>
        <v>P058</v>
      </c>
      <c r="B875" s="28" t="str">
        <f>PROPER(TRIM('Raw_Data'!A875))</f>
        <v>All-Purpose Flour</v>
      </c>
      <c r="C875" s="28" t="s">
        <v>56</v>
      </c>
      <c r="D875" s="28" t="s">
        <v>3467</v>
      </c>
      <c r="E875" s="28" t="s">
        <v>3468</v>
      </c>
      <c r="F875" s="28" t="s">
        <v>106</v>
      </c>
      <c r="G875" s="28" t="s">
        <v>3469</v>
      </c>
      <c r="H875" s="28" t="s">
        <v>3470</v>
      </c>
      <c r="I875" s="29" t="s">
        <v>1238</v>
      </c>
      <c r="J875" s="29">
        <v>45355</v>
      </c>
      <c r="K875" s="28">
        <f>ABS('Raw_Data'!K875)</f>
        <v>54</v>
      </c>
      <c r="L875" s="28">
        <f>K875 + SUMIF(Stock_In!A:A, A875, Stock_In!D:D) - SUMIF(Stock_Out!A:A, A875, Stock_Out!D:D)</f>
        <v>54</v>
      </c>
      <c r="M875" s="28">
        <v>45</v>
      </c>
      <c r="N875" s="28">
        <f t="shared" si="40"/>
        <v>0</v>
      </c>
      <c r="O875" s="28" t="str">
        <f t="shared" si="39"/>
        <v>No</v>
      </c>
      <c r="P875" s="40">
        <v>6</v>
      </c>
      <c r="Q875" s="28">
        <v>37</v>
      </c>
      <c r="R875" s="40">
        <f t="shared" si="41"/>
        <v>222</v>
      </c>
      <c r="S875" s="30">
        <v>16</v>
      </c>
    </row>
    <row r="876" spans="1:19" x14ac:dyDescent="0.25">
      <c r="A876" s="31" t="str">
        <f>IFERROR(VLOOKUP(B876, CHOOSE({1,2}, Products!B:B, Products!A:A), 2, FALSE), "Not Found")</f>
        <v>P002</v>
      </c>
      <c r="B876" s="31" t="str">
        <f>PROPER(TRIM('Raw_Data'!A876))</f>
        <v>Vegetable Oil</v>
      </c>
      <c r="C876" s="31" t="s">
        <v>56</v>
      </c>
      <c r="D876" s="31" t="s">
        <v>3471</v>
      </c>
      <c r="E876" s="31" t="s">
        <v>3472</v>
      </c>
      <c r="F876" s="31" t="s">
        <v>106</v>
      </c>
      <c r="G876" s="31" t="s">
        <v>3473</v>
      </c>
      <c r="H876" s="31" t="s">
        <v>3474</v>
      </c>
      <c r="I876" s="32" t="s">
        <v>1238</v>
      </c>
      <c r="J876" s="32" t="s">
        <v>79</v>
      </c>
      <c r="K876" s="31">
        <f>ABS('Raw_Data'!K876)</f>
        <v>57</v>
      </c>
      <c r="L876" s="31">
        <f>K876 + SUMIF(Stock_In!A:A, A876, Stock_In!D:D) - SUMIF(Stock_Out!A:A, A876, Stock_Out!D:D)</f>
        <v>57</v>
      </c>
      <c r="M876" s="31">
        <v>37</v>
      </c>
      <c r="N876" s="31">
        <f t="shared" si="40"/>
        <v>0</v>
      </c>
      <c r="O876" s="31" t="str">
        <f t="shared" si="39"/>
        <v>No</v>
      </c>
      <c r="P876" s="39">
        <v>2.1</v>
      </c>
      <c r="Q876" s="31">
        <v>46</v>
      </c>
      <c r="R876" s="39">
        <f t="shared" si="41"/>
        <v>96.600000000000009</v>
      </c>
      <c r="S876" s="33">
        <v>46</v>
      </c>
    </row>
    <row r="877" spans="1:19" x14ac:dyDescent="0.25">
      <c r="A877" s="28" t="str">
        <f>IFERROR(VLOOKUP(B877, CHOOSE({1,2}, Products!B:B, Products!A:A), 2, FALSE), "Not Found")</f>
        <v>P056</v>
      </c>
      <c r="B877" s="28" t="str">
        <f>PROPER(TRIM('Raw_Data'!A877))</f>
        <v>Pomegranate</v>
      </c>
      <c r="C877" s="28" t="s">
        <v>56</v>
      </c>
      <c r="D877" s="28" t="s">
        <v>2067</v>
      </c>
      <c r="E877" s="28" t="s">
        <v>3475</v>
      </c>
      <c r="F877" s="28" t="s">
        <v>59</v>
      </c>
      <c r="G877" s="28" t="s">
        <v>3476</v>
      </c>
      <c r="H877" s="28" t="s">
        <v>3477</v>
      </c>
      <c r="I877" s="29" t="s">
        <v>197</v>
      </c>
      <c r="J877" s="29">
        <v>45810</v>
      </c>
      <c r="K877" s="28">
        <f>ABS('Raw_Data'!K877)</f>
        <v>17</v>
      </c>
      <c r="L877" s="28">
        <f>K877 + SUMIF(Stock_In!A:A, A877, Stock_In!D:D) - SUMIF(Stock_Out!A:A, A877, Stock_Out!D:D)</f>
        <v>17</v>
      </c>
      <c r="M877" s="28">
        <v>8</v>
      </c>
      <c r="N877" s="28">
        <f t="shared" si="40"/>
        <v>0</v>
      </c>
      <c r="O877" s="28" t="str">
        <f t="shared" si="39"/>
        <v>No</v>
      </c>
      <c r="P877" s="40">
        <v>4</v>
      </c>
      <c r="Q877" s="28">
        <v>86</v>
      </c>
      <c r="R877" s="40">
        <f t="shared" si="41"/>
        <v>344</v>
      </c>
      <c r="S877" s="30">
        <v>12</v>
      </c>
    </row>
    <row r="878" spans="1:19" x14ac:dyDescent="0.25">
      <c r="A878" s="31" t="str">
        <f>IFERROR(VLOOKUP(B878, CHOOSE({1,2}, Products!B:B, Products!A:A), 2, FALSE), "Not Found")</f>
        <v>P095</v>
      </c>
      <c r="B878" s="31" t="str">
        <f>PROPER(TRIM('Raw_Data'!A878))</f>
        <v>Green Beans</v>
      </c>
      <c r="C878" s="31" t="s">
        <v>74</v>
      </c>
      <c r="D878" s="31" t="s">
        <v>3325</v>
      </c>
      <c r="E878" s="31" t="s">
        <v>3478</v>
      </c>
      <c r="F878" s="31" t="s">
        <v>59</v>
      </c>
      <c r="G878" s="31" t="s">
        <v>3479</v>
      </c>
      <c r="H878" s="31" t="s">
        <v>3480</v>
      </c>
      <c r="I878" s="32" t="s">
        <v>197</v>
      </c>
      <c r="J878" s="32">
        <v>45718</v>
      </c>
      <c r="K878" s="31">
        <f>ABS('Raw_Data'!K878)</f>
        <v>99</v>
      </c>
      <c r="L878" s="31">
        <f>K878 + SUMIF(Stock_In!A:A, A878, Stock_In!D:D) - SUMIF(Stock_Out!A:A, A878, Stock_Out!D:D)</f>
        <v>99</v>
      </c>
      <c r="M878" s="31">
        <v>61</v>
      </c>
      <c r="N878" s="31">
        <f t="shared" si="40"/>
        <v>0</v>
      </c>
      <c r="O878" s="31" t="str">
        <f t="shared" si="39"/>
        <v>No</v>
      </c>
      <c r="P878" s="39">
        <v>1</v>
      </c>
      <c r="Q878" s="31">
        <v>30</v>
      </c>
      <c r="R878" s="39">
        <f t="shared" si="41"/>
        <v>30</v>
      </c>
      <c r="S878" s="33">
        <v>100</v>
      </c>
    </row>
    <row r="879" spans="1:19" x14ac:dyDescent="0.25">
      <c r="A879" s="28" t="str">
        <f>IFERROR(VLOOKUP(B879, CHOOSE({1,2}, Products!B:B, Products!A:A), 2, FALSE), "Not Found")</f>
        <v>P103</v>
      </c>
      <c r="B879" s="28" t="str">
        <f>PROPER(TRIM('Raw_Data'!A879))</f>
        <v>Broccoli</v>
      </c>
      <c r="C879" s="28" t="s">
        <v>113</v>
      </c>
      <c r="D879" s="28" t="s">
        <v>3481</v>
      </c>
      <c r="E879" s="28" t="s">
        <v>3482</v>
      </c>
      <c r="F879" s="28" t="s">
        <v>59</v>
      </c>
      <c r="G879" s="28" t="s">
        <v>3483</v>
      </c>
      <c r="H879" s="28" t="s">
        <v>3484</v>
      </c>
      <c r="I879" s="29" t="s">
        <v>197</v>
      </c>
      <c r="J879" s="29" t="s">
        <v>1770</v>
      </c>
      <c r="K879" s="28">
        <f>ABS('Raw_Data'!K879)</f>
        <v>40</v>
      </c>
      <c r="L879" s="28">
        <f>K879 + SUMIF(Stock_In!A:A, A879, Stock_In!D:D) - SUMIF(Stock_Out!A:A, A879, Stock_Out!D:D)</f>
        <v>40</v>
      </c>
      <c r="M879" s="28">
        <v>52</v>
      </c>
      <c r="N879" s="28">
        <f t="shared" si="40"/>
        <v>12</v>
      </c>
      <c r="O879" s="28" t="str">
        <f t="shared" si="39"/>
        <v>Yes</v>
      </c>
      <c r="P879" s="40">
        <v>6.8</v>
      </c>
      <c r="Q879" s="28">
        <v>64</v>
      </c>
      <c r="R879" s="40">
        <f t="shared" si="41"/>
        <v>435.2</v>
      </c>
      <c r="S879" s="30">
        <v>17</v>
      </c>
    </row>
    <row r="880" spans="1:19" x14ac:dyDescent="0.25">
      <c r="A880" s="31" t="str">
        <f>IFERROR(VLOOKUP(B880, CHOOSE({1,2}, Products!B:B, Products!A:A), 2, FALSE), "Not Found")</f>
        <v>P046</v>
      </c>
      <c r="B880" s="31" t="str">
        <f>PROPER(TRIM('Raw_Data'!A880))</f>
        <v>Egg (Duck)</v>
      </c>
      <c r="C880" s="31" t="s">
        <v>152</v>
      </c>
      <c r="D880" s="31" t="s">
        <v>3486</v>
      </c>
      <c r="E880" s="31" t="s">
        <v>3487</v>
      </c>
      <c r="F880" s="31" t="s">
        <v>68</v>
      </c>
      <c r="G880" s="31" t="s">
        <v>3488</v>
      </c>
      <c r="H880" s="31" t="s">
        <v>3489</v>
      </c>
      <c r="I880" s="32" t="s">
        <v>1349</v>
      </c>
      <c r="J880" s="32" t="s">
        <v>158</v>
      </c>
      <c r="K880" s="31">
        <f>ABS('Raw_Data'!K880)</f>
        <v>41</v>
      </c>
      <c r="L880" s="31">
        <f>K880 + SUMIF(Stock_In!A:A, A880, Stock_In!D:D) - SUMIF(Stock_Out!A:A, A880, Stock_Out!D:D)</f>
        <v>41</v>
      </c>
      <c r="M880" s="31">
        <v>61</v>
      </c>
      <c r="N880" s="31">
        <f t="shared" si="40"/>
        <v>20</v>
      </c>
      <c r="O880" s="31" t="str">
        <f t="shared" si="39"/>
        <v>Yes</v>
      </c>
      <c r="P880" s="39">
        <v>5.5</v>
      </c>
      <c r="Q880" s="31">
        <v>63</v>
      </c>
      <c r="R880" s="39">
        <f t="shared" si="41"/>
        <v>346.5</v>
      </c>
      <c r="S880" s="33">
        <v>75</v>
      </c>
    </row>
    <row r="881" spans="1:19" x14ac:dyDescent="0.25">
      <c r="A881" s="28" t="str">
        <f>IFERROR(VLOOKUP(B881, CHOOSE({1,2}, Products!B:B, Products!A:A), 2, FALSE), "Not Found")</f>
        <v>P028</v>
      </c>
      <c r="B881" s="28" t="str">
        <f>PROPER(TRIM('Raw_Data'!A881))</f>
        <v>Tilapia</v>
      </c>
      <c r="C881" s="28" t="s">
        <v>201</v>
      </c>
      <c r="D881" s="28" t="s">
        <v>1918</v>
      </c>
      <c r="E881" s="28" t="s">
        <v>3490</v>
      </c>
      <c r="F881" s="28" t="s">
        <v>68</v>
      </c>
      <c r="G881" s="28" t="s">
        <v>3491</v>
      </c>
      <c r="H881" s="28" t="s">
        <v>3492</v>
      </c>
      <c r="I881" s="29" t="s">
        <v>1349</v>
      </c>
      <c r="J881" s="29">
        <v>45332</v>
      </c>
      <c r="K881" s="28">
        <f>ABS('Raw_Data'!K881)</f>
        <v>14</v>
      </c>
      <c r="L881" s="28">
        <f>K881 + SUMIF(Stock_In!A:A, A881, Stock_In!D:D) - SUMIF(Stock_Out!A:A, A881, Stock_Out!D:D)</f>
        <v>14</v>
      </c>
      <c r="M881" s="28">
        <v>10</v>
      </c>
      <c r="N881" s="28">
        <f t="shared" si="40"/>
        <v>0</v>
      </c>
      <c r="O881" s="28" t="str">
        <f t="shared" si="39"/>
        <v>No</v>
      </c>
      <c r="P881" s="40">
        <v>20</v>
      </c>
      <c r="Q881" s="28">
        <v>100</v>
      </c>
      <c r="R881" s="40">
        <f t="shared" si="41"/>
        <v>2000</v>
      </c>
      <c r="S881" s="30">
        <v>66</v>
      </c>
    </row>
    <row r="882" spans="1:19" x14ac:dyDescent="0.25">
      <c r="A882" s="31" t="str">
        <f>IFERROR(VLOOKUP(B882, CHOOSE({1,2}, Products!B:B, Products!A:A), 2, FALSE), "Not Found")</f>
        <v>P114</v>
      </c>
      <c r="B882" s="31" t="str">
        <f>PROPER(TRIM('Raw_Data'!A882))</f>
        <v>Vanilla Biscuit</v>
      </c>
      <c r="C882" s="31" t="s">
        <v>56</v>
      </c>
      <c r="D882" s="31" t="s">
        <v>946</v>
      </c>
      <c r="E882" s="31" t="s">
        <v>3493</v>
      </c>
      <c r="F882" s="31" t="s">
        <v>106</v>
      </c>
      <c r="G882" s="31" t="s">
        <v>3494</v>
      </c>
      <c r="H882" s="31" t="s">
        <v>3495</v>
      </c>
      <c r="I882" s="32" t="s">
        <v>1349</v>
      </c>
      <c r="J882" s="32">
        <v>45332</v>
      </c>
      <c r="K882" s="31">
        <f>ABS('Raw_Data'!K882)</f>
        <v>80</v>
      </c>
      <c r="L882" s="31">
        <f>K882 + SUMIF(Stock_In!A:A, A882, Stock_In!D:D) - SUMIF(Stock_Out!A:A, A882, Stock_Out!D:D)</f>
        <v>80</v>
      </c>
      <c r="M882" s="31">
        <v>54</v>
      </c>
      <c r="N882" s="31">
        <f t="shared" si="40"/>
        <v>0</v>
      </c>
      <c r="O882" s="31" t="str">
        <f t="shared" si="39"/>
        <v>No</v>
      </c>
      <c r="P882" s="39">
        <v>2.5</v>
      </c>
      <c r="Q882" s="31">
        <v>64</v>
      </c>
      <c r="R882" s="39">
        <f t="shared" si="41"/>
        <v>160</v>
      </c>
      <c r="S882" s="33">
        <v>73</v>
      </c>
    </row>
    <row r="883" spans="1:19" x14ac:dyDescent="0.25">
      <c r="A883" s="28" t="str">
        <f>IFERROR(VLOOKUP(B883, CHOOSE({1,2}, Products!B:B, Products!A:A), 2, FALSE), "Not Found")</f>
        <v>P021</v>
      </c>
      <c r="B883" s="28" t="str">
        <f>PROPER(TRIM('Raw_Data'!A883))</f>
        <v>Arabica Coffee</v>
      </c>
      <c r="C883" s="28" t="s">
        <v>56</v>
      </c>
      <c r="D883" s="28" t="s">
        <v>328</v>
      </c>
      <c r="E883" s="28" t="s">
        <v>3496</v>
      </c>
      <c r="F883" s="28" t="s">
        <v>59</v>
      </c>
      <c r="G883" s="28" t="s">
        <v>3497</v>
      </c>
      <c r="H883" s="28" t="s">
        <v>3498</v>
      </c>
      <c r="I883" s="29" t="s">
        <v>1349</v>
      </c>
      <c r="J883" s="29" t="s">
        <v>1024</v>
      </c>
      <c r="K883" s="28">
        <f>ABS('Raw_Data'!K883)</f>
        <v>74</v>
      </c>
      <c r="L883" s="28">
        <f>K883 + SUMIF(Stock_In!A:A, A883, Stock_In!D:D) - SUMIF(Stock_Out!A:A, A883, Stock_Out!D:D)</f>
        <v>74</v>
      </c>
      <c r="M883" s="28">
        <v>77</v>
      </c>
      <c r="N883" s="28">
        <f t="shared" si="40"/>
        <v>3</v>
      </c>
      <c r="O883" s="28" t="str">
        <f t="shared" si="39"/>
        <v>Yes</v>
      </c>
      <c r="P883" s="40">
        <v>2</v>
      </c>
      <c r="Q883" s="28">
        <v>89</v>
      </c>
      <c r="R883" s="40">
        <f t="shared" si="41"/>
        <v>178</v>
      </c>
      <c r="S883" s="30">
        <v>64</v>
      </c>
    </row>
    <row r="884" spans="1:19" x14ac:dyDescent="0.25">
      <c r="A884" s="31" t="str">
        <f>IFERROR(VLOOKUP(B884, CHOOSE({1,2}, Products!B:B, Products!A:A), 2, FALSE), "Not Found")</f>
        <v>P015</v>
      </c>
      <c r="B884" s="31" t="str">
        <f>PROPER(TRIM('Raw_Data'!A884))</f>
        <v>Cauliflower</v>
      </c>
      <c r="C884" s="31" t="s">
        <v>56</v>
      </c>
      <c r="D884" s="31" t="s">
        <v>1697</v>
      </c>
      <c r="E884" s="31" t="s">
        <v>3499</v>
      </c>
      <c r="F884" s="31" t="s">
        <v>59</v>
      </c>
      <c r="G884" s="31" t="s">
        <v>3500</v>
      </c>
      <c r="H884" s="31" t="s">
        <v>3501</v>
      </c>
      <c r="I884" s="32" t="s">
        <v>93</v>
      </c>
      <c r="J884" s="32" t="s">
        <v>594</v>
      </c>
      <c r="K884" s="31">
        <f>ABS('Raw_Data'!K884)</f>
        <v>77</v>
      </c>
      <c r="L884" s="31">
        <f>K884 + SUMIF(Stock_In!A:A, A884, Stock_In!D:D) - SUMIF(Stock_Out!A:A, A884, Stock_Out!D:D)</f>
        <v>77</v>
      </c>
      <c r="M884" s="31">
        <v>46</v>
      </c>
      <c r="N884" s="31">
        <f t="shared" si="40"/>
        <v>0</v>
      </c>
      <c r="O884" s="31" t="str">
        <f t="shared" si="39"/>
        <v>No</v>
      </c>
      <c r="P884" s="39">
        <v>5</v>
      </c>
      <c r="Q884" s="31">
        <v>24</v>
      </c>
      <c r="R884" s="39">
        <f t="shared" si="41"/>
        <v>120</v>
      </c>
      <c r="S884" s="33">
        <v>75</v>
      </c>
    </row>
    <row r="885" spans="1:19" x14ac:dyDescent="0.25">
      <c r="A885" s="28" t="str">
        <f>IFERROR(VLOOKUP(B885, CHOOSE({1,2}, Products!B:B, Products!A:A), 2, FALSE), "Not Found")</f>
        <v>P022</v>
      </c>
      <c r="B885" s="28" t="str">
        <f>PROPER(TRIM('Raw_Data'!A885))</f>
        <v>Sweet Potato</v>
      </c>
      <c r="C885" s="28" t="s">
        <v>56</v>
      </c>
      <c r="D885" s="28" t="s">
        <v>396</v>
      </c>
      <c r="E885" s="28" t="s">
        <v>3502</v>
      </c>
      <c r="F885" s="28" t="s">
        <v>59</v>
      </c>
      <c r="G885" s="28" t="s">
        <v>3503</v>
      </c>
      <c r="H885" s="28" t="s">
        <v>3504</v>
      </c>
      <c r="I885" s="29" t="s">
        <v>93</v>
      </c>
      <c r="J885" s="29" t="s">
        <v>3007</v>
      </c>
      <c r="K885" s="28">
        <f>ABS('Raw_Data'!K885)</f>
        <v>44</v>
      </c>
      <c r="L885" s="28">
        <f>K885 + SUMIF(Stock_In!A:A, A885, Stock_In!D:D) - SUMIF(Stock_Out!A:A, A885, Stock_Out!D:D)</f>
        <v>44</v>
      </c>
      <c r="M885" s="28">
        <v>18</v>
      </c>
      <c r="N885" s="28">
        <f t="shared" si="40"/>
        <v>0</v>
      </c>
      <c r="O885" s="28" t="str">
        <f t="shared" si="39"/>
        <v>No</v>
      </c>
      <c r="P885" s="40">
        <v>2.5</v>
      </c>
      <c r="Q885" s="28">
        <v>57</v>
      </c>
      <c r="R885" s="40">
        <f t="shared" si="41"/>
        <v>142.5</v>
      </c>
      <c r="S885" s="30">
        <v>86</v>
      </c>
    </row>
    <row r="886" spans="1:19" x14ac:dyDescent="0.25">
      <c r="A886" s="31" t="str">
        <f>IFERROR(VLOOKUP(B886, CHOOSE({1,2}, Products!B:B, Products!A:A), 2, FALSE), "Not Found")</f>
        <v>P023</v>
      </c>
      <c r="B886" s="31" t="str">
        <f>PROPER(TRIM('Raw_Data'!A886))</f>
        <v>Mango</v>
      </c>
      <c r="C886" s="31" t="s">
        <v>103</v>
      </c>
      <c r="D886" s="31" t="s">
        <v>396</v>
      </c>
      <c r="E886" s="31" t="s">
        <v>3505</v>
      </c>
      <c r="F886" s="31" t="s">
        <v>68</v>
      </c>
      <c r="G886" s="31" t="s">
        <v>3506</v>
      </c>
      <c r="H886" s="31" t="s">
        <v>3507</v>
      </c>
      <c r="I886" s="32" t="s">
        <v>93</v>
      </c>
      <c r="J886" s="32" t="s">
        <v>570</v>
      </c>
      <c r="K886" s="31">
        <f>ABS('Raw_Data'!K886)</f>
        <v>92</v>
      </c>
      <c r="L886" s="31">
        <f>K886 + SUMIF(Stock_In!A:A, A886, Stock_In!D:D) - SUMIF(Stock_Out!A:A, A886, Stock_Out!D:D)</f>
        <v>92</v>
      </c>
      <c r="M886" s="31">
        <v>88</v>
      </c>
      <c r="N886" s="31">
        <f t="shared" si="40"/>
        <v>0</v>
      </c>
      <c r="O886" s="31" t="str">
        <f t="shared" si="39"/>
        <v>No</v>
      </c>
      <c r="P886" s="39">
        <v>9.5</v>
      </c>
      <c r="Q886" s="31">
        <v>24</v>
      </c>
      <c r="R886" s="39">
        <f t="shared" si="41"/>
        <v>228</v>
      </c>
      <c r="S886" s="33">
        <v>21</v>
      </c>
    </row>
    <row r="887" spans="1:19" x14ac:dyDescent="0.25">
      <c r="A887" s="28" t="str">
        <f>IFERROR(VLOOKUP(B887, CHOOSE({1,2}, Products!B:B, Products!A:A), 2, FALSE), "Not Found")</f>
        <v>P109</v>
      </c>
      <c r="B887" s="28" t="str">
        <f>PROPER(TRIM('Raw_Data'!A887))</f>
        <v>Zucchini</v>
      </c>
      <c r="C887" s="28" t="s">
        <v>56</v>
      </c>
      <c r="D887" s="28" t="s">
        <v>713</v>
      </c>
      <c r="E887" s="28" t="s">
        <v>3508</v>
      </c>
      <c r="F887" s="28" t="s">
        <v>106</v>
      </c>
      <c r="G887" s="28" t="s">
        <v>3509</v>
      </c>
      <c r="H887" s="28" t="s">
        <v>3510</v>
      </c>
      <c r="I887" s="29" t="s">
        <v>93</v>
      </c>
      <c r="J887" s="29" t="s">
        <v>3018</v>
      </c>
      <c r="K887" s="28">
        <f>ABS('Raw_Data'!K887)</f>
        <v>26</v>
      </c>
      <c r="L887" s="28">
        <f>K887 + SUMIF(Stock_In!A:A, A887, Stock_In!D:D) - SUMIF(Stock_Out!A:A, A887, Stock_Out!D:D)</f>
        <v>26</v>
      </c>
      <c r="M887" s="28">
        <v>92</v>
      </c>
      <c r="N887" s="28">
        <f t="shared" si="40"/>
        <v>66</v>
      </c>
      <c r="O887" s="28" t="str">
        <f t="shared" si="39"/>
        <v>Yes</v>
      </c>
      <c r="P887" s="40">
        <v>2.5</v>
      </c>
      <c r="Q887" s="28">
        <v>71</v>
      </c>
      <c r="R887" s="40">
        <f t="shared" si="41"/>
        <v>177.5</v>
      </c>
      <c r="S887" s="30">
        <v>13</v>
      </c>
    </row>
    <row r="888" spans="1:19" x14ac:dyDescent="0.25">
      <c r="A888" s="31" t="str">
        <f>IFERROR(VLOOKUP(B888, CHOOSE({1,2}, Products!B:B, Products!A:A), 2, FALSE), "Not Found")</f>
        <v>P066</v>
      </c>
      <c r="B888" s="31" t="str">
        <f>PROPER(TRIM('Raw_Data'!A888))</f>
        <v>Almond Flour</v>
      </c>
      <c r="C888" s="31" t="s">
        <v>74</v>
      </c>
      <c r="D888" s="31" t="s">
        <v>1403</v>
      </c>
      <c r="E888" s="31" t="s">
        <v>3511</v>
      </c>
      <c r="F888" s="31" t="s">
        <v>106</v>
      </c>
      <c r="G888" s="31" t="s">
        <v>3512</v>
      </c>
      <c r="H888" s="31" t="s">
        <v>3513</v>
      </c>
      <c r="I888" s="32" t="s">
        <v>93</v>
      </c>
      <c r="J888" s="32">
        <v>45482</v>
      </c>
      <c r="K888" s="31">
        <f>ABS('Raw_Data'!K888)</f>
        <v>13</v>
      </c>
      <c r="L888" s="31">
        <f>K888 + SUMIF(Stock_In!A:A, A888, Stock_In!D:D) - SUMIF(Stock_Out!A:A, A888, Stock_Out!D:D)</f>
        <v>13</v>
      </c>
      <c r="M888" s="31">
        <v>73</v>
      </c>
      <c r="N888" s="31">
        <f t="shared" si="40"/>
        <v>60</v>
      </c>
      <c r="O888" s="31" t="str">
        <f t="shared" si="39"/>
        <v>Yes</v>
      </c>
      <c r="P888" s="39">
        <v>4</v>
      </c>
      <c r="Q888" s="31">
        <v>59</v>
      </c>
      <c r="R888" s="39">
        <f t="shared" si="41"/>
        <v>236</v>
      </c>
      <c r="S888" s="33">
        <v>65</v>
      </c>
    </row>
    <row r="889" spans="1:19" x14ac:dyDescent="0.25">
      <c r="A889" s="28" t="str">
        <f>IFERROR(VLOOKUP(B889, CHOOSE({1,2}, Products!B:B, Products!A:A), 2, FALSE), "Not Found")</f>
        <v>P006</v>
      </c>
      <c r="B889" s="28" t="str">
        <f>PROPER(TRIM('Raw_Data'!A889))</f>
        <v>Lemon</v>
      </c>
      <c r="C889" s="28" t="s">
        <v>56</v>
      </c>
      <c r="D889" s="28" t="s">
        <v>1046</v>
      </c>
      <c r="E889" s="28" t="s">
        <v>3514</v>
      </c>
      <c r="F889" s="28" t="s">
        <v>59</v>
      </c>
      <c r="G889" s="28" t="s">
        <v>3515</v>
      </c>
      <c r="H889" s="28" t="s">
        <v>3516</v>
      </c>
      <c r="I889" s="29" t="s">
        <v>93</v>
      </c>
      <c r="J889" s="29" t="s">
        <v>754</v>
      </c>
      <c r="K889" s="28">
        <f>ABS('Raw_Data'!K889)</f>
        <v>90</v>
      </c>
      <c r="L889" s="28">
        <f>K889 + SUMIF(Stock_In!A:A, A889, Stock_In!D:D) - SUMIF(Stock_Out!A:A, A889, Stock_Out!D:D)</f>
        <v>90</v>
      </c>
      <c r="M889" s="28">
        <v>54</v>
      </c>
      <c r="N889" s="28">
        <f t="shared" si="40"/>
        <v>0</v>
      </c>
      <c r="O889" s="28" t="str">
        <f t="shared" si="39"/>
        <v>No</v>
      </c>
      <c r="P889" s="40">
        <v>4</v>
      </c>
      <c r="Q889" s="28">
        <v>85</v>
      </c>
      <c r="R889" s="40">
        <f t="shared" si="41"/>
        <v>340</v>
      </c>
      <c r="S889" s="30">
        <v>44</v>
      </c>
    </row>
    <row r="890" spans="1:19" x14ac:dyDescent="0.25">
      <c r="A890" s="31" t="str">
        <f>IFERROR(VLOOKUP(B890, CHOOSE({1,2}, Products!B:B, Products!A:A), 2, FALSE), "Not Found")</f>
        <v>P035</v>
      </c>
      <c r="B890" s="31" t="str">
        <f>PROPER(TRIM('Raw_Data'!A890))</f>
        <v>Sour Cream</v>
      </c>
      <c r="C890" s="31" t="s">
        <v>74</v>
      </c>
      <c r="D890" s="31" t="s">
        <v>1758</v>
      </c>
      <c r="E890" s="31" t="s">
        <v>3517</v>
      </c>
      <c r="F890" s="31" t="s">
        <v>59</v>
      </c>
      <c r="G890" s="31" t="s">
        <v>3518</v>
      </c>
      <c r="H890" s="31" t="s">
        <v>3519</v>
      </c>
      <c r="I890" s="32" t="s">
        <v>1339</v>
      </c>
      <c r="J890" s="32">
        <v>45600</v>
      </c>
      <c r="K890" s="31">
        <f>ABS('Raw_Data'!K890)</f>
        <v>43</v>
      </c>
      <c r="L890" s="31">
        <f>K890 + SUMIF(Stock_In!A:A, A890, Stock_In!D:D) - SUMIF(Stock_Out!A:A, A890, Stock_Out!D:D)</f>
        <v>43</v>
      </c>
      <c r="M890" s="31">
        <v>84</v>
      </c>
      <c r="N890" s="31">
        <f t="shared" si="40"/>
        <v>41</v>
      </c>
      <c r="O890" s="31" t="str">
        <f t="shared" si="39"/>
        <v>Yes</v>
      </c>
      <c r="P890" s="39">
        <v>2.5</v>
      </c>
      <c r="Q890" s="31">
        <v>51</v>
      </c>
      <c r="R890" s="39">
        <f t="shared" si="41"/>
        <v>127.5</v>
      </c>
      <c r="S890" s="33">
        <v>67</v>
      </c>
    </row>
    <row r="891" spans="1:19" x14ac:dyDescent="0.25">
      <c r="A891" s="28" t="str">
        <f>IFERROR(VLOOKUP(B891, CHOOSE({1,2}, Products!B:B, Products!A:A), 2, FALSE), "Not Found")</f>
        <v>P103</v>
      </c>
      <c r="B891" s="28" t="str">
        <f>PROPER(TRIM('Raw_Data'!A891))</f>
        <v>Broccoli</v>
      </c>
      <c r="C891" s="28" t="s">
        <v>56</v>
      </c>
      <c r="D891" s="28" t="s">
        <v>104</v>
      </c>
      <c r="E891" s="28" t="s">
        <v>3520</v>
      </c>
      <c r="F891" s="28" t="s">
        <v>106</v>
      </c>
      <c r="G891" s="28" t="s">
        <v>3521</v>
      </c>
      <c r="H891" s="28" t="s">
        <v>3522</v>
      </c>
      <c r="I891" s="29" t="s">
        <v>1339</v>
      </c>
      <c r="J891" s="29">
        <v>45809</v>
      </c>
      <c r="K891" s="28">
        <f>ABS('Raw_Data'!K891)</f>
        <v>85</v>
      </c>
      <c r="L891" s="28">
        <f>K891 + SUMIF(Stock_In!A:A, A891, Stock_In!D:D) - SUMIF(Stock_Out!A:A, A891, Stock_Out!D:D)</f>
        <v>85</v>
      </c>
      <c r="M891" s="28">
        <v>95</v>
      </c>
      <c r="N891" s="28">
        <f t="shared" si="40"/>
        <v>10</v>
      </c>
      <c r="O891" s="28" t="str">
        <f t="shared" si="39"/>
        <v>Yes</v>
      </c>
      <c r="P891" s="40">
        <v>4.5</v>
      </c>
      <c r="Q891" s="28">
        <v>92</v>
      </c>
      <c r="R891" s="40">
        <f t="shared" si="41"/>
        <v>414</v>
      </c>
      <c r="S891" s="30">
        <v>14</v>
      </c>
    </row>
    <row r="892" spans="1:19" x14ac:dyDescent="0.25">
      <c r="A892" s="31" t="str">
        <f>IFERROR(VLOOKUP(B892, CHOOSE({1,2}, Products!B:B, Products!A:A), 2, FALSE), "Not Found")</f>
        <v>P017</v>
      </c>
      <c r="B892" s="31" t="str">
        <f>PROPER(TRIM('Raw_Data'!A892))</f>
        <v>Egg (Turkey)</v>
      </c>
      <c r="C892" s="31" t="s">
        <v>56</v>
      </c>
      <c r="D892" s="31" t="s">
        <v>2166</v>
      </c>
      <c r="E892" s="31" t="s">
        <v>3523</v>
      </c>
      <c r="F892" s="31" t="s">
        <v>59</v>
      </c>
      <c r="G892" s="31" t="s">
        <v>3524</v>
      </c>
      <c r="H892" s="31" t="s">
        <v>3525</v>
      </c>
      <c r="I892" s="32" t="s">
        <v>1339</v>
      </c>
      <c r="J892" s="32">
        <v>45749</v>
      </c>
      <c r="K892" s="31">
        <f>ABS('Raw_Data'!K892)</f>
        <v>44</v>
      </c>
      <c r="L892" s="31">
        <f>K892 + SUMIF(Stock_In!A:A, A892, Stock_In!D:D) - SUMIF(Stock_Out!A:A, A892, Stock_Out!D:D)</f>
        <v>44</v>
      </c>
      <c r="M892" s="31">
        <v>66</v>
      </c>
      <c r="N892" s="31">
        <f t="shared" si="40"/>
        <v>22</v>
      </c>
      <c r="O892" s="31" t="str">
        <f t="shared" si="39"/>
        <v>Yes</v>
      </c>
      <c r="P892" s="39">
        <v>2.5</v>
      </c>
      <c r="Q892" s="31">
        <v>30</v>
      </c>
      <c r="R892" s="39">
        <f t="shared" si="41"/>
        <v>75</v>
      </c>
      <c r="S892" s="33">
        <v>6</v>
      </c>
    </row>
    <row r="893" spans="1:19" x14ac:dyDescent="0.25">
      <c r="A893" s="28" t="str">
        <f>IFERROR(VLOOKUP(B893, CHOOSE({1,2}, Products!B:B, Products!A:A), 2, FALSE), "Not Found")</f>
        <v>P016</v>
      </c>
      <c r="B893" s="28" t="str">
        <f>PROPER(TRIM('Raw_Data'!A893))</f>
        <v>Pear</v>
      </c>
      <c r="C893" s="28" t="s">
        <v>152</v>
      </c>
      <c r="D893" s="28" t="s">
        <v>880</v>
      </c>
      <c r="E893" s="28" t="s">
        <v>3526</v>
      </c>
      <c r="F893" s="28" t="s">
        <v>59</v>
      </c>
      <c r="G893" s="28" t="s">
        <v>3527</v>
      </c>
      <c r="H893" s="28" t="s">
        <v>3528</v>
      </c>
      <c r="I893" s="29" t="s">
        <v>1339</v>
      </c>
      <c r="J893" s="29">
        <v>45638</v>
      </c>
      <c r="K893" s="28">
        <f>ABS('Raw_Data'!K893)</f>
        <v>26</v>
      </c>
      <c r="L893" s="28">
        <f>K893 + SUMIF(Stock_In!A:A, A893, Stock_In!D:D) - SUMIF(Stock_Out!A:A, A893, Stock_Out!D:D)</f>
        <v>26</v>
      </c>
      <c r="M893" s="28">
        <v>91</v>
      </c>
      <c r="N893" s="28">
        <f t="shared" si="40"/>
        <v>65</v>
      </c>
      <c r="O893" s="28" t="str">
        <f t="shared" si="39"/>
        <v>Yes</v>
      </c>
      <c r="P893" s="40">
        <v>4</v>
      </c>
      <c r="Q893" s="28">
        <v>28</v>
      </c>
      <c r="R893" s="40">
        <f t="shared" si="41"/>
        <v>112</v>
      </c>
      <c r="S893" s="30">
        <v>47</v>
      </c>
    </row>
    <row r="894" spans="1:19" x14ac:dyDescent="0.25">
      <c r="A894" s="31" t="str">
        <f>IFERROR(VLOOKUP(B894, CHOOSE({1,2}, Products!B:B, Products!A:A), 2, FALSE), "Not Found")</f>
        <v>P015</v>
      </c>
      <c r="B894" s="31" t="str">
        <f>PROPER(TRIM('Raw_Data'!A894))</f>
        <v>Cauliflower</v>
      </c>
      <c r="C894" s="31" t="s">
        <v>56</v>
      </c>
      <c r="D894" s="31" t="s">
        <v>366</v>
      </c>
      <c r="E894" s="31" t="s">
        <v>3529</v>
      </c>
      <c r="F894" s="31" t="s">
        <v>68</v>
      </c>
      <c r="G894" s="31" t="s">
        <v>3530</v>
      </c>
      <c r="H894" s="31" t="s">
        <v>3531</v>
      </c>
      <c r="I894" s="32" t="s">
        <v>1389</v>
      </c>
      <c r="J894" s="32" t="s">
        <v>94</v>
      </c>
      <c r="K894" s="31">
        <f>ABS('Raw_Data'!K894)</f>
        <v>86</v>
      </c>
      <c r="L894" s="31">
        <f>K894 + SUMIF(Stock_In!A:A, A894, Stock_In!D:D) - SUMIF(Stock_Out!A:A, A894, Stock_Out!D:D)</f>
        <v>86</v>
      </c>
      <c r="M894" s="31">
        <v>99</v>
      </c>
      <c r="N894" s="31">
        <f t="shared" si="40"/>
        <v>13</v>
      </c>
      <c r="O894" s="31" t="str">
        <f t="shared" si="39"/>
        <v>Yes</v>
      </c>
      <c r="P894" s="39">
        <v>5.5</v>
      </c>
      <c r="Q894" s="31">
        <v>93</v>
      </c>
      <c r="R894" s="39">
        <f t="shared" si="41"/>
        <v>511.5</v>
      </c>
      <c r="S894" s="33">
        <v>99</v>
      </c>
    </row>
    <row r="895" spans="1:19" x14ac:dyDescent="0.25">
      <c r="A895" s="28" t="str">
        <f>IFERROR(VLOOKUP(B895, CHOOSE({1,2}, Products!B:B, Products!A:A), 2, FALSE), "Not Found")</f>
        <v>P014</v>
      </c>
      <c r="B895" s="28" t="str">
        <f>PROPER(TRIM('Raw_Data'!A895))</f>
        <v>Digestive Biscuit</v>
      </c>
      <c r="C895" s="28" t="s">
        <v>103</v>
      </c>
      <c r="D895" s="28" t="s">
        <v>1562</v>
      </c>
      <c r="E895" s="28" t="s">
        <v>3532</v>
      </c>
      <c r="F895" s="28" t="s">
        <v>68</v>
      </c>
      <c r="G895" s="28" t="s">
        <v>3533</v>
      </c>
      <c r="H895" s="28" t="s">
        <v>3534</v>
      </c>
      <c r="I895" s="29" t="s">
        <v>1389</v>
      </c>
      <c r="J895" s="29" t="s">
        <v>1163</v>
      </c>
      <c r="K895" s="28">
        <f>ABS('Raw_Data'!K895)</f>
        <v>40</v>
      </c>
      <c r="L895" s="28">
        <f>K895 + SUMIF(Stock_In!A:A, A895, Stock_In!D:D) - SUMIF(Stock_Out!A:A, A895, Stock_Out!D:D)</f>
        <v>40</v>
      </c>
      <c r="M895" s="28">
        <v>47</v>
      </c>
      <c r="N895" s="28">
        <f t="shared" si="40"/>
        <v>7</v>
      </c>
      <c r="O895" s="28" t="str">
        <f t="shared" si="39"/>
        <v>Yes</v>
      </c>
      <c r="P895" s="40">
        <v>9.5</v>
      </c>
      <c r="Q895" s="28">
        <v>38</v>
      </c>
      <c r="R895" s="40">
        <f t="shared" si="41"/>
        <v>361</v>
      </c>
      <c r="S895" s="30">
        <v>89</v>
      </c>
    </row>
    <row r="896" spans="1:19" x14ac:dyDescent="0.25">
      <c r="A896" s="31" t="str">
        <f>IFERROR(VLOOKUP(B896, CHOOSE({1,2}, Products!B:B, Products!A:A), 2, FALSE), "Not Found")</f>
        <v>P060</v>
      </c>
      <c r="B896" s="31" t="str">
        <f>PROPER(TRIM('Raw_Data'!A896))</f>
        <v>Grapes</v>
      </c>
      <c r="C896" s="31" t="s">
        <v>65</v>
      </c>
      <c r="D896" s="31" t="s">
        <v>1488</v>
      </c>
      <c r="E896" s="31" t="s">
        <v>3535</v>
      </c>
      <c r="F896" s="31" t="s">
        <v>106</v>
      </c>
      <c r="G896" s="31" t="s">
        <v>3536</v>
      </c>
      <c r="H896" s="31" t="s">
        <v>3537</v>
      </c>
      <c r="I896" s="32" t="s">
        <v>1389</v>
      </c>
      <c r="J896" s="32">
        <v>45574</v>
      </c>
      <c r="K896" s="31">
        <f>ABS('Raw_Data'!K896)</f>
        <v>88</v>
      </c>
      <c r="L896" s="31">
        <f>K896 + SUMIF(Stock_In!A:A, A896, Stock_In!D:D) - SUMIF(Stock_Out!A:A, A896, Stock_Out!D:D)</f>
        <v>88</v>
      </c>
      <c r="M896" s="31">
        <v>25</v>
      </c>
      <c r="N896" s="31">
        <f t="shared" si="40"/>
        <v>0</v>
      </c>
      <c r="O896" s="31" t="str">
        <f t="shared" si="39"/>
        <v>No</v>
      </c>
      <c r="P896" s="39">
        <v>4</v>
      </c>
      <c r="Q896" s="31">
        <v>79</v>
      </c>
      <c r="R896" s="39">
        <f t="shared" si="41"/>
        <v>316</v>
      </c>
      <c r="S896" s="33">
        <v>30</v>
      </c>
    </row>
    <row r="897" spans="1:19" x14ac:dyDescent="0.25">
      <c r="A897" s="28" t="str">
        <f>IFERROR(VLOOKUP(B897, CHOOSE({1,2}, Products!B:B, Products!A:A), 2, FALSE), "Not Found")</f>
        <v>P066</v>
      </c>
      <c r="B897" s="28" t="str">
        <f>PROPER(TRIM('Raw_Data'!A897))</f>
        <v>Almond Flour</v>
      </c>
      <c r="C897" s="28" t="s">
        <v>56</v>
      </c>
      <c r="D897" s="28" t="s">
        <v>1454</v>
      </c>
      <c r="E897" s="28" t="s">
        <v>3538</v>
      </c>
      <c r="F897" s="28" t="s">
        <v>59</v>
      </c>
      <c r="G897" s="28" t="s">
        <v>3539</v>
      </c>
      <c r="H897" s="28" t="s">
        <v>3540</v>
      </c>
      <c r="I897" s="29" t="s">
        <v>158</v>
      </c>
      <c r="J897" s="29" t="s">
        <v>1349</v>
      </c>
      <c r="K897" s="28">
        <f>ABS('Raw_Data'!K897)</f>
        <v>37</v>
      </c>
      <c r="L897" s="28">
        <f>K897 + SUMIF(Stock_In!A:A, A897, Stock_In!D:D) - SUMIF(Stock_Out!A:A, A897, Stock_Out!D:D)</f>
        <v>37</v>
      </c>
      <c r="M897" s="28">
        <v>31</v>
      </c>
      <c r="N897" s="28">
        <f t="shared" si="40"/>
        <v>0</v>
      </c>
      <c r="O897" s="28" t="str">
        <f t="shared" si="39"/>
        <v>No</v>
      </c>
      <c r="P897" s="40">
        <v>4.5</v>
      </c>
      <c r="Q897" s="28">
        <v>23</v>
      </c>
      <c r="R897" s="40">
        <f t="shared" si="41"/>
        <v>103.5</v>
      </c>
      <c r="S897" s="30">
        <v>80</v>
      </c>
    </row>
    <row r="898" spans="1:19" x14ac:dyDescent="0.25">
      <c r="A898" s="31" t="str">
        <f>IFERROR(VLOOKUP(B898, CHOOSE({1,2}, Products!B:B, Products!A:A), 2, FALSE), "Not Found")</f>
        <v>P044</v>
      </c>
      <c r="B898" s="31" t="str">
        <f>PROPER(TRIM('Raw_Data'!A898))</f>
        <v>Peanut Oil</v>
      </c>
      <c r="C898" s="31" t="s">
        <v>74</v>
      </c>
      <c r="D898" s="31" t="s">
        <v>416</v>
      </c>
      <c r="E898" s="31" t="s">
        <v>3541</v>
      </c>
      <c r="F898" s="31" t="s">
        <v>68</v>
      </c>
      <c r="G898" s="31" t="s">
        <v>3542</v>
      </c>
      <c r="H898" s="31" t="s">
        <v>3543</v>
      </c>
      <c r="I898" s="32" t="s">
        <v>158</v>
      </c>
      <c r="J898" s="32" t="s">
        <v>1289</v>
      </c>
      <c r="K898" s="31">
        <f>ABS('Raw_Data'!K898)</f>
        <v>21</v>
      </c>
      <c r="L898" s="31">
        <f>K898 + SUMIF(Stock_In!A:A, A898, Stock_In!D:D) - SUMIF(Stock_Out!A:A, A898, Stock_Out!D:D)</f>
        <v>21</v>
      </c>
      <c r="M898" s="31">
        <v>94</v>
      </c>
      <c r="N898" s="31">
        <f t="shared" si="40"/>
        <v>73</v>
      </c>
      <c r="O898" s="31" t="str">
        <f t="shared" si="39"/>
        <v>Yes</v>
      </c>
      <c r="P898" s="39">
        <v>2.5</v>
      </c>
      <c r="Q898" s="31">
        <v>66</v>
      </c>
      <c r="R898" s="39">
        <f t="shared" si="41"/>
        <v>165</v>
      </c>
      <c r="S898" s="33">
        <v>36</v>
      </c>
    </row>
    <row r="899" spans="1:19" x14ac:dyDescent="0.25">
      <c r="A899" s="28" t="str">
        <f>IFERROR(VLOOKUP(B899, CHOOSE({1,2}, Products!B:B, Products!A:A), 2, FALSE), "Not Found")</f>
        <v>P001</v>
      </c>
      <c r="B899" s="28" t="str">
        <f>PROPER(TRIM('Raw_Data'!A899))</f>
        <v>Bell Pepper</v>
      </c>
      <c r="C899" s="28" t="s">
        <v>65</v>
      </c>
      <c r="D899" s="28" t="s">
        <v>1574</v>
      </c>
      <c r="E899" s="28" t="s">
        <v>3544</v>
      </c>
      <c r="F899" s="28" t="s">
        <v>59</v>
      </c>
      <c r="G899" s="28" t="s">
        <v>3545</v>
      </c>
      <c r="H899" s="28" t="s">
        <v>3546</v>
      </c>
      <c r="I899" s="29" t="s">
        <v>158</v>
      </c>
      <c r="J899" s="29" t="s">
        <v>930</v>
      </c>
      <c r="K899" s="28">
        <f>ABS('Raw_Data'!K899)</f>
        <v>70</v>
      </c>
      <c r="L899" s="28">
        <f>K899 + SUMIF(Stock_In!A:A, A899, Stock_In!D:D) - SUMIF(Stock_Out!A:A, A899, Stock_Out!D:D)</f>
        <v>74</v>
      </c>
      <c r="M899" s="28">
        <v>79</v>
      </c>
      <c r="N899" s="28">
        <f t="shared" si="40"/>
        <v>5</v>
      </c>
      <c r="O899" s="28" t="str">
        <f t="shared" si="39"/>
        <v>Yes</v>
      </c>
      <c r="P899" s="40">
        <v>5</v>
      </c>
      <c r="Q899" s="28">
        <v>91</v>
      </c>
      <c r="R899" s="40">
        <f t="shared" si="41"/>
        <v>455</v>
      </c>
      <c r="S899" s="30">
        <v>31</v>
      </c>
    </row>
    <row r="900" spans="1:19" x14ac:dyDescent="0.25">
      <c r="A900" s="31" t="str">
        <f>IFERROR(VLOOKUP(B900, CHOOSE({1,2}, Products!B:B, Products!A:A), 2, FALSE), "Not Found")</f>
        <v>P076</v>
      </c>
      <c r="B900" s="31" t="str">
        <f>PROPER(TRIM('Raw_Data'!A900))</f>
        <v>Egg (Goose)</v>
      </c>
      <c r="C900" s="31" t="s">
        <v>65</v>
      </c>
      <c r="D900" s="31" t="s">
        <v>904</v>
      </c>
      <c r="E900" s="31" t="s">
        <v>3547</v>
      </c>
      <c r="F900" s="31" t="s">
        <v>59</v>
      </c>
      <c r="G900" s="31" t="s">
        <v>3548</v>
      </c>
      <c r="H900" s="31" t="s">
        <v>3549</v>
      </c>
      <c r="I900" s="32" t="s">
        <v>2246</v>
      </c>
      <c r="J900" s="32" t="s">
        <v>1762</v>
      </c>
      <c r="K900" s="31">
        <f>ABS('Raw_Data'!K900)</f>
        <v>65</v>
      </c>
      <c r="L900" s="31">
        <f>K900 + SUMIF(Stock_In!A:A, A900, Stock_In!D:D) - SUMIF(Stock_Out!A:A, A900, Stock_Out!D:D)</f>
        <v>65</v>
      </c>
      <c r="M900" s="31">
        <v>48</v>
      </c>
      <c r="N900" s="31">
        <f t="shared" si="40"/>
        <v>0</v>
      </c>
      <c r="O900" s="31" t="str">
        <f t="shared" ref="O900:O963" si="42">IF(K900 &lt;= M900, "Yes", "No")</f>
        <v>No</v>
      </c>
      <c r="P900" s="39">
        <v>6</v>
      </c>
      <c r="Q900" s="31">
        <v>42</v>
      </c>
      <c r="R900" s="39">
        <f t="shared" si="41"/>
        <v>252</v>
      </c>
      <c r="S900" s="33">
        <v>51</v>
      </c>
    </row>
    <row r="901" spans="1:19" x14ac:dyDescent="0.25">
      <c r="A901" s="28" t="str">
        <f>IFERROR(VLOOKUP(B901, CHOOSE({1,2}, Products!B:B, Products!A:A), 2, FALSE), "Not Found")</f>
        <v>P082</v>
      </c>
      <c r="B901" s="28" t="str">
        <f>PROPER(TRIM('Raw_Data'!A901))</f>
        <v>Coconut Oil</v>
      </c>
      <c r="C901" s="28" t="s">
        <v>56</v>
      </c>
      <c r="D901" s="28" t="s">
        <v>2498</v>
      </c>
      <c r="E901" s="28" t="s">
        <v>3550</v>
      </c>
      <c r="F901" s="28" t="s">
        <v>59</v>
      </c>
      <c r="G901" s="28" t="s">
        <v>3551</v>
      </c>
      <c r="H901" s="28" t="s">
        <v>3552</v>
      </c>
      <c r="I901" s="29" t="s">
        <v>2246</v>
      </c>
      <c r="J901" s="29">
        <v>45718</v>
      </c>
      <c r="K901" s="28">
        <f>ABS('Raw_Data'!K901)</f>
        <v>89</v>
      </c>
      <c r="L901" s="28">
        <f>K901 + SUMIF(Stock_In!A:A, A901, Stock_In!D:D) - SUMIF(Stock_Out!A:A, A901, Stock_Out!D:D)</f>
        <v>89</v>
      </c>
      <c r="M901" s="28">
        <v>30</v>
      </c>
      <c r="N901" s="28">
        <f t="shared" ref="N901:N964" si="43">IF(M901&gt;L901,M901-L901,0)</f>
        <v>0</v>
      </c>
      <c r="O901" s="28" t="str">
        <f t="shared" si="42"/>
        <v>No</v>
      </c>
      <c r="P901" s="40">
        <v>3.5</v>
      </c>
      <c r="Q901" s="28">
        <v>44</v>
      </c>
      <c r="R901" s="40">
        <f t="shared" ref="R901:R964" si="44">Q901*P901</f>
        <v>154</v>
      </c>
      <c r="S901" s="30">
        <v>42</v>
      </c>
    </row>
    <row r="902" spans="1:19" x14ac:dyDescent="0.25">
      <c r="A902" s="31" t="str">
        <f>IFERROR(VLOOKUP(B902, CHOOSE({1,2}, Products!B:B, Products!A:A), 2, FALSE), "Not Found")</f>
        <v>P045</v>
      </c>
      <c r="B902" s="31" t="str">
        <f>PROPER(TRIM('Raw_Data'!A902))</f>
        <v>Olive Oil</v>
      </c>
      <c r="C902" s="31" t="s">
        <v>56</v>
      </c>
      <c r="D902" s="31" t="s">
        <v>904</v>
      </c>
      <c r="E902" s="31" t="s">
        <v>3553</v>
      </c>
      <c r="F902" s="31" t="s">
        <v>68</v>
      </c>
      <c r="G902" s="31" t="s">
        <v>3554</v>
      </c>
      <c r="H902" s="31" t="s">
        <v>3555</v>
      </c>
      <c r="I902" s="32" t="s">
        <v>2246</v>
      </c>
      <c r="J902" s="32" t="s">
        <v>382</v>
      </c>
      <c r="K902" s="31">
        <f>ABS('Raw_Data'!K902)</f>
        <v>47</v>
      </c>
      <c r="L902" s="31">
        <f>K902 + SUMIF(Stock_In!A:A, A902, Stock_In!D:D) - SUMIF(Stock_Out!A:A, A902, Stock_Out!D:D)</f>
        <v>47</v>
      </c>
      <c r="M902" s="31">
        <v>66</v>
      </c>
      <c r="N902" s="31">
        <f t="shared" si="43"/>
        <v>19</v>
      </c>
      <c r="O902" s="31" t="str">
        <f t="shared" si="42"/>
        <v>Yes</v>
      </c>
      <c r="P902" s="39">
        <v>6</v>
      </c>
      <c r="Q902" s="31">
        <v>86</v>
      </c>
      <c r="R902" s="39">
        <f t="shared" si="44"/>
        <v>516</v>
      </c>
      <c r="S902" s="33">
        <v>15</v>
      </c>
    </row>
    <row r="903" spans="1:19" x14ac:dyDescent="0.25">
      <c r="A903" s="28" t="str">
        <f>IFERROR(VLOOKUP(B903, CHOOSE({1,2}, Products!B:B, Products!A:A), 2, FALSE), "Not Found")</f>
        <v>P047</v>
      </c>
      <c r="B903" s="28" t="str">
        <f>PROPER(TRIM('Raw_Data'!A903))</f>
        <v>Pineapple</v>
      </c>
      <c r="C903" s="28" t="s">
        <v>103</v>
      </c>
      <c r="D903" s="28" t="s">
        <v>2429</v>
      </c>
      <c r="E903" s="28" t="s">
        <v>3556</v>
      </c>
      <c r="F903" s="28" t="s">
        <v>59</v>
      </c>
      <c r="G903" s="28" t="s">
        <v>3557</v>
      </c>
      <c r="H903" s="28" t="s">
        <v>3558</v>
      </c>
      <c r="I903" s="29" t="s">
        <v>1549</v>
      </c>
      <c r="J903" s="29">
        <v>45749</v>
      </c>
      <c r="K903" s="28">
        <f>ABS('Raw_Data'!K903)</f>
        <v>70</v>
      </c>
      <c r="L903" s="28">
        <f>K903 + SUMIF(Stock_In!A:A, A903, Stock_In!D:D) - SUMIF(Stock_Out!A:A, A903, Stock_Out!D:D)</f>
        <v>70</v>
      </c>
      <c r="M903" s="28">
        <v>86</v>
      </c>
      <c r="N903" s="28">
        <f t="shared" si="43"/>
        <v>16</v>
      </c>
      <c r="O903" s="28" t="str">
        <f t="shared" si="42"/>
        <v>Yes</v>
      </c>
      <c r="P903" s="40">
        <v>3</v>
      </c>
      <c r="Q903" s="28">
        <v>44</v>
      </c>
      <c r="R903" s="40">
        <f t="shared" si="44"/>
        <v>132</v>
      </c>
      <c r="S903" s="30">
        <v>3</v>
      </c>
    </row>
    <row r="904" spans="1:19" x14ac:dyDescent="0.25">
      <c r="A904" s="31" t="str">
        <f>IFERROR(VLOOKUP(B904, CHOOSE({1,2}, Products!B:B, Products!A:A), 2, FALSE), "Not Found")</f>
        <v>P056</v>
      </c>
      <c r="B904" s="31" t="str">
        <f>PROPER(TRIM('Raw_Data'!A904))</f>
        <v>Pomegranate</v>
      </c>
      <c r="C904" s="31" t="s">
        <v>56</v>
      </c>
      <c r="D904" s="31" t="s">
        <v>2465</v>
      </c>
      <c r="E904" s="31" t="s">
        <v>3559</v>
      </c>
      <c r="F904" s="31" t="s">
        <v>106</v>
      </c>
      <c r="G904" s="31" t="s">
        <v>3560</v>
      </c>
      <c r="H904" s="31" t="s">
        <v>3561</v>
      </c>
      <c r="I904" s="32" t="s">
        <v>1549</v>
      </c>
      <c r="J904" s="32" t="s">
        <v>527</v>
      </c>
      <c r="K904" s="31">
        <f>ABS('Raw_Data'!K904)</f>
        <v>14</v>
      </c>
      <c r="L904" s="31">
        <f>K904 + SUMIF(Stock_In!A:A, A904, Stock_In!D:D) - SUMIF(Stock_Out!A:A, A904, Stock_Out!D:D)</f>
        <v>14</v>
      </c>
      <c r="M904" s="31">
        <v>69</v>
      </c>
      <c r="N904" s="31">
        <f t="shared" si="43"/>
        <v>55</v>
      </c>
      <c r="O904" s="31" t="str">
        <f t="shared" si="42"/>
        <v>Yes</v>
      </c>
      <c r="P904" s="39">
        <v>6</v>
      </c>
      <c r="Q904" s="31">
        <v>80</v>
      </c>
      <c r="R904" s="39">
        <f t="shared" si="44"/>
        <v>480</v>
      </c>
      <c r="S904" s="33">
        <v>26</v>
      </c>
    </row>
    <row r="905" spans="1:19" x14ac:dyDescent="0.25">
      <c r="A905" s="28" t="str">
        <f>IFERROR(VLOOKUP(B905, CHOOSE({1,2}, Products!B:B, Products!A:A), 2, FALSE), "Not Found")</f>
        <v>P062</v>
      </c>
      <c r="B905" s="28" t="str">
        <f>PROPER(TRIM('Raw_Data'!A905))</f>
        <v>Short Grain Rice</v>
      </c>
      <c r="C905" s="28" t="s">
        <v>103</v>
      </c>
      <c r="D905" s="28" t="s">
        <v>89</v>
      </c>
      <c r="E905" s="28" t="s">
        <v>3562</v>
      </c>
      <c r="F905" s="28" t="s">
        <v>68</v>
      </c>
      <c r="G905" s="28" t="s">
        <v>3563</v>
      </c>
      <c r="H905" s="28" t="s">
        <v>3564</v>
      </c>
      <c r="I905" s="29" t="s">
        <v>1549</v>
      </c>
      <c r="J905" s="29">
        <v>45572</v>
      </c>
      <c r="K905" s="28">
        <f>ABS('Raw_Data'!K905)</f>
        <v>53</v>
      </c>
      <c r="L905" s="28">
        <f>K905 + SUMIF(Stock_In!A:A, A905, Stock_In!D:D) - SUMIF(Stock_Out!A:A, A905, Stock_Out!D:D)</f>
        <v>53</v>
      </c>
      <c r="M905" s="28">
        <v>20</v>
      </c>
      <c r="N905" s="28">
        <f t="shared" si="43"/>
        <v>0</v>
      </c>
      <c r="O905" s="28" t="str">
        <f t="shared" si="42"/>
        <v>No</v>
      </c>
      <c r="P905" s="40">
        <v>4.75</v>
      </c>
      <c r="Q905" s="28">
        <v>51</v>
      </c>
      <c r="R905" s="40">
        <f t="shared" si="44"/>
        <v>242.25</v>
      </c>
      <c r="S905" s="30">
        <v>23</v>
      </c>
    </row>
    <row r="906" spans="1:19" x14ac:dyDescent="0.25">
      <c r="A906" s="31" t="str">
        <f>IFERROR(VLOOKUP(B906, CHOOSE({1,2}, Products!B:B, Products!A:A), 2, FALSE), "Not Found")</f>
        <v>P056</v>
      </c>
      <c r="B906" s="31" t="str">
        <f>PROPER(TRIM('Raw_Data'!A906))</f>
        <v>Pomegranate</v>
      </c>
      <c r="C906" s="31" t="s">
        <v>74</v>
      </c>
      <c r="D906" s="31" t="s">
        <v>1067</v>
      </c>
      <c r="E906" s="31" t="s">
        <v>3565</v>
      </c>
      <c r="F906" s="31" t="s">
        <v>59</v>
      </c>
      <c r="G906" s="31" t="s">
        <v>3566</v>
      </c>
      <c r="H906" s="31" t="s">
        <v>3567</v>
      </c>
      <c r="I906" s="32" t="s">
        <v>1549</v>
      </c>
      <c r="J906" s="32" t="s">
        <v>351</v>
      </c>
      <c r="K906" s="31">
        <f>ABS('Raw_Data'!K906)</f>
        <v>65</v>
      </c>
      <c r="L906" s="31">
        <f>K906 + SUMIF(Stock_In!A:A, A906, Stock_In!D:D) - SUMIF(Stock_Out!A:A, A906, Stock_Out!D:D)</f>
        <v>65</v>
      </c>
      <c r="M906" s="31">
        <v>35</v>
      </c>
      <c r="N906" s="31">
        <f t="shared" si="43"/>
        <v>0</v>
      </c>
      <c r="O906" s="31" t="str">
        <f t="shared" si="42"/>
        <v>No</v>
      </c>
      <c r="P906" s="39">
        <v>0.2</v>
      </c>
      <c r="Q906" s="31">
        <v>94</v>
      </c>
      <c r="R906" s="39">
        <f t="shared" si="44"/>
        <v>18.8</v>
      </c>
      <c r="S906" s="33">
        <v>68</v>
      </c>
    </row>
    <row r="907" spans="1:19" x14ac:dyDescent="0.25">
      <c r="A907" s="28" t="str">
        <f>IFERROR(VLOOKUP(B907, CHOOSE({1,2}, Products!B:B, Products!A:A), 2, FALSE), "Not Found")</f>
        <v>P025</v>
      </c>
      <c r="B907" s="28" t="str">
        <f>PROPER(TRIM('Raw_Data'!A907))</f>
        <v>Jasmine Rice</v>
      </c>
      <c r="C907" s="28" t="s">
        <v>56</v>
      </c>
      <c r="D907" s="28" t="s">
        <v>552</v>
      </c>
      <c r="E907" s="28" t="s">
        <v>3568</v>
      </c>
      <c r="F907" s="28" t="s">
        <v>106</v>
      </c>
      <c r="G907" s="28" t="s">
        <v>3569</v>
      </c>
      <c r="H907" s="28" t="s">
        <v>3570</v>
      </c>
      <c r="I907" s="29" t="s">
        <v>2136</v>
      </c>
      <c r="J907" s="29" t="s">
        <v>939</v>
      </c>
      <c r="K907" s="28">
        <f>ABS('Raw_Data'!K907)</f>
        <v>98</v>
      </c>
      <c r="L907" s="28">
        <f>K907 + SUMIF(Stock_In!A:A, A907, Stock_In!D:D) - SUMIF(Stock_Out!A:A, A907, Stock_Out!D:D)</f>
        <v>98</v>
      </c>
      <c r="M907" s="28">
        <v>57</v>
      </c>
      <c r="N907" s="28">
        <f t="shared" si="43"/>
        <v>0</v>
      </c>
      <c r="O907" s="28" t="str">
        <f t="shared" si="42"/>
        <v>No</v>
      </c>
      <c r="P907" s="40">
        <v>5</v>
      </c>
      <c r="Q907" s="28">
        <v>38</v>
      </c>
      <c r="R907" s="40">
        <f t="shared" si="44"/>
        <v>190</v>
      </c>
      <c r="S907" s="30">
        <v>16</v>
      </c>
    </row>
    <row r="908" spans="1:19" x14ac:dyDescent="0.25">
      <c r="A908" s="31" t="str">
        <f>IFERROR(VLOOKUP(B908, CHOOSE({1,2}, Products!B:B, Products!A:A), 2, FALSE), "Not Found")</f>
        <v>P111</v>
      </c>
      <c r="B908" s="31" t="str">
        <f>PROPER(TRIM('Raw_Data'!A908))</f>
        <v>Egg (Chicken)</v>
      </c>
      <c r="C908" s="31" t="s">
        <v>74</v>
      </c>
      <c r="D908" s="31" t="s">
        <v>3571</v>
      </c>
      <c r="E908" s="31" t="s">
        <v>3572</v>
      </c>
      <c r="F908" s="31" t="s">
        <v>106</v>
      </c>
      <c r="G908" s="31" t="s">
        <v>3573</v>
      </c>
      <c r="H908" s="31" t="s">
        <v>3574</v>
      </c>
      <c r="I908" s="32" t="s">
        <v>2136</v>
      </c>
      <c r="J908" s="32">
        <v>45568</v>
      </c>
      <c r="K908" s="31">
        <f>ABS('Raw_Data'!K908)</f>
        <v>83</v>
      </c>
      <c r="L908" s="31">
        <f>K908 + SUMIF(Stock_In!A:A, A908, Stock_In!D:D) - SUMIF(Stock_Out!A:A, A908, Stock_Out!D:D)</f>
        <v>83</v>
      </c>
      <c r="M908" s="31">
        <v>21</v>
      </c>
      <c r="N908" s="31">
        <f t="shared" si="43"/>
        <v>0</v>
      </c>
      <c r="O908" s="31" t="str">
        <f t="shared" si="42"/>
        <v>No</v>
      </c>
      <c r="P908" s="39">
        <v>2.4</v>
      </c>
      <c r="Q908" s="31">
        <v>81</v>
      </c>
      <c r="R908" s="39">
        <f t="shared" si="44"/>
        <v>194.4</v>
      </c>
      <c r="S908" s="33">
        <v>8</v>
      </c>
    </row>
    <row r="909" spans="1:19" x14ac:dyDescent="0.25">
      <c r="A909" s="28" t="str">
        <f>IFERROR(VLOOKUP(B909, CHOOSE({1,2}, Products!B:B, Products!A:A), 2, FALSE), "Not Found")</f>
        <v>P065</v>
      </c>
      <c r="B909" s="28" t="str">
        <f>PROPER(TRIM('Raw_Data'!A909))</f>
        <v>Coconut</v>
      </c>
      <c r="C909" s="28" t="s">
        <v>74</v>
      </c>
      <c r="D909" s="28" t="s">
        <v>1598</v>
      </c>
      <c r="E909" s="28" t="s">
        <v>3575</v>
      </c>
      <c r="F909" s="28" t="s">
        <v>68</v>
      </c>
      <c r="G909" s="28" t="s">
        <v>3576</v>
      </c>
      <c r="H909" s="28" t="s">
        <v>3577</v>
      </c>
      <c r="I909" s="29" t="s">
        <v>2136</v>
      </c>
      <c r="J909" s="29">
        <v>45480</v>
      </c>
      <c r="K909" s="28">
        <f>ABS('Raw_Data'!K909)</f>
        <v>89</v>
      </c>
      <c r="L909" s="28">
        <f>K909 + SUMIF(Stock_In!A:A, A909, Stock_In!D:D) - SUMIF(Stock_Out!A:A, A909, Stock_Out!D:D)</f>
        <v>89</v>
      </c>
      <c r="M909" s="28">
        <v>55</v>
      </c>
      <c r="N909" s="28">
        <f t="shared" si="43"/>
        <v>0</v>
      </c>
      <c r="O909" s="28" t="str">
        <f t="shared" si="42"/>
        <v>No</v>
      </c>
      <c r="P909" s="40">
        <v>3</v>
      </c>
      <c r="Q909" s="28">
        <v>47</v>
      </c>
      <c r="R909" s="40">
        <f t="shared" si="44"/>
        <v>141</v>
      </c>
      <c r="S909" s="30">
        <v>59</v>
      </c>
    </row>
    <row r="910" spans="1:19" x14ac:dyDescent="0.25">
      <c r="A910" s="31" t="str">
        <f>IFERROR(VLOOKUP(B910, CHOOSE({1,2}, Products!B:B, Products!A:A), 2, FALSE), "Not Found")</f>
        <v>P017</v>
      </c>
      <c r="B910" s="31" t="str">
        <f>PROPER(TRIM('Raw_Data'!A910))</f>
        <v>Egg (Turkey)</v>
      </c>
      <c r="C910" s="31" t="s">
        <v>103</v>
      </c>
      <c r="D910" s="31" t="s">
        <v>128</v>
      </c>
      <c r="E910" s="31" t="s">
        <v>3578</v>
      </c>
      <c r="F910" s="31" t="s">
        <v>59</v>
      </c>
      <c r="G910" s="31" t="s">
        <v>3579</v>
      </c>
      <c r="H910" s="31" t="s">
        <v>3580</v>
      </c>
      <c r="I910" s="32" t="s">
        <v>467</v>
      </c>
      <c r="J910" s="32" t="s">
        <v>1371</v>
      </c>
      <c r="K910" s="31">
        <f>ABS('Raw_Data'!K910)</f>
        <v>23</v>
      </c>
      <c r="L910" s="31">
        <f>K910 + SUMIF(Stock_In!A:A, A910, Stock_In!D:D) - SUMIF(Stock_Out!A:A, A910, Stock_Out!D:D)</f>
        <v>23</v>
      </c>
      <c r="M910" s="31">
        <v>72</v>
      </c>
      <c r="N910" s="31">
        <f t="shared" si="43"/>
        <v>49</v>
      </c>
      <c r="O910" s="31" t="str">
        <f t="shared" si="42"/>
        <v>Yes</v>
      </c>
      <c r="P910" s="39">
        <v>4.5</v>
      </c>
      <c r="Q910" s="31">
        <v>32</v>
      </c>
      <c r="R910" s="39">
        <f t="shared" si="44"/>
        <v>144</v>
      </c>
      <c r="S910" s="33">
        <v>19</v>
      </c>
    </row>
    <row r="911" spans="1:19" x14ac:dyDescent="0.25">
      <c r="A911" s="28" t="str">
        <f>IFERROR(VLOOKUP(B911, CHOOSE({1,2}, Products!B:B, Products!A:A), 2, FALSE), "Not Found")</f>
        <v>P067</v>
      </c>
      <c r="B911" s="28" t="str">
        <f>PROPER(TRIM('Raw_Data'!A911))</f>
        <v>Greek Yogurt</v>
      </c>
      <c r="C911" s="28" t="s">
        <v>65</v>
      </c>
      <c r="D911" s="28" t="s">
        <v>3581</v>
      </c>
      <c r="E911" s="28" t="s">
        <v>3582</v>
      </c>
      <c r="F911" s="28" t="s">
        <v>59</v>
      </c>
      <c r="G911" s="28" t="s">
        <v>3583</v>
      </c>
      <c r="H911" s="28" t="s">
        <v>3584</v>
      </c>
      <c r="I911" s="29" t="s">
        <v>467</v>
      </c>
      <c r="J911" s="29" t="s">
        <v>296</v>
      </c>
      <c r="K911" s="28">
        <f>ABS('Raw_Data'!K911)</f>
        <v>39</v>
      </c>
      <c r="L911" s="28">
        <f>K911 + SUMIF(Stock_In!A:A, A911, Stock_In!D:D) - SUMIF(Stock_Out!A:A, A911, Stock_Out!D:D)</f>
        <v>39</v>
      </c>
      <c r="M911" s="28">
        <v>3</v>
      </c>
      <c r="N911" s="28">
        <f t="shared" si="43"/>
        <v>0</v>
      </c>
      <c r="O911" s="28" t="str">
        <f t="shared" si="42"/>
        <v>No</v>
      </c>
      <c r="P911" s="40">
        <v>4</v>
      </c>
      <c r="Q911" s="28">
        <v>46</v>
      </c>
      <c r="R911" s="40">
        <f t="shared" si="44"/>
        <v>184</v>
      </c>
      <c r="S911" s="30">
        <v>29</v>
      </c>
    </row>
    <row r="912" spans="1:19" x14ac:dyDescent="0.25">
      <c r="A912" s="31" t="str">
        <f>IFERROR(VLOOKUP(B912, CHOOSE({1,2}, Products!B:B, Products!A:A), 2, FALSE), "Not Found")</f>
        <v>P053</v>
      </c>
      <c r="B912" s="31" t="str">
        <f>PROPER(TRIM('Raw_Data'!A912))</f>
        <v>Sushi Rice</v>
      </c>
      <c r="C912" s="31" t="s">
        <v>113</v>
      </c>
      <c r="D912" s="31" t="s">
        <v>2664</v>
      </c>
      <c r="E912" s="31" t="s">
        <v>3585</v>
      </c>
      <c r="F912" s="31" t="s">
        <v>106</v>
      </c>
      <c r="G912" s="31" t="s">
        <v>3586</v>
      </c>
      <c r="H912" s="31" t="s">
        <v>3587</v>
      </c>
      <c r="I912" s="32" t="s">
        <v>178</v>
      </c>
      <c r="J912" s="32">
        <v>45301</v>
      </c>
      <c r="K912" s="31">
        <f>ABS('Raw_Data'!K912)</f>
        <v>22</v>
      </c>
      <c r="L912" s="31">
        <f>K912 + SUMIF(Stock_In!A:A, A912, Stock_In!D:D) - SUMIF(Stock_Out!A:A, A912, Stock_Out!D:D)</f>
        <v>22</v>
      </c>
      <c r="M912" s="31">
        <v>73</v>
      </c>
      <c r="N912" s="31">
        <f t="shared" si="43"/>
        <v>51</v>
      </c>
      <c r="O912" s="31" t="str">
        <f t="shared" si="42"/>
        <v>Yes</v>
      </c>
      <c r="P912" s="39">
        <v>12</v>
      </c>
      <c r="Q912" s="31">
        <v>52</v>
      </c>
      <c r="R912" s="39">
        <f t="shared" si="44"/>
        <v>624</v>
      </c>
      <c r="S912" s="33">
        <v>62</v>
      </c>
    </row>
    <row r="913" spans="1:19" x14ac:dyDescent="0.25">
      <c r="A913" s="28" t="str">
        <f>IFERROR(VLOOKUP(B913, CHOOSE({1,2}, Products!B:B, Products!A:A), 2, FALSE), "Not Found")</f>
        <v>P044</v>
      </c>
      <c r="B913" s="28" t="str">
        <f>PROPER(TRIM('Raw_Data'!A913))</f>
        <v>Peanut Oil</v>
      </c>
      <c r="C913" s="28" t="s">
        <v>65</v>
      </c>
      <c r="D913" s="28" t="s">
        <v>2031</v>
      </c>
      <c r="E913" s="28" t="s">
        <v>3588</v>
      </c>
      <c r="F913" s="28" t="s">
        <v>68</v>
      </c>
      <c r="G913" s="28" t="s">
        <v>3589</v>
      </c>
      <c r="H913" s="28" t="s">
        <v>3590</v>
      </c>
      <c r="I913" s="29" t="s">
        <v>178</v>
      </c>
      <c r="J913" s="29" t="s">
        <v>93</v>
      </c>
      <c r="K913" s="28">
        <f>ABS('Raw_Data'!K913)</f>
        <v>79</v>
      </c>
      <c r="L913" s="28">
        <f>K913 + SUMIF(Stock_In!A:A, A913, Stock_In!D:D) - SUMIF(Stock_Out!A:A, A913, Stock_Out!D:D)</f>
        <v>79</v>
      </c>
      <c r="M913" s="28">
        <v>41</v>
      </c>
      <c r="N913" s="28">
        <f t="shared" si="43"/>
        <v>0</v>
      </c>
      <c r="O913" s="28" t="str">
        <f t="shared" si="42"/>
        <v>No</v>
      </c>
      <c r="P913" s="40">
        <v>1.8</v>
      </c>
      <c r="Q913" s="28">
        <v>62</v>
      </c>
      <c r="R913" s="40">
        <f t="shared" si="44"/>
        <v>111.60000000000001</v>
      </c>
      <c r="S913" s="30">
        <v>14</v>
      </c>
    </row>
    <row r="914" spans="1:19" x14ac:dyDescent="0.25">
      <c r="A914" s="31" t="str">
        <f>IFERROR(VLOOKUP(B914, CHOOSE({1,2}, Products!B:B, Products!A:A), 2, FALSE), "Not Found")</f>
        <v>P048</v>
      </c>
      <c r="B914" s="31" t="str">
        <f>PROPER(TRIM('Raw_Data'!A914))</f>
        <v>Trout</v>
      </c>
      <c r="C914" s="31" t="s">
        <v>103</v>
      </c>
      <c r="D914" s="31" t="s">
        <v>1815</v>
      </c>
      <c r="E914" s="31" t="s">
        <v>3591</v>
      </c>
      <c r="F914" s="31" t="s">
        <v>106</v>
      </c>
      <c r="G914" s="31" t="s">
        <v>3592</v>
      </c>
      <c r="H914" s="31" t="s">
        <v>3593</v>
      </c>
      <c r="I914" s="32" t="s">
        <v>178</v>
      </c>
      <c r="J914" s="32">
        <v>45387</v>
      </c>
      <c r="K914" s="31">
        <f>ABS('Raw_Data'!K914)</f>
        <v>49</v>
      </c>
      <c r="L914" s="31">
        <f>K914 + SUMIF(Stock_In!A:A, A914, Stock_In!D:D) - SUMIF(Stock_Out!A:A, A914, Stock_Out!D:D)</f>
        <v>49</v>
      </c>
      <c r="M914" s="31">
        <v>64</v>
      </c>
      <c r="N914" s="31">
        <f t="shared" si="43"/>
        <v>15</v>
      </c>
      <c r="O914" s="31" t="str">
        <f t="shared" si="42"/>
        <v>Yes</v>
      </c>
      <c r="P914" s="39">
        <v>2</v>
      </c>
      <c r="Q914" s="31">
        <v>57</v>
      </c>
      <c r="R914" s="39">
        <f t="shared" si="44"/>
        <v>114</v>
      </c>
      <c r="S914" s="33">
        <v>4</v>
      </c>
    </row>
    <row r="915" spans="1:19" x14ac:dyDescent="0.25">
      <c r="A915" s="28" t="str">
        <f>IFERROR(VLOOKUP(B915, CHOOSE({1,2}, Products!B:B, Products!A:A), 2, FALSE), "Not Found")</f>
        <v>P039</v>
      </c>
      <c r="B915" s="28" t="str">
        <f>PROPER(TRIM('Raw_Data'!A915))</f>
        <v>Palm Oil</v>
      </c>
      <c r="C915" s="28" t="s">
        <v>103</v>
      </c>
      <c r="D915" s="28" t="s">
        <v>438</v>
      </c>
      <c r="E915" s="28" t="s">
        <v>3594</v>
      </c>
      <c r="F915" s="28" t="s">
        <v>59</v>
      </c>
      <c r="G915" s="28" t="s">
        <v>3595</v>
      </c>
      <c r="H915" s="28" t="s">
        <v>3596</v>
      </c>
      <c r="I915" s="29" t="s">
        <v>178</v>
      </c>
      <c r="J915" s="29" t="s">
        <v>332</v>
      </c>
      <c r="K915" s="28">
        <f>ABS('Raw_Data'!K915)</f>
        <v>35</v>
      </c>
      <c r="L915" s="28">
        <f>K915 + SUMIF(Stock_In!A:A, A915, Stock_In!D:D) - SUMIF(Stock_Out!A:A, A915, Stock_Out!D:D)</f>
        <v>35</v>
      </c>
      <c r="M915" s="28">
        <v>4</v>
      </c>
      <c r="N915" s="28">
        <f t="shared" si="43"/>
        <v>0</v>
      </c>
      <c r="O915" s="28" t="str">
        <f t="shared" si="42"/>
        <v>No</v>
      </c>
      <c r="P915" s="40">
        <v>2.5</v>
      </c>
      <c r="Q915" s="28">
        <v>40</v>
      </c>
      <c r="R915" s="40">
        <f t="shared" si="44"/>
        <v>100</v>
      </c>
      <c r="S915" s="30">
        <v>69</v>
      </c>
    </row>
    <row r="916" spans="1:19" x14ac:dyDescent="0.25">
      <c r="A916" s="31" t="str">
        <f>IFERROR(VLOOKUP(B916, CHOOSE({1,2}, Products!B:B, Products!A:A), 2, FALSE), "Not Found")</f>
        <v>P079</v>
      </c>
      <c r="B916" s="31" t="str">
        <f>PROPER(TRIM('Raw_Data'!A916))</f>
        <v>White Sugar</v>
      </c>
      <c r="C916" s="31" t="s">
        <v>56</v>
      </c>
      <c r="D916" s="31" t="s">
        <v>1854</v>
      </c>
      <c r="E916" s="31" t="s">
        <v>3597</v>
      </c>
      <c r="F916" s="31" t="s">
        <v>59</v>
      </c>
      <c r="G916" s="31" t="s">
        <v>3598</v>
      </c>
      <c r="H916" s="31" t="s">
        <v>3599</v>
      </c>
      <c r="I916" s="32" t="s">
        <v>2506</v>
      </c>
      <c r="J916" s="32" t="s">
        <v>364</v>
      </c>
      <c r="K916" s="31">
        <f>ABS('Raw_Data'!K916)</f>
        <v>27</v>
      </c>
      <c r="L916" s="31">
        <f>K916 + SUMIF(Stock_In!A:A, A916, Stock_In!D:D) - SUMIF(Stock_Out!A:A, A916, Stock_Out!D:D)</f>
        <v>27</v>
      </c>
      <c r="M916" s="31">
        <v>20</v>
      </c>
      <c r="N916" s="31">
        <f t="shared" si="43"/>
        <v>0</v>
      </c>
      <c r="O916" s="31" t="str">
        <f t="shared" si="42"/>
        <v>No</v>
      </c>
      <c r="P916" s="39">
        <v>4.5</v>
      </c>
      <c r="Q916" s="31">
        <v>61</v>
      </c>
      <c r="R916" s="39">
        <f t="shared" si="44"/>
        <v>274.5</v>
      </c>
      <c r="S916" s="33">
        <v>62</v>
      </c>
    </row>
    <row r="917" spans="1:19" x14ac:dyDescent="0.25">
      <c r="A917" s="28" t="str">
        <f>IFERROR(VLOOKUP(B917, CHOOSE({1,2}, Products!B:B, Products!A:A), 2, FALSE), "Not Found")</f>
        <v>P085</v>
      </c>
      <c r="B917" s="28" t="str">
        <f>PROPER(TRIM('Raw_Data'!A917))</f>
        <v>Powdered Sugar</v>
      </c>
      <c r="C917" s="28" t="s">
        <v>103</v>
      </c>
      <c r="D917" s="28" t="s">
        <v>1574</v>
      </c>
      <c r="E917" s="28" t="s">
        <v>3600</v>
      </c>
      <c r="F917" s="28" t="s">
        <v>59</v>
      </c>
      <c r="G917" s="28" t="s">
        <v>3601</v>
      </c>
      <c r="H917" s="28" t="s">
        <v>3602</v>
      </c>
      <c r="I917" s="29" t="s">
        <v>2506</v>
      </c>
      <c r="J917" s="29" t="s">
        <v>420</v>
      </c>
      <c r="K917" s="28">
        <f>ABS('Raw_Data'!K917)</f>
        <v>63</v>
      </c>
      <c r="L917" s="28">
        <f>K917 + SUMIF(Stock_In!A:A, A917, Stock_In!D:D) - SUMIF(Stock_Out!A:A, A917, Stock_Out!D:D)</f>
        <v>63</v>
      </c>
      <c r="M917" s="28">
        <v>74</v>
      </c>
      <c r="N917" s="28">
        <f t="shared" si="43"/>
        <v>11</v>
      </c>
      <c r="O917" s="28" t="str">
        <f t="shared" si="42"/>
        <v>Yes</v>
      </c>
      <c r="P917" s="40">
        <v>1.5</v>
      </c>
      <c r="Q917" s="28">
        <v>37</v>
      </c>
      <c r="R917" s="40">
        <f t="shared" si="44"/>
        <v>55.5</v>
      </c>
      <c r="S917" s="30">
        <v>22</v>
      </c>
    </row>
    <row r="918" spans="1:19" x14ac:dyDescent="0.25">
      <c r="A918" s="31" t="str">
        <f>IFERROR(VLOOKUP(B918, CHOOSE({1,2}, Products!B:B, Products!A:A), 2, FALSE), "Not Found")</f>
        <v>P016</v>
      </c>
      <c r="B918" s="31" t="str">
        <f>PROPER(TRIM('Raw_Data'!A918))</f>
        <v>Pear</v>
      </c>
      <c r="C918" s="31" t="s">
        <v>201</v>
      </c>
      <c r="D918" s="31" t="s">
        <v>3188</v>
      </c>
      <c r="E918" s="31" t="s">
        <v>3603</v>
      </c>
      <c r="F918" s="31" t="s">
        <v>106</v>
      </c>
      <c r="G918" s="31" t="s">
        <v>3604</v>
      </c>
      <c r="H918" s="31" t="s">
        <v>3605</v>
      </c>
      <c r="I918" s="32" t="s">
        <v>2506</v>
      </c>
      <c r="J918" s="32">
        <v>45993</v>
      </c>
      <c r="K918" s="31">
        <f>ABS('Raw_Data'!K918)</f>
        <v>77</v>
      </c>
      <c r="L918" s="31">
        <f>K918 + SUMIF(Stock_In!A:A, A918, Stock_In!D:D) - SUMIF(Stock_Out!A:A, A918, Stock_Out!D:D)</f>
        <v>77</v>
      </c>
      <c r="M918" s="31">
        <v>92</v>
      </c>
      <c r="N918" s="31">
        <f t="shared" si="43"/>
        <v>15</v>
      </c>
      <c r="O918" s="31" t="str">
        <f t="shared" si="42"/>
        <v>Yes</v>
      </c>
      <c r="P918" s="39">
        <v>8</v>
      </c>
      <c r="Q918" s="31">
        <v>93</v>
      </c>
      <c r="R918" s="39">
        <f t="shared" si="44"/>
        <v>744</v>
      </c>
      <c r="S918" s="33">
        <v>99</v>
      </c>
    </row>
    <row r="919" spans="1:19" x14ac:dyDescent="0.25">
      <c r="A919" s="28" t="str">
        <f>IFERROR(VLOOKUP(B919, CHOOSE({1,2}, Products!B:B, Products!A:A), 2, FALSE), "Not Found")</f>
        <v>P030</v>
      </c>
      <c r="B919" s="28" t="str">
        <f>PROPER(TRIM('Raw_Data'!A919))</f>
        <v>Bread Flour</v>
      </c>
      <c r="C919" s="28" t="s">
        <v>103</v>
      </c>
      <c r="D919" s="28" t="s">
        <v>645</v>
      </c>
      <c r="E919" s="28" t="s">
        <v>3606</v>
      </c>
      <c r="F919" s="28" t="s">
        <v>68</v>
      </c>
      <c r="G919" s="28" t="s">
        <v>3607</v>
      </c>
      <c r="H919" s="28" t="s">
        <v>3608</v>
      </c>
      <c r="I919" s="29" t="s">
        <v>2506</v>
      </c>
      <c r="J919" s="29">
        <v>45355</v>
      </c>
      <c r="K919" s="28">
        <f>ABS('Raw_Data'!K919)</f>
        <v>14</v>
      </c>
      <c r="L919" s="28">
        <f>K919 + SUMIF(Stock_In!A:A, A919, Stock_In!D:D) - SUMIF(Stock_Out!A:A, A919, Stock_Out!D:D)</f>
        <v>14</v>
      </c>
      <c r="M919" s="28">
        <v>4</v>
      </c>
      <c r="N919" s="28">
        <f t="shared" si="43"/>
        <v>0</v>
      </c>
      <c r="O919" s="28" t="str">
        <f t="shared" si="42"/>
        <v>No</v>
      </c>
      <c r="P919" s="40">
        <v>6.5</v>
      </c>
      <c r="Q919" s="28">
        <v>95</v>
      </c>
      <c r="R919" s="40">
        <f t="shared" si="44"/>
        <v>617.5</v>
      </c>
      <c r="S919" s="30">
        <v>70</v>
      </c>
    </row>
    <row r="920" spans="1:19" x14ac:dyDescent="0.25">
      <c r="A920" s="31" t="str">
        <f>IFERROR(VLOOKUP(B920, CHOOSE({1,2}, Products!B:B, Products!A:A), 2, FALSE), "Not Found")</f>
        <v>P106</v>
      </c>
      <c r="B920" s="31" t="str">
        <f>PROPER(TRIM('Raw_Data'!A920))</f>
        <v>Green Tea</v>
      </c>
      <c r="C920" s="31" t="s">
        <v>113</v>
      </c>
      <c r="D920" s="31" t="s">
        <v>1171</v>
      </c>
      <c r="E920" s="31" t="s">
        <v>3609</v>
      </c>
      <c r="F920" s="31" t="s">
        <v>106</v>
      </c>
      <c r="G920" s="31" t="s">
        <v>3610</v>
      </c>
      <c r="H920" s="31" t="s">
        <v>3611</v>
      </c>
      <c r="I920" s="32" t="s">
        <v>2506</v>
      </c>
      <c r="J920" s="32">
        <v>45576</v>
      </c>
      <c r="K920" s="31">
        <f>ABS('Raw_Data'!K920)</f>
        <v>63</v>
      </c>
      <c r="L920" s="31">
        <f>K920 + SUMIF(Stock_In!A:A, A920, Stock_In!D:D) - SUMIF(Stock_Out!A:A, A920, Stock_Out!D:D)</f>
        <v>63</v>
      </c>
      <c r="M920" s="31">
        <v>59</v>
      </c>
      <c r="N920" s="31">
        <f t="shared" si="43"/>
        <v>0</v>
      </c>
      <c r="O920" s="31" t="str">
        <f t="shared" si="42"/>
        <v>No</v>
      </c>
      <c r="P920" s="39">
        <v>7</v>
      </c>
      <c r="Q920" s="31">
        <v>57</v>
      </c>
      <c r="R920" s="39">
        <f t="shared" si="44"/>
        <v>399</v>
      </c>
      <c r="S920" s="33">
        <v>50</v>
      </c>
    </row>
    <row r="921" spans="1:19" x14ac:dyDescent="0.25">
      <c r="A921" s="28" t="str">
        <f>IFERROR(VLOOKUP(B921, CHOOSE({1,2}, Products!B:B, Products!A:A), 2, FALSE), "Not Found")</f>
        <v>P054</v>
      </c>
      <c r="B921" s="28" t="str">
        <f>PROPER(TRIM('Raw_Data'!A921))</f>
        <v>Black Rice</v>
      </c>
      <c r="C921" s="28" t="s">
        <v>113</v>
      </c>
      <c r="D921" s="28" t="s">
        <v>1933</v>
      </c>
      <c r="E921" s="28" t="s">
        <v>3612</v>
      </c>
      <c r="F921" s="28" t="s">
        <v>59</v>
      </c>
      <c r="G921" s="28" t="s">
        <v>3613</v>
      </c>
      <c r="H921" s="28" t="s">
        <v>3614</v>
      </c>
      <c r="I921" s="29" t="s">
        <v>2506</v>
      </c>
      <c r="J921" s="29" t="s">
        <v>206</v>
      </c>
      <c r="K921" s="28">
        <f>ABS('Raw_Data'!K921)</f>
        <v>85</v>
      </c>
      <c r="L921" s="28">
        <f>K921 + SUMIF(Stock_In!A:A, A921, Stock_In!D:D) - SUMIF(Stock_Out!A:A, A921, Stock_Out!D:D)</f>
        <v>85</v>
      </c>
      <c r="M921" s="28">
        <v>53</v>
      </c>
      <c r="N921" s="28">
        <f t="shared" si="43"/>
        <v>0</v>
      </c>
      <c r="O921" s="28" t="str">
        <f t="shared" si="42"/>
        <v>No</v>
      </c>
      <c r="P921" s="40">
        <v>9</v>
      </c>
      <c r="Q921" s="28">
        <v>45</v>
      </c>
      <c r="R921" s="40">
        <f t="shared" si="44"/>
        <v>405</v>
      </c>
      <c r="S921" s="30">
        <v>95</v>
      </c>
    </row>
    <row r="922" spans="1:19" x14ac:dyDescent="0.25">
      <c r="A922" s="31" t="str">
        <f>IFERROR(VLOOKUP(B922, CHOOSE({1,2}, Products!B:B, Products!A:A), 2, FALSE), "Not Found")</f>
        <v>P028</v>
      </c>
      <c r="B922" s="31" t="str">
        <f>PROPER(TRIM('Raw_Data'!A922))</f>
        <v>Tilapia</v>
      </c>
      <c r="C922" s="31" t="s">
        <v>74</v>
      </c>
      <c r="D922" s="31" t="s">
        <v>3299</v>
      </c>
      <c r="E922" s="31" t="s">
        <v>3615</v>
      </c>
      <c r="F922" s="31" t="s">
        <v>68</v>
      </c>
      <c r="G922" s="31" t="s">
        <v>3616</v>
      </c>
      <c r="H922" s="31" t="s">
        <v>3617</v>
      </c>
      <c r="I922" s="32" t="s">
        <v>2506</v>
      </c>
      <c r="J922" s="32">
        <v>45636</v>
      </c>
      <c r="K922" s="31">
        <f>ABS('Raw_Data'!K922)</f>
        <v>59</v>
      </c>
      <c r="L922" s="31">
        <f>K922 + SUMIF(Stock_In!A:A, A922, Stock_In!D:D) - SUMIF(Stock_Out!A:A, A922, Stock_Out!D:D)</f>
        <v>59</v>
      </c>
      <c r="M922" s="31">
        <v>100</v>
      </c>
      <c r="N922" s="31">
        <f t="shared" si="43"/>
        <v>41</v>
      </c>
      <c r="O922" s="31" t="str">
        <f t="shared" si="42"/>
        <v>Yes</v>
      </c>
      <c r="P922" s="39">
        <v>12</v>
      </c>
      <c r="Q922" s="31">
        <v>100</v>
      </c>
      <c r="R922" s="39">
        <f t="shared" si="44"/>
        <v>1200</v>
      </c>
      <c r="S922" s="33">
        <v>28</v>
      </c>
    </row>
    <row r="923" spans="1:19" x14ac:dyDescent="0.25">
      <c r="A923" s="28" t="str">
        <f>IFERROR(VLOOKUP(B923, CHOOSE({1,2}, Products!B:B, Products!A:A), 2, FALSE), "Not Found")</f>
        <v>P088</v>
      </c>
      <c r="B923" s="28" t="str">
        <f>PROPER(TRIM('Raw_Data'!A923))</f>
        <v>Haddock</v>
      </c>
      <c r="C923" s="28" t="s">
        <v>56</v>
      </c>
      <c r="D923" s="28" t="s">
        <v>3299</v>
      </c>
      <c r="E923" s="28" t="s">
        <v>3618</v>
      </c>
      <c r="F923" s="28" t="s">
        <v>68</v>
      </c>
      <c r="G923" s="28" t="s">
        <v>3619</v>
      </c>
      <c r="H923" s="28" t="s">
        <v>3620</v>
      </c>
      <c r="I923" s="29" t="s">
        <v>533</v>
      </c>
      <c r="J923" s="29">
        <v>45301</v>
      </c>
      <c r="K923" s="28">
        <f>ABS('Raw_Data'!K923)</f>
        <v>79</v>
      </c>
      <c r="L923" s="28">
        <f>K923 + SUMIF(Stock_In!A:A, A923, Stock_In!D:D) - SUMIF(Stock_Out!A:A, A923, Stock_Out!D:D)</f>
        <v>79</v>
      </c>
      <c r="M923" s="28">
        <v>3</v>
      </c>
      <c r="N923" s="28">
        <f t="shared" si="43"/>
        <v>0</v>
      </c>
      <c r="O923" s="28" t="str">
        <f t="shared" si="42"/>
        <v>No</v>
      </c>
      <c r="P923" s="40">
        <v>2</v>
      </c>
      <c r="Q923" s="28">
        <v>98</v>
      </c>
      <c r="R923" s="40">
        <f t="shared" si="44"/>
        <v>196</v>
      </c>
      <c r="S923" s="30">
        <v>91</v>
      </c>
    </row>
    <row r="924" spans="1:19" x14ac:dyDescent="0.25">
      <c r="A924" s="31" t="str">
        <f>IFERROR(VLOOKUP(B924, CHOOSE({1,2}, Products!B:B, Products!A:A), 2, FALSE), "Not Found")</f>
        <v>P003</v>
      </c>
      <c r="B924" s="31" t="str">
        <f>PROPER(TRIM('Raw_Data'!A924))</f>
        <v>Parmesan Cheese</v>
      </c>
      <c r="C924" s="31" t="s">
        <v>56</v>
      </c>
      <c r="D924" s="31" t="s">
        <v>1322</v>
      </c>
      <c r="E924" s="31" t="s">
        <v>3621</v>
      </c>
      <c r="F924" s="31" t="s">
        <v>68</v>
      </c>
      <c r="G924" s="31" t="s">
        <v>3622</v>
      </c>
      <c r="H924" s="31" t="s">
        <v>3623</v>
      </c>
      <c r="I924" s="32" t="s">
        <v>533</v>
      </c>
      <c r="J924" s="32" t="s">
        <v>1339</v>
      </c>
      <c r="K924" s="31">
        <f>ABS('Raw_Data'!K924)</f>
        <v>80</v>
      </c>
      <c r="L924" s="31">
        <f>K924 + SUMIF(Stock_In!A:A, A924, Stock_In!D:D) - SUMIF(Stock_Out!A:A, A924, Stock_Out!D:D)</f>
        <v>80</v>
      </c>
      <c r="M924" s="31">
        <v>30</v>
      </c>
      <c r="N924" s="31">
        <f t="shared" si="43"/>
        <v>0</v>
      </c>
      <c r="O924" s="31" t="str">
        <f t="shared" si="42"/>
        <v>No</v>
      </c>
      <c r="P924" s="39">
        <v>5</v>
      </c>
      <c r="Q924" s="31">
        <v>76</v>
      </c>
      <c r="R924" s="39">
        <f t="shared" si="44"/>
        <v>380</v>
      </c>
      <c r="S924" s="33">
        <v>69</v>
      </c>
    </row>
    <row r="925" spans="1:19" x14ac:dyDescent="0.25">
      <c r="A925" s="28" t="str">
        <f>IFERROR(VLOOKUP(B925, CHOOSE({1,2}, Products!B:B, Products!A:A), 2, FALSE), "Not Found")</f>
        <v>P022</v>
      </c>
      <c r="B925" s="28" t="str">
        <f>PROPER(TRIM('Raw_Data'!A925))</f>
        <v>Sweet Potato</v>
      </c>
      <c r="C925" s="28" t="s">
        <v>74</v>
      </c>
      <c r="D925" s="28" t="s">
        <v>479</v>
      </c>
      <c r="E925" s="28" t="s">
        <v>3624</v>
      </c>
      <c r="F925" s="28" t="s">
        <v>106</v>
      </c>
      <c r="G925" s="28" t="s">
        <v>3625</v>
      </c>
      <c r="H925" s="28" t="s">
        <v>3626</v>
      </c>
      <c r="I925" s="29" t="s">
        <v>271</v>
      </c>
      <c r="J925" s="29" t="s">
        <v>945</v>
      </c>
      <c r="K925" s="28">
        <f>ABS('Raw_Data'!K925)</f>
        <v>100</v>
      </c>
      <c r="L925" s="28">
        <f>K925 + SUMIF(Stock_In!A:A, A925, Stock_In!D:D) - SUMIF(Stock_Out!A:A, A925, Stock_Out!D:D)</f>
        <v>100</v>
      </c>
      <c r="M925" s="28">
        <v>28</v>
      </c>
      <c r="N925" s="28">
        <f t="shared" si="43"/>
        <v>0</v>
      </c>
      <c r="O925" s="28" t="str">
        <f t="shared" si="42"/>
        <v>No</v>
      </c>
      <c r="P925" s="40">
        <v>3</v>
      </c>
      <c r="Q925" s="28">
        <v>45</v>
      </c>
      <c r="R925" s="40">
        <f t="shared" si="44"/>
        <v>135</v>
      </c>
      <c r="S925" s="30">
        <v>89</v>
      </c>
    </row>
    <row r="926" spans="1:19" x14ac:dyDescent="0.25">
      <c r="A926" s="31" t="str">
        <f>IFERROR(VLOOKUP(B926, CHOOSE({1,2}, Products!B:B, Products!A:A), 2, FALSE), "Not Found")</f>
        <v>P043</v>
      </c>
      <c r="B926" s="31" t="str">
        <f>PROPER(TRIM('Raw_Data'!A926))</f>
        <v>Apricot</v>
      </c>
      <c r="C926" s="31" t="s">
        <v>103</v>
      </c>
      <c r="D926" s="31" t="s">
        <v>2870</v>
      </c>
      <c r="E926" s="31" t="s">
        <v>3627</v>
      </c>
      <c r="F926" s="31" t="s">
        <v>106</v>
      </c>
      <c r="G926" s="31" t="s">
        <v>3628</v>
      </c>
      <c r="H926" s="31" t="s">
        <v>3629</v>
      </c>
      <c r="I926" s="32" t="s">
        <v>271</v>
      </c>
      <c r="J926" s="32" t="s">
        <v>556</v>
      </c>
      <c r="K926" s="31">
        <f>ABS('Raw_Data'!K926)</f>
        <v>90</v>
      </c>
      <c r="L926" s="31">
        <f>K926 + SUMIF(Stock_In!A:A, A926, Stock_In!D:D) - SUMIF(Stock_Out!A:A, A926, Stock_Out!D:D)</f>
        <v>90</v>
      </c>
      <c r="M926" s="31">
        <v>43</v>
      </c>
      <c r="N926" s="31">
        <f t="shared" si="43"/>
        <v>0</v>
      </c>
      <c r="O926" s="31" t="str">
        <f t="shared" si="42"/>
        <v>No</v>
      </c>
      <c r="P926" s="39">
        <v>1.5</v>
      </c>
      <c r="Q926" s="31">
        <v>55</v>
      </c>
      <c r="R926" s="39">
        <f t="shared" si="44"/>
        <v>82.5</v>
      </c>
      <c r="S926" s="33">
        <v>72</v>
      </c>
    </row>
    <row r="927" spans="1:19" x14ac:dyDescent="0.25">
      <c r="A927" s="28" t="str">
        <f>IFERROR(VLOOKUP(B927, CHOOSE({1,2}, Products!B:B, Products!A:A), 2, FALSE), "Not Found")</f>
        <v>P116</v>
      </c>
      <c r="B927" s="28" t="str">
        <f>PROPER(TRIM('Raw_Data'!A927))</f>
        <v>Butter</v>
      </c>
      <c r="C927" s="28" t="s">
        <v>74</v>
      </c>
      <c r="D927" s="28" t="s">
        <v>3630</v>
      </c>
      <c r="E927" s="28" t="s">
        <v>3631</v>
      </c>
      <c r="F927" s="28" t="s">
        <v>59</v>
      </c>
      <c r="G927" s="28" t="s">
        <v>3632</v>
      </c>
      <c r="H927" s="28" t="s">
        <v>3633</v>
      </c>
      <c r="I927" s="29" t="s">
        <v>3160</v>
      </c>
      <c r="J927" s="29">
        <v>45718</v>
      </c>
      <c r="K927" s="28">
        <f>ABS('Raw_Data'!K927)</f>
        <v>85</v>
      </c>
      <c r="L927" s="28">
        <f>K927 + SUMIF(Stock_In!A:A, A927, Stock_In!D:D) - SUMIF(Stock_Out!A:A, A927, Stock_Out!D:D)</f>
        <v>85</v>
      </c>
      <c r="M927" s="28">
        <v>26</v>
      </c>
      <c r="N927" s="28">
        <f t="shared" si="43"/>
        <v>0</v>
      </c>
      <c r="O927" s="28" t="str">
        <f t="shared" si="42"/>
        <v>No</v>
      </c>
      <c r="P927" s="40">
        <v>2.5</v>
      </c>
      <c r="Q927" s="28">
        <v>33</v>
      </c>
      <c r="R927" s="40">
        <f t="shared" si="44"/>
        <v>82.5</v>
      </c>
      <c r="S927" s="30">
        <v>58</v>
      </c>
    </row>
    <row r="928" spans="1:19" x14ac:dyDescent="0.25">
      <c r="A928" s="31" t="str">
        <f>IFERROR(VLOOKUP(B928, CHOOSE({1,2}, Products!B:B, Products!A:A), 2, FALSE), "Not Found")</f>
        <v>P030</v>
      </c>
      <c r="B928" s="31" t="str">
        <f>PROPER(TRIM('Raw_Data'!A928))</f>
        <v>Bread Flour</v>
      </c>
      <c r="C928" s="31" t="s">
        <v>152</v>
      </c>
      <c r="D928" s="31" t="s">
        <v>941</v>
      </c>
      <c r="E928" s="31" t="s">
        <v>3634</v>
      </c>
      <c r="F928" s="31" t="s">
        <v>68</v>
      </c>
      <c r="G928" s="31" t="s">
        <v>3635</v>
      </c>
      <c r="H928" s="31" t="s">
        <v>3636</v>
      </c>
      <c r="I928" s="32" t="s">
        <v>119</v>
      </c>
      <c r="J928" s="32">
        <v>45360</v>
      </c>
      <c r="K928" s="31">
        <f>ABS('Raw_Data'!K928)</f>
        <v>63</v>
      </c>
      <c r="L928" s="31">
        <f>K928 + SUMIF(Stock_In!A:A, A928, Stock_In!D:D) - SUMIF(Stock_Out!A:A, A928, Stock_Out!D:D)</f>
        <v>63</v>
      </c>
      <c r="M928" s="31">
        <v>62</v>
      </c>
      <c r="N928" s="31">
        <f t="shared" si="43"/>
        <v>0</v>
      </c>
      <c r="O928" s="31" t="str">
        <f t="shared" si="42"/>
        <v>No</v>
      </c>
      <c r="P928" s="39">
        <v>2.5</v>
      </c>
      <c r="Q928" s="31">
        <v>56</v>
      </c>
      <c r="R928" s="39">
        <f t="shared" si="44"/>
        <v>140</v>
      </c>
      <c r="S928" s="33">
        <v>73</v>
      </c>
    </row>
    <row r="929" spans="1:19" x14ac:dyDescent="0.25">
      <c r="A929" s="28" t="str">
        <f>IFERROR(VLOOKUP(B929, CHOOSE({1,2}, Products!B:B, Products!A:A), 2, FALSE), "Not Found")</f>
        <v>P076</v>
      </c>
      <c r="B929" s="28" t="str">
        <f>PROPER(TRIM('Raw_Data'!A929))</f>
        <v>Egg (Goose)</v>
      </c>
      <c r="C929" s="28" t="s">
        <v>113</v>
      </c>
      <c r="D929" s="28" t="s">
        <v>1663</v>
      </c>
      <c r="E929" s="28" t="s">
        <v>3637</v>
      </c>
      <c r="F929" s="28" t="s">
        <v>59</v>
      </c>
      <c r="G929" s="28" t="s">
        <v>3638</v>
      </c>
      <c r="H929" s="28" t="s">
        <v>3639</v>
      </c>
      <c r="I929" s="29" t="s">
        <v>119</v>
      </c>
      <c r="J929" s="29">
        <v>45510</v>
      </c>
      <c r="K929" s="28">
        <f>ABS('Raw_Data'!K929)</f>
        <v>97</v>
      </c>
      <c r="L929" s="28">
        <f>K929 + SUMIF(Stock_In!A:A, A929, Stock_In!D:D) - SUMIF(Stock_Out!A:A, A929, Stock_Out!D:D)</f>
        <v>97</v>
      </c>
      <c r="M929" s="28">
        <v>94</v>
      </c>
      <c r="N929" s="28">
        <f t="shared" si="43"/>
        <v>0</v>
      </c>
      <c r="O929" s="28" t="str">
        <f t="shared" si="42"/>
        <v>No</v>
      </c>
      <c r="P929" s="40">
        <v>11.5</v>
      </c>
      <c r="Q929" s="28">
        <v>96</v>
      </c>
      <c r="R929" s="40">
        <f t="shared" si="44"/>
        <v>1104</v>
      </c>
      <c r="S929" s="30">
        <v>74</v>
      </c>
    </row>
    <row r="930" spans="1:19" x14ac:dyDescent="0.25">
      <c r="A930" s="31" t="str">
        <f>IFERROR(VLOOKUP(B930, CHOOSE({1,2}, Products!B:B, Products!A:A), 2, FALSE), "Not Found")</f>
        <v>P112</v>
      </c>
      <c r="B930" s="31" t="str">
        <f>PROPER(TRIM('Raw_Data'!A930))</f>
        <v>White Bread</v>
      </c>
      <c r="C930" s="31" t="s">
        <v>65</v>
      </c>
      <c r="D930" s="31" t="s">
        <v>1126</v>
      </c>
      <c r="E930" s="31" t="s">
        <v>3640</v>
      </c>
      <c r="F930" s="31" t="s">
        <v>59</v>
      </c>
      <c r="G930" s="31" t="s">
        <v>3641</v>
      </c>
      <c r="H930" s="31" t="s">
        <v>3642</v>
      </c>
      <c r="I930" s="32" t="s">
        <v>119</v>
      </c>
      <c r="J930" s="32">
        <v>45992</v>
      </c>
      <c r="K930" s="31">
        <f>ABS('Raw_Data'!K930)</f>
        <v>56</v>
      </c>
      <c r="L930" s="31">
        <f>K930 + SUMIF(Stock_In!A:A, A930, Stock_In!D:D) - SUMIF(Stock_Out!A:A, A930, Stock_Out!D:D)</f>
        <v>56</v>
      </c>
      <c r="M930" s="31">
        <v>34</v>
      </c>
      <c r="N930" s="31">
        <f t="shared" si="43"/>
        <v>0</v>
      </c>
      <c r="O930" s="31" t="str">
        <f t="shared" si="42"/>
        <v>No</v>
      </c>
      <c r="P930" s="39">
        <v>6.5</v>
      </c>
      <c r="Q930" s="31">
        <v>49</v>
      </c>
      <c r="R930" s="39">
        <f t="shared" si="44"/>
        <v>318.5</v>
      </c>
      <c r="S930" s="33">
        <v>96</v>
      </c>
    </row>
    <row r="931" spans="1:19" x14ac:dyDescent="0.25">
      <c r="A931" s="28" t="str">
        <f>IFERROR(VLOOKUP(B931, CHOOSE({1,2}, Products!B:B, Products!A:A), 2, FALSE), "Not Found")</f>
        <v>P048</v>
      </c>
      <c r="B931" s="28" t="str">
        <f>PROPER(TRIM('Raw_Data'!A931))</f>
        <v>Trout</v>
      </c>
      <c r="C931" s="28" t="s">
        <v>56</v>
      </c>
      <c r="D931" s="28" t="s">
        <v>3643</v>
      </c>
      <c r="E931" s="28" t="s">
        <v>3644</v>
      </c>
      <c r="F931" s="28" t="s">
        <v>68</v>
      </c>
      <c r="G931" s="28" t="s">
        <v>3645</v>
      </c>
      <c r="H931" s="28" t="s">
        <v>3646</v>
      </c>
      <c r="I931" s="29" t="s">
        <v>1535</v>
      </c>
      <c r="J931" s="29" t="s">
        <v>850</v>
      </c>
      <c r="K931" s="28">
        <f>ABS('Raw_Data'!K931)</f>
        <v>19</v>
      </c>
      <c r="L931" s="28">
        <f>K931 + SUMIF(Stock_In!A:A, A931, Stock_In!D:D) - SUMIF(Stock_Out!A:A, A931, Stock_Out!D:D)</f>
        <v>19</v>
      </c>
      <c r="M931" s="28">
        <v>52</v>
      </c>
      <c r="N931" s="28">
        <f t="shared" si="43"/>
        <v>33</v>
      </c>
      <c r="O931" s="28" t="str">
        <f t="shared" si="42"/>
        <v>Yes</v>
      </c>
      <c r="P931" s="40">
        <v>3.5</v>
      </c>
      <c r="Q931" s="28">
        <v>42</v>
      </c>
      <c r="R931" s="40">
        <f t="shared" si="44"/>
        <v>147</v>
      </c>
      <c r="S931" s="30">
        <v>32</v>
      </c>
    </row>
    <row r="932" spans="1:19" x14ac:dyDescent="0.25">
      <c r="A932" s="31" t="str">
        <f>IFERROR(VLOOKUP(B932, CHOOSE({1,2}, Products!B:B, Products!A:A), 2, FALSE), "Not Found")</f>
        <v>P040</v>
      </c>
      <c r="B932" s="31" t="str">
        <f>PROPER(TRIM('Raw_Data'!A932))</f>
        <v>Sesame Oil</v>
      </c>
      <c r="C932" s="31" t="s">
        <v>201</v>
      </c>
      <c r="D932" s="31" t="s">
        <v>3401</v>
      </c>
      <c r="E932" s="31" t="s">
        <v>3647</v>
      </c>
      <c r="F932" s="31" t="s">
        <v>59</v>
      </c>
      <c r="G932" s="31" t="s">
        <v>3648</v>
      </c>
      <c r="H932" s="31" t="s">
        <v>3649</v>
      </c>
      <c r="I932" s="32" t="s">
        <v>1535</v>
      </c>
      <c r="J932" s="32" t="s">
        <v>375</v>
      </c>
      <c r="K932" s="31">
        <f>ABS('Raw_Data'!K932)</f>
        <v>15</v>
      </c>
      <c r="L932" s="31">
        <f>K932 + SUMIF(Stock_In!A:A, A932, Stock_In!D:D) - SUMIF(Stock_Out!A:A, A932, Stock_Out!D:D)</f>
        <v>15</v>
      </c>
      <c r="M932" s="31">
        <v>50</v>
      </c>
      <c r="N932" s="31">
        <f t="shared" si="43"/>
        <v>35</v>
      </c>
      <c r="O932" s="31" t="str">
        <f t="shared" si="42"/>
        <v>Yes</v>
      </c>
      <c r="P932" s="39">
        <v>8</v>
      </c>
      <c r="Q932" s="31">
        <v>78</v>
      </c>
      <c r="R932" s="39">
        <f t="shared" si="44"/>
        <v>624</v>
      </c>
      <c r="S932" s="33">
        <v>28</v>
      </c>
    </row>
    <row r="933" spans="1:19" x14ac:dyDescent="0.25">
      <c r="A933" s="28" t="str">
        <f>IFERROR(VLOOKUP(B933, CHOOSE({1,2}, Products!B:B, Products!A:A), 2, FALSE), "Not Found")</f>
        <v>P047</v>
      </c>
      <c r="B933" s="28" t="str">
        <f>PROPER(TRIM('Raw_Data'!A933))</f>
        <v>Pineapple</v>
      </c>
      <c r="C933" s="28" t="s">
        <v>103</v>
      </c>
      <c r="D933" s="28" t="s">
        <v>1697</v>
      </c>
      <c r="E933" s="28" t="s">
        <v>3650</v>
      </c>
      <c r="F933" s="28" t="s">
        <v>59</v>
      </c>
      <c r="G933" s="28" t="s">
        <v>3651</v>
      </c>
      <c r="H933" s="28" t="s">
        <v>3652</v>
      </c>
      <c r="I933" s="29" t="s">
        <v>1535</v>
      </c>
      <c r="J933" s="29" t="s">
        <v>806</v>
      </c>
      <c r="K933" s="28">
        <f>ABS('Raw_Data'!K933)</f>
        <v>18</v>
      </c>
      <c r="L933" s="28">
        <f>K933 + SUMIF(Stock_In!A:A, A933, Stock_In!D:D) - SUMIF(Stock_Out!A:A, A933, Stock_Out!D:D)</f>
        <v>18</v>
      </c>
      <c r="M933" s="28">
        <v>48</v>
      </c>
      <c r="N933" s="28">
        <f t="shared" si="43"/>
        <v>30</v>
      </c>
      <c r="O933" s="28" t="str">
        <f t="shared" si="42"/>
        <v>Yes</v>
      </c>
      <c r="P933" s="40">
        <v>2.5</v>
      </c>
      <c r="Q933" s="28">
        <v>67</v>
      </c>
      <c r="R933" s="40">
        <f t="shared" si="44"/>
        <v>167.5</v>
      </c>
      <c r="S933" s="30">
        <v>79</v>
      </c>
    </row>
    <row r="934" spans="1:19" x14ac:dyDescent="0.25">
      <c r="A934" s="31" t="str">
        <f>IFERROR(VLOOKUP(B934, CHOOSE({1,2}, Products!B:B, Products!A:A), 2, FALSE), "Not Found")</f>
        <v>P106</v>
      </c>
      <c r="B934" s="31" t="str">
        <f>PROPER(TRIM('Raw_Data'!A934))</f>
        <v>Green Tea</v>
      </c>
      <c r="C934" s="31" t="s">
        <v>201</v>
      </c>
      <c r="D934" s="31" t="s">
        <v>1937</v>
      </c>
      <c r="E934" s="31" t="s">
        <v>3653</v>
      </c>
      <c r="F934" s="31" t="s">
        <v>106</v>
      </c>
      <c r="G934" s="31" t="s">
        <v>3654</v>
      </c>
      <c r="H934" s="31" t="s">
        <v>3655</v>
      </c>
      <c r="I934" s="32" t="s">
        <v>319</v>
      </c>
      <c r="J934" s="32" t="s">
        <v>1229</v>
      </c>
      <c r="K934" s="31">
        <f>ABS('Raw_Data'!K934)</f>
        <v>88</v>
      </c>
      <c r="L934" s="31">
        <f>K934 + SUMIF(Stock_In!A:A, A934, Stock_In!D:D) - SUMIF(Stock_Out!A:A, A934, Stock_Out!D:D)</f>
        <v>88</v>
      </c>
      <c r="M934" s="31">
        <v>54</v>
      </c>
      <c r="N934" s="31">
        <f t="shared" si="43"/>
        <v>0</v>
      </c>
      <c r="O934" s="31" t="str">
        <f t="shared" si="42"/>
        <v>No</v>
      </c>
      <c r="P934" s="39">
        <v>8.5</v>
      </c>
      <c r="Q934" s="31">
        <v>81</v>
      </c>
      <c r="R934" s="39">
        <f t="shared" si="44"/>
        <v>688.5</v>
      </c>
      <c r="S934" s="33">
        <v>37</v>
      </c>
    </row>
    <row r="935" spans="1:19" x14ac:dyDescent="0.25">
      <c r="A935" s="28" t="str">
        <f>IFERROR(VLOOKUP(B935, CHOOSE({1,2}, Products!B:B, Products!A:A), 2, FALSE), "Not Found")</f>
        <v>P077</v>
      </c>
      <c r="B935" s="28" t="str">
        <f>PROPER(TRIM('Raw_Data'!A935))</f>
        <v>Brown Rice</v>
      </c>
      <c r="C935" s="28" t="s">
        <v>103</v>
      </c>
      <c r="D935" s="28" t="s">
        <v>1207</v>
      </c>
      <c r="E935" s="28" t="s">
        <v>3657</v>
      </c>
      <c r="F935" s="28" t="s">
        <v>106</v>
      </c>
      <c r="G935" s="28" t="s">
        <v>3658</v>
      </c>
      <c r="H935" s="28" t="s">
        <v>3659</v>
      </c>
      <c r="I935" s="29" t="s">
        <v>319</v>
      </c>
      <c r="J935" s="29" t="s">
        <v>845</v>
      </c>
      <c r="K935" s="28">
        <f>ABS('Raw_Data'!K935)</f>
        <v>44</v>
      </c>
      <c r="L935" s="28">
        <f>K935 + SUMIF(Stock_In!A:A, A935, Stock_In!D:D) - SUMIF(Stock_Out!A:A, A935, Stock_Out!D:D)</f>
        <v>44</v>
      </c>
      <c r="M935" s="28">
        <v>24</v>
      </c>
      <c r="N935" s="28">
        <f t="shared" si="43"/>
        <v>0</v>
      </c>
      <c r="O935" s="28" t="str">
        <f t="shared" si="42"/>
        <v>No</v>
      </c>
      <c r="P935" s="40">
        <v>10</v>
      </c>
      <c r="Q935" s="28">
        <v>75</v>
      </c>
      <c r="R935" s="40">
        <f t="shared" si="44"/>
        <v>750</v>
      </c>
      <c r="S935" s="30">
        <v>26</v>
      </c>
    </row>
    <row r="936" spans="1:19" x14ac:dyDescent="0.25">
      <c r="A936" s="31" t="str">
        <f>IFERROR(VLOOKUP(B936, CHOOSE({1,2}, Products!B:B, Products!A:A), 2, FALSE), "Not Found")</f>
        <v>P106</v>
      </c>
      <c r="B936" s="31" t="str">
        <f>PROPER(TRIM('Raw_Data'!A936))</f>
        <v>Green Tea</v>
      </c>
      <c r="C936" s="31" t="s">
        <v>103</v>
      </c>
      <c r="D936" s="31" t="s">
        <v>950</v>
      </c>
      <c r="E936" s="31" t="s">
        <v>3660</v>
      </c>
      <c r="F936" s="31" t="s">
        <v>59</v>
      </c>
      <c r="G936" s="31" t="s">
        <v>3661</v>
      </c>
      <c r="H936" s="31" t="s">
        <v>3662</v>
      </c>
      <c r="I936" s="32" t="s">
        <v>1035</v>
      </c>
      <c r="J936" s="32" t="s">
        <v>1071</v>
      </c>
      <c r="K936" s="31">
        <f>ABS('Raw_Data'!K936)</f>
        <v>80</v>
      </c>
      <c r="L936" s="31">
        <f>K936 + SUMIF(Stock_In!A:A, A936, Stock_In!D:D) - SUMIF(Stock_Out!A:A, A936, Stock_Out!D:D)</f>
        <v>80</v>
      </c>
      <c r="M936" s="31">
        <v>63</v>
      </c>
      <c r="N936" s="31">
        <f t="shared" si="43"/>
        <v>0</v>
      </c>
      <c r="O936" s="31" t="str">
        <f t="shared" si="42"/>
        <v>No</v>
      </c>
      <c r="P936" s="39">
        <v>1.5</v>
      </c>
      <c r="Q936" s="31">
        <v>53</v>
      </c>
      <c r="R936" s="39">
        <f t="shared" si="44"/>
        <v>79.5</v>
      </c>
      <c r="S936" s="33">
        <v>94</v>
      </c>
    </row>
    <row r="937" spans="1:19" x14ac:dyDescent="0.25">
      <c r="A937" s="28" t="str">
        <f>IFERROR(VLOOKUP(B937, CHOOSE({1,2}, Products!B:B, Products!A:A), 2, FALSE), "Not Found")</f>
        <v>P055</v>
      </c>
      <c r="B937" s="28" t="str">
        <f>PROPER(TRIM('Raw_Data'!A937))</f>
        <v>Wild Rice</v>
      </c>
      <c r="C937" s="28" t="s">
        <v>113</v>
      </c>
      <c r="D937" s="28" t="s">
        <v>1454</v>
      </c>
      <c r="E937" s="28" t="s">
        <v>3663</v>
      </c>
      <c r="F937" s="28" t="s">
        <v>106</v>
      </c>
      <c r="G937" s="28" t="s">
        <v>3664</v>
      </c>
      <c r="H937" s="28" t="s">
        <v>3665</v>
      </c>
      <c r="I937" s="29" t="s">
        <v>1035</v>
      </c>
      <c r="J937" s="29" t="s">
        <v>93</v>
      </c>
      <c r="K937" s="28">
        <f>ABS('Raw_Data'!K937)</f>
        <v>58</v>
      </c>
      <c r="L937" s="28">
        <f>K937 + SUMIF(Stock_In!A:A, A937, Stock_In!D:D) - SUMIF(Stock_Out!A:A, A937, Stock_Out!D:D)</f>
        <v>58</v>
      </c>
      <c r="M937" s="28">
        <v>55</v>
      </c>
      <c r="N937" s="28">
        <f t="shared" si="43"/>
        <v>0</v>
      </c>
      <c r="O937" s="28" t="str">
        <f t="shared" si="42"/>
        <v>No</v>
      </c>
      <c r="P937" s="40">
        <v>6</v>
      </c>
      <c r="Q937" s="28">
        <v>56</v>
      </c>
      <c r="R937" s="40">
        <f t="shared" si="44"/>
        <v>336</v>
      </c>
      <c r="S937" s="30">
        <v>31</v>
      </c>
    </row>
    <row r="938" spans="1:19" x14ac:dyDescent="0.25">
      <c r="A938" s="31" t="str">
        <f>IFERROR(VLOOKUP(B938, CHOOSE({1,2}, Products!B:B, Products!A:A), 2, FALSE), "Not Found")</f>
        <v>P030</v>
      </c>
      <c r="B938" s="31" t="str">
        <f>PROPER(TRIM('Raw_Data'!A938))</f>
        <v>Bread Flour</v>
      </c>
      <c r="C938" s="31" t="s">
        <v>103</v>
      </c>
      <c r="D938" s="31" t="s">
        <v>1701</v>
      </c>
      <c r="E938" s="31" t="s">
        <v>3666</v>
      </c>
      <c r="F938" s="31" t="s">
        <v>106</v>
      </c>
      <c r="G938" s="31" t="s">
        <v>3667</v>
      </c>
      <c r="H938" s="31" t="s">
        <v>3668</v>
      </c>
      <c r="I938" s="32" t="s">
        <v>1035</v>
      </c>
      <c r="J938" s="32" t="s">
        <v>1834</v>
      </c>
      <c r="K938" s="31">
        <f>ABS('Raw_Data'!K938)</f>
        <v>57</v>
      </c>
      <c r="L938" s="31">
        <f>K938 + SUMIF(Stock_In!A:A, A938, Stock_In!D:D) - SUMIF(Stock_Out!A:A, A938, Stock_Out!D:D)</f>
        <v>57</v>
      </c>
      <c r="M938" s="31">
        <v>22</v>
      </c>
      <c r="N938" s="31">
        <f t="shared" si="43"/>
        <v>0</v>
      </c>
      <c r="O938" s="31" t="str">
        <f t="shared" si="42"/>
        <v>No</v>
      </c>
      <c r="P938" s="39">
        <v>9.5</v>
      </c>
      <c r="Q938" s="31">
        <v>24</v>
      </c>
      <c r="R938" s="39">
        <f t="shared" si="44"/>
        <v>228</v>
      </c>
      <c r="S938" s="33">
        <v>12</v>
      </c>
    </row>
    <row r="939" spans="1:19" x14ac:dyDescent="0.25">
      <c r="A939" s="28" t="str">
        <f>IFERROR(VLOOKUP(B939, CHOOSE({1,2}, Products!B:B, Products!A:A), 2, FALSE), "Not Found")</f>
        <v>P051</v>
      </c>
      <c r="B939" s="28" t="str">
        <f>PROPER(TRIM('Raw_Data'!A939))</f>
        <v>Sardines</v>
      </c>
      <c r="C939" s="28" t="s">
        <v>74</v>
      </c>
      <c r="D939" s="28" t="s">
        <v>1175</v>
      </c>
      <c r="E939" s="28" t="s">
        <v>3669</v>
      </c>
      <c r="F939" s="28" t="s">
        <v>106</v>
      </c>
      <c r="G939" s="28" t="s">
        <v>3670</v>
      </c>
      <c r="H939" s="28" t="s">
        <v>3671</v>
      </c>
      <c r="I939" s="29" t="s">
        <v>351</v>
      </c>
      <c r="J939" s="29" t="s">
        <v>1367</v>
      </c>
      <c r="K939" s="28">
        <f>ABS('Raw_Data'!K939)</f>
        <v>30</v>
      </c>
      <c r="L939" s="28">
        <f>K939 + SUMIF(Stock_In!A:A, A939, Stock_In!D:D) - SUMIF(Stock_Out!A:A, A939, Stock_Out!D:D)</f>
        <v>30</v>
      </c>
      <c r="M939" s="28">
        <v>9</v>
      </c>
      <c r="N939" s="28">
        <f t="shared" si="43"/>
        <v>0</v>
      </c>
      <c r="O939" s="28" t="str">
        <f t="shared" si="42"/>
        <v>No</v>
      </c>
      <c r="P939" s="40">
        <v>8.1</v>
      </c>
      <c r="Q939" s="28">
        <v>54</v>
      </c>
      <c r="R939" s="40">
        <f t="shared" si="44"/>
        <v>437.4</v>
      </c>
      <c r="S939" s="30">
        <v>62</v>
      </c>
    </row>
    <row r="940" spans="1:19" x14ac:dyDescent="0.25">
      <c r="A940" s="31" t="str">
        <f>IFERROR(VLOOKUP(B940, CHOOSE({1,2}, Products!B:B, Products!A:A), 2, FALSE), "Not Found")</f>
        <v>P066</v>
      </c>
      <c r="B940" s="31" t="str">
        <f>PROPER(TRIM('Raw_Data'!A940))</f>
        <v>Almond Flour</v>
      </c>
      <c r="C940" s="31" t="s">
        <v>56</v>
      </c>
      <c r="D940" s="31" t="s">
        <v>1643</v>
      </c>
      <c r="E940" s="31" t="s">
        <v>3673</v>
      </c>
      <c r="F940" s="31" t="s">
        <v>106</v>
      </c>
      <c r="G940" s="31" t="s">
        <v>3674</v>
      </c>
      <c r="H940" s="31" t="s">
        <v>3675</v>
      </c>
      <c r="I940" s="32" t="s">
        <v>351</v>
      </c>
      <c r="J940" s="32">
        <v>45483</v>
      </c>
      <c r="K940" s="31">
        <f>ABS('Raw_Data'!K940)</f>
        <v>74</v>
      </c>
      <c r="L940" s="31">
        <f>K940 + SUMIF(Stock_In!A:A, A940, Stock_In!D:D) - SUMIF(Stock_Out!A:A, A940, Stock_Out!D:D)</f>
        <v>74</v>
      </c>
      <c r="M940" s="31">
        <v>98</v>
      </c>
      <c r="N940" s="31">
        <f t="shared" si="43"/>
        <v>24</v>
      </c>
      <c r="O940" s="31" t="str">
        <f t="shared" si="42"/>
        <v>Yes</v>
      </c>
      <c r="P940" s="39">
        <v>1.8</v>
      </c>
      <c r="Q940" s="31">
        <v>91</v>
      </c>
      <c r="R940" s="39">
        <f t="shared" si="44"/>
        <v>163.80000000000001</v>
      </c>
      <c r="S940" s="33">
        <v>29</v>
      </c>
    </row>
    <row r="941" spans="1:19" x14ac:dyDescent="0.25">
      <c r="A941" s="28" t="str">
        <f>IFERROR(VLOOKUP(B941, CHOOSE({1,2}, Products!B:B, Products!A:A), 2, FALSE), "Not Found")</f>
        <v>P107</v>
      </c>
      <c r="B941" s="28" t="str">
        <f>PROPER(TRIM('Raw_Data'!A941))</f>
        <v>Swiss Cheese</v>
      </c>
      <c r="C941" s="28" t="s">
        <v>56</v>
      </c>
      <c r="D941" s="28" t="s">
        <v>802</v>
      </c>
      <c r="E941" s="28" t="s">
        <v>3676</v>
      </c>
      <c r="F941" s="28" t="s">
        <v>59</v>
      </c>
      <c r="G941" s="28" t="s">
        <v>3677</v>
      </c>
      <c r="H941" s="28" t="s">
        <v>3678</v>
      </c>
      <c r="I941" s="29" t="s">
        <v>351</v>
      </c>
      <c r="J941" s="29">
        <v>45485</v>
      </c>
      <c r="K941" s="28">
        <f>ABS('Raw_Data'!K941)</f>
        <v>80</v>
      </c>
      <c r="L941" s="28">
        <f>K941 + SUMIF(Stock_In!A:A, A941, Stock_In!D:D) - SUMIF(Stock_Out!A:A, A941, Stock_Out!D:D)</f>
        <v>80</v>
      </c>
      <c r="M941" s="28">
        <v>89</v>
      </c>
      <c r="N941" s="28">
        <f t="shared" si="43"/>
        <v>9</v>
      </c>
      <c r="O941" s="28" t="str">
        <f t="shared" si="42"/>
        <v>Yes</v>
      </c>
      <c r="P941" s="40">
        <v>5.9</v>
      </c>
      <c r="Q941" s="28">
        <v>46</v>
      </c>
      <c r="R941" s="40">
        <f t="shared" si="44"/>
        <v>271.40000000000003</v>
      </c>
      <c r="S941" s="30">
        <v>54</v>
      </c>
    </row>
    <row r="942" spans="1:19" x14ac:dyDescent="0.25">
      <c r="A942" s="31" t="str">
        <f>IFERROR(VLOOKUP(B942, CHOOSE({1,2}, Products!B:B, Products!A:A), 2, FALSE), "Not Found")</f>
        <v>P031</v>
      </c>
      <c r="B942" s="31" t="str">
        <f>PROPER(TRIM('Raw_Data'!A942))</f>
        <v>Cucumber</v>
      </c>
      <c r="C942" s="31" t="s">
        <v>103</v>
      </c>
      <c r="D942" s="31" t="s">
        <v>57</v>
      </c>
      <c r="E942" s="31" t="s">
        <v>3679</v>
      </c>
      <c r="F942" s="31" t="s">
        <v>68</v>
      </c>
      <c r="G942" s="31" t="s">
        <v>3680</v>
      </c>
      <c r="H942" s="31" t="s">
        <v>3681</v>
      </c>
      <c r="I942" s="32" t="s">
        <v>351</v>
      </c>
      <c r="J942" s="32" t="s">
        <v>1229</v>
      </c>
      <c r="K942" s="31">
        <f>ABS('Raw_Data'!K942)</f>
        <v>31</v>
      </c>
      <c r="L942" s="31">
        <f>K942 + SUMIF(Stock_In!A:A, A942, Stock_In!D:D) - SUMIF(Stock_Out!A:A, A942, Stock_Out!D:D)</f>
        <v>31</v>
      </c>
      <c r="M942" s="31">
        <v>46</v>
      </c>
      <c r="N942" s="31">
        <f t="shared" si="43"/>
        <v>15</v>
      </c>
      <c r="O942" s="31" t="str">
        <f t="shared" si="42"/>
        <v>Yes</v>
      </c>
      <c r="P942" s="39">
        <v>9.5</v>
      </c>
      <c r="Q942" s="31">
        <v>43</v>
      </c>
      <c r="R942" s="39">
        <f t="shared" si="44"/>
        <v>408.5</v>
      </c>
      <c r="S942" s="33">
        <v>77</v>
      </c>
    </row>
    <row r="943" spans="1:19" x14ac:dyDescent="0.25">
      <c r="A943" s="28" t="str">
        <f>IFERROR(VLOOKUP(B943, CHOOSE({1,2}, Products!B:B, Products!A:A), 2, FALSE), "Not Found")</f>
        <v>P105</v>
      </c>
      <c r="B943" s="28" t="str">
        <f>PROPER(TRIM('Raw_Data'!A943))</f>
        <v>Strawberries</v>
      </c>
      <c r="C943" s="28" t="s">
        <v>56</v>
      </c>
      <c r="D943" s="28" t="s">
        <v>1159</v>
      </c>
      <c r="E943" s="28" t="s">
        <v>3682</v>
      </c>
      <c r="F943" s="28" t="s">
        <v>68</v>
      </c>
      <c r="G943" s="28" t="s">
        <v>3683</v>
      </c>
      <c r="H943" s="28" t="s">
        <v>3684</v>
      </c>
      <c r="I943" s="29" t="s">
        <v>1782</v>
      </c>
      <c r="J943" s="29">
        <v>45993</v>
      </c>
      <c r="K943" s="28">
        <f>ABS('Raw_Data'!K943)</f>
        <v>31</v>
      </c>
      <c r="L943" s="28">
        <f>K943 + SUMIF(Stock_In!A:A, A943, Stock_In!D:D) - SUMIF(Stock_Out!A:A, A943, Stock_Out!D:D)</f>
        <v>31</v>
      </c>
      <c r="M943" s="28">
        <v>10</v>
      </c>
      <c r="N943" s="28">
        <f t="shared" si="43"/>
        <v>0</v>
      </c>
      <c r="O943" s="28" t="str">
        <f t="shared" si="42"/>
        <v>No</v>
      </c>
      <c r="P943" s="40">
        <v>2</v>
      </c>
      <c r="Q943" s="28">
        <v>71</v>
      </c>
      <c r="R943" s="40">
        <f t="shared" si="44"/>
        <v>142</v>
      </c>
      <c r="S943" s="30">
        <v>61</v>
      </c>
    </row>
    <row r="944" spans="1:19" x14ac:dyDescent="0.25">
      <c r="A944" s="31" t="str">
        <f>IFERROR(VLOOKUP(B944, CHOOSE({1,2}, Products!B:B, Products!A:A), 2, FALSE), "Not Found")</f>
        <v>P066</v>
      </c>
      <c r="B944" s="31" t="str">
        <f>PROPER(TRIM('Raw_Data'!A944))</f>
        <v>Almond Flour</v>
      </c>
      <c r="C944" s="31" t="s">
        <v>56</v>
      </c>
      <c r="D944" s="31" t="s">
        <v>520</v>
      </c>
      <c r="E944" s="31" t="s">
        <v>3685</v>
      </c>
      <c r="F944" s="31" t="s">
        <v>59</v>
      </c>
      <c r="G944" s="31" t="s">
        <v>3686</v>
      </c>
      <c r="H944" s="31" t="s">
        <v>3687</v>
      </c>
      <c r="I944" s="32" t="s">
        <v>1782</v>
      </c>
      <c r="J944" s="32" t="s">
        <v>705</v>
      </c>
      <c r="K944" s="31">
        <f>ABS('Raw_Data'!K944)</f>
        <v>75</v>
      </c>
      <c r="L944" s="31">
        <f>K944 + SUMIF(Stock_In!A:A, A944, Stock_In!D:D) - SUMIF(Stock_Out!A:A, A944, Stock_Out!D:D)</f>
        <v>75</v>
      </c>
      <c r="M944" s="31">
        <v>89</v>
      </c>
      <c r="N944" s="31">
        <f t="shared" si="43"/>
        <v>14</v>
      </c>
      <c r="O944" s="31" t="str">
        <f t="shared" si="42"/>
        <v>Yes</v>
      </c>
      <c r="P944" s="39">
        <v>2.5</v>
      </c>
      <c r="Q944" s="31">
        <v>90</v>
      </c>
      <c r="R944" s="39">
        <f t="shared" si="44"/>
        <v>225</v>
      </c>
      <c r="S944" s="33">
        <v>52</v>
      </c>
    </row>
    <row r="945" spans="1:19" x14ac:dyDescent="0.25">
      <c r="A945" s="28" t="str">
        <f>IFERROR(VLOOKUP(B945, CHOOSE({1,2}, Products!B:B, Products!A:A), 2, FALSE), "Not Found")</f>
        <v>P022</v>
      </c>
      <c r="B945" s="28" t="str">
        <f>PROPER(TRIM('Raw_Data'!A945))</f>
        <v>Sweet Potato</v>
      </c>
      <c r="C945" s="28" t="s">
        <v>74</v>
      </c>
      <c r="D945" s="28" t="s">
        <v>3688</v>
      </c>
      <c r="E945" s="28" t="s">
        <v>3689</v>
      </c>
      <c r="F945" s="28" t="s">
        <v>68</v>
      </c>
      <c r="G945" s="28" t="s">
        <v>3690</v>
      </c>
      <c r="H945" s="28" t="s">
        <v>3691</v>
      </c>
      <c r="I945" s="29" t="s">
        <v>1782</v>
      </c>
      <c r="J945" s="29">
        <v>45356</v>
      </c>
      <c r="K945" s="28">
        <f>ABS('Raw_Data'!K945)</f>
        <v>65</v>
      </c>
      <c r="L945" s="28">
        <f>K945 + SUMIF(Stock_In!A:A, A945, Stock_In!D:D) - SUMIF(Stock_Out!A:A, A945, Stock_Out!D:D)</f>
        <v>65</v>
      </c>
      <c r="M945" s="28">
        <v>69</v>
      </c>
      <c r="N945" s="28">
        <f t="shared" si="43"/>
        <v>4</v>
      </c>
      <c r="O945" s="28" t="str">
        <f t="shared" si="42"/>
        <v>Yes</v>
      </c>
      <c r="P945" s="40">
        <v>1.75</v>
      </c>
      <c r="Q945" s="28">
        <v>41</v>
      </c>
      <c r="R945" s="40">
        <f t="shared" si="44"/>
        <v>71.75</v>
      </c>
      <c r="S945" s="30">
        <v>43</v>
      </c>
    </row>
    <row r="946" spans="1:19" x14ac:dyDescent="0.25">
      <c r="A946" s="31" t="str">
        <f>IFERROR(VLOOKUP(B946, CHOOSE({1,2}, Products!B:B, Products!A:A), 2, FALSE), "Not Found")</f>
        <v>P015</v>
      </c>
      <c r="B946" s="31" t="str">
        <f>PROPER(TRIM('Raw_Data'!A946))</f>
        <v>Cauliflower</v>
      </c>
      <c r="C946" s="31" t="s">
        <v>74</v>
      </c>
      <c r="D946" s="31" t="s">
        <v>422</v>
      </c>
      <c r="E946" s="31" t="s">
        <v>3692</v>
      </c>
      <c r="F946" s="31" t="s">
        <v>59</v>
      </c>
      <c r="G946" s="31" t="s">
        <v>3693</v>
      </c>
      <c r="H946" s="31" t="s">
        <v>3694</v>
      </c>
      <c r="I946" s="32" t="s">
        <v>1782</v>
      </c>
      <c r="J946" s="32">
        <v>45332</v>
      </c>
      <c r="K946" s="31">
        <f>ABS('Raw_Data'!K946)</f>
        <v>33</v>
      </c>
      <c r="L946" s="31">
        <f>K946 + SUMIF(Stock_In!A:A, A946, Stock_In!D:D) - SUMIF(Stock_Out!A:A, A946, Stock_Out!D:D)</f>
        <v>33</v>
      </c>
      <c r="M946" s="31">
        <v>1</v>
      </c>
      <c r="N946" s="31">
        <f t="shared" si="43"/>
        <v>0</v>
      </c>
      <c r="O946" s="31" t="str">
        <f t="shared" si="42"/>
        <v>No</v>
      </c>
      <c r="P946" s="39">
        <v>2.5</v>
      </c>
      <c r="Q946" s="31">
        <v>78</v>
      </c>
      <c r="R946" s="39">
        <f t="shared" si="44"/>
        <v>195</v>
      </c>
      <c r="S946" s="33">
        <v>36</v>
      </c>
    </row>
    <row r="947" spans="1:19" x14ac:dyDescent="0.25">
      <c r="A947" s="28" t="str">
        <f>IFERROR(VLOOKUP(B947, CHOOSE({1,2}, Products!B:B, Products!A:A), 2, FALSE), "Not Found")</f>
        <v>P010</v>
      </c>
      <c r="B947" s="28" t="str">
        <f>PROPER(TRIM('Raw_Data'!A947))</f>
        <v>Yogurt</v>
      </c>
      <c r="C947" s="28" t="s">
        <v>103</v>
      </c>
      <c r="D947" s="28" t="s">
        <v>1463</v>
      </c>
      <c r="E947" s="28" t="s">
        <v>3695</v>
      </c>
      <c r="F947" s="28" t="s">
        <v>59</v>
      </c>
      <c r="G947" s="28" t="s">
        <v>3696</v>
      </c>
      <c r="H947" s="28" t="s">
        <v>3697</v>
      </c>
      <c r="I947" s="29" t="s">
        <v>1782</v>
      </c>
      <c r="J947" s="29" t="s">
        <v>550</v>
      </c>
      <c r="K947" s="28">
        <f>ABS('Raw_Data'!K947)</f>
        <v>80</v>
      </c>
      <c r="L947" s="28">
        <f>K947 + SUMIF(Stock_In!A:A, A947, Stock_In!D:D) - SUMIF(Stock_Out!A:A, A947, Stock_Out!D:D)</f>
        <v>80</v>
      </c>
      <c r="M947" s="28">
        <v>60</v>
      </c>
      <c r="N947" s="28">
        <f t="shared" si="43"/>
        <v>0</v>
      </c>
      <c r="O947" s="28" t="str">
        <f t="shared" si="42"/>
        <v>No</v>
      </c>
      <c r="P947" s="40">
        <v>4.5</v>
      </c>
      <c r="Q947" s="28">
        <v>60</v>
      </c>
      <c r="R947" s="40">
        <f t="shared" si="44"/>
        <v>270</v>
      </c>
      <c r="S947" s="30">
        <v>63</v>
      </c>
    </row>
    <row r="948" spans="1:19" x14ac:dyDescent="0.25">
      <c r="A948" s="31" t="str">
        <f>IFERROR(VLOOKUP(B948, CHOOSE({1,2}, Products!B:B, Products!A:A), 2, FALSE), "Not Found")</f>
        <v>P017</v>
      </c>
      <c r="B948" s="31" t="str">
        <f>PROPER(TRIM('Raw_Data'!A948))</f>
        <v>Egg (Turkey)</v>
      </c>
      <c r="C948" s="31" t="s">
        <v>103</v>
      </c>
      <c r="D948" s="31" t="s">
        <v>2273</v>
      </c>
      <c r="E948" s="31" t="s">
        <v>3698</v>
      </c>
      <c r="F948" s="31" t="s">
        <v>68</v>
      </c>
      <c r="G948" s="31" t="s">
        <v>3699</v>
      </c>
      <c r="H948" s="31" t="s">
        <v>3700</v>
      </c>
      <c r="I948" s="32" t="s">
        <v>326</v>
      </c>
      <c r="J948" s="32" t="s">
        <v>2347</v>
      </c>
      <c r="K948" s="31">
        <f>ABS('Raw_Data'!K948)</f>
        <v>92</v>
      </c>
      <c r="L948" s="31">
        <f>K948 + SUMIF(Stock_In!A:A, A948, Stock_In!D:D) - SUMIF(Stock_Out!A:A, A948, Stock_Out!D:D)</f>
        <v>92</v>
      </c>
      <c r="M948" s="31">
        <v>81</v>
      </c>
      <c r="N948" s="31">
        <f t="shared" si="43"/>
        <v>0</v>
      </c>
      <c r="O948" s="31" t="str">
        <f t="shared" si="42"/>
        <v>No</v>
      </c>
      <c r="P948" s="39">
        <v>2</v>
      </c>
      <c r="Q948" s="31">
        <v>95</v>
      </c>
      <c r="R948" s="39">
        <f t="shared" si="44"/>
        <v>190</v>
      </c>
      <c r="S948" s="33">
        <v>88</v>
      </c>
    </row>
    <row r="949" spans="1:19" x14ac:dyDescent="0.25">
      <c r="A949" s="28" t="str">
        <f>IFERROR(VLOOKUP(B949, CHOOSE({1,2}, Products!B:B, Products!A:A), 2, FALSE), "Not Found")</f>
        <v>P093</v>
      </c>
      <c r="B949" s="28" t="str">
        <f>PROPER(TRIM('Raw_Data'!A949))</f>
        <v>Basmati Rice</v>
      </c>
      <c r="C949" s="28" t="s">
        <v>56</v>
      </c>
      <c r="D949" s="28" t="s">
        <v>1881</v>
      </c>
      <c r="E949" s="28" t="s">
        <v>3701</v>
      </c>
      <c r="F949" s="28" t="s">
        <v>59</v>
      </c>
      <c r="G949" s="28" t="s">
        <v>3702</v>
      </c>
      <c r="H949" s="28" t="s">
        <v>3703</v>
      </c>
      <c r="I949" s="29" t="s">
        <v>326</v>
      </c>
      <c r="J949" s="29">
        <v>45602</v>
      </c>
      <c r="K949" s="28">
        <f>ABS('Raw_Data'!K949)</f>
        <v>71</v>
      </c>
      <c r="L949" s="28">
        <f>K949 + SUMIF(Stock_In!A:A, A949, Stock_In!D:D) - SUMIF(Stock_Out!A:A, A949, Stock_Out!D:D)</f>
        <v>71</v>
      </c>
      <c r="M949" s="28">
        <v>61</v>
      </c>
      <c r="N949" s="28">
        <f t="shared" si="43"/>
        <v>0</v>
      </c>
      <c r="O949" s="28" t="str">
        <f t="shared" si="42"/>
        <v>No</v>
      </c>
      <c r="P949" s="40">
        <v>10</v>
      </c>
      <c r="Q949" s="28">
        <v>76</v>
      </c>
      <c r="R949" s="40">
        <f t="shared" si="44"/>
        <v>760</v>
      </c>
      <c r="S949" s="30">
        <v>10</v>
      </c>
    </row>
    <row r="950" spans="1:19" x14ac:dyDescent="0.25">
      <c r="A950" s="31" t="str">
        <f>IFERROR(VLOOKUP(B950, CHOOSE({1,2}, Products!B:B, Products!A:A), 2, FALSE), "Not Found")</f>
        <v>P034</v>
      </c>
      <c r="B950" s="31" t="str">
        <f>PROPER(TRIM('Raw_Data'!A950))</f>
        <v>Rice Flour</v>
      </c>
      <c r="C950" s="31" t="s">
        <v>65</v>
      </c>
      <c r="D950" s="31" t="s">
        <v>1256</v>
      </c>
      <c r="E950" s="31" t="s">
        <v>3704</v>
      </c>
      <c r="F950" s="31" t="s">
        <v>106</v>
      </c>
      <c r="G950" s="31" t="s">
        <v>3705</v>
      </c>
      <c r="H950" s="31" t="s">
        <v>3706</v>
      </c>
      <c r="I950" s="32" t="s">
        <v>1058</v>
      </c>
      <c r="J950" s="32" t="s">
        <v>437</v>
      </c>
      <c r="K950" s="31">
        <f>ABS('Raw_Data'!K950)</f>
        <v>52</v>
      </c>
      <c r="L950" s="31">
        <f>K950 + SUMIF(Stock_In!A:A, A950, Stock_In!D:D) - SUMIF(Stock_Out!A:A, A950, Stock_Out!D:D)</f>
        <v>52</v>
      </c>
      <c r="M950" s="31">
        <v>88</v>
      </c>
      <c r="N950" s="31">
        <f t="shared" si="43"/>
        <v>36</v>
      </c>
      <c r="O950" s="31" t="str">
        <f t="shared" si="42"/>
        <v>Yes</v>
      </c>
      <c r="P950" s="39">
        <v>4</v>
      </c>
      <c r="Q950" s="31">
        <v>94</v>
      </c>
      <c r="R950" s="39">
        <f t="shared" si="44"/>
        <v>376</v>
      </c>
      <c r="S950" s="33">
        <v>15</v>
      </c>
    </row>
    <row r="951" spans="1:19" x14ac:dyDescent="0.25">
      <c r="A951" s="28" t="str">
        <f>IFERROR(VLOOKUP(B951, CHOOSE({1,2}, Products!B:B, Products!A:A), 2, FALSE), "Not Found")</f>
        <v>P118</v>
      </c>
      <c r="B951" s="28" t="str">
        <f>PROPER(TRIM('Raw_Data'!A951))</f>
        <v>Blueberries</v>
      </c>
      <c r="C951" s="28" t="s">
        <v>113</v>
      </c>
      <c r="D951" s="28" t="s">
        <v>1787</v>
      </c>
      <c r="E951" s="28" t="s">
        <v>3707</v>
      </c>
      <c r="F951" s="28" t="s">
        <v>68</v>
      </c>
      <c r="G951" s="28" t="s">
        <v>3708</v>
      </c>
      <c r="H951" s="28" t="s">
        <v>3709</v>
      </c>
      <c r="I951" s="29" t="s">
        <v>1058</v>
      </c>
      <c r="J951" s="29">
        <v>45334</v>
      </c>
      <c r="K951" s="28">
        <f>ABS('Raw_Data'!K951)</f>
        <v>40</v>
      </c>
      <c r="L951" s="28">
        <f>K951 + SUMIF(Stock_In!A:A, A951, Stock_In!D:D) - SUMIF(Stock_Out!A:A, A951, Stock_Out!D:D)</f>
        <v>40</v>
      </c>
      <c r="M951" s="28">
        <v>7</v>
      </c>
      <c r="N951" s="28">
        <f t="shared" si="43"/>
        <v>0</v>
      </c>
      <c r="O951" s="28" t="str">
        <f t="shared" si="42"/>
        <v>No</v>
      </c>
      <c r="P951" s="40">
        <v>7.5</v>
      </c>
      <c r="Q951" s="28">
        <v>52</v>
      </c>
      <c r="R951" s="40">
        <f t="shared" si="44"/>
        <v>390</v>
      </c>
      <c r="S951" s="30">
        <v>68</v>
      </c>
    </row>
    <row r="952" spans="1:19" x14ac:dyDescent="0.25">
      <c r="A952" s="31" t="str">
        <f>IFERROR(VLOOKUP(B952, CHOOSE({1,2}, Products!B:B, Products!A:A), 2, FALSE), "Not Found")</f>
        <v>P044</v>
      </c>
      <c r="B952" s="31" t="str">
        <f>PROPER(TRIM('Raw_Data'!A952))</f>
        <v>Peanut Oil</v>
      </c>
      <c r="C952" s="31" t="s">
        <v>56</v>
      </c>
      <c r="D952" s="31" t="s">
        <v>1463</v>
      </c>
      <c r="E952" s="31" t="s">
        <v>3710</v>
      </c>
      <c r="F952" s="31" t="s">
        <v>59</v>
      </c>
      <c r="G952" s="31" t="s">
        <v>3711</v>
      </c>
      <c r="H952" s="31" t="s">
        <v>3712</v>
      </c>
      <c r="I952" s="32" t="s">
        <v>503</v>
      </c>
      <c r="J952" s="32" t="s">
        <v>237</v>
      </c>
      <c r="K952" s="31">
        <f>ABS('Raw_Data'!K952)</f>
        <v>60</v>
      </c>
      <c r="L952" s="31">
        <f>K952 + SUMIF(Stock_In!A:A, A952, Stock_In!D:D) - SUMIF(Stock_Out!A:A, A952, Stock_Out!D:D)</f>
        <v>60</v>
      </c>
      <c r="M952" s="31">
        <v>80</v>
      </c>
      <c r="N952" s="31">
        <f t="shared" si="43"/>
        <v>20</v>
      </c>
      <c r="O952" s="31" t="str">
        <f t="shared" si="42"/>
        <v>Yes</v>
      </c>
      <c r="P952" s="39">
        <v>3.4</v>
      </c>
      <c r="Q952" s="31">
        <v>96</v>
      </c>
      <c r="R952" s="39">
        <f t="shared" si="44"/>
        <v>326.39999999999998</v>
      </c>
      <c r="S952" s="33">
        <v>68</v>
      </c>
    </row>
    <row r="953" spans="1:19" x14ac:dyDescent="0.25">
      <c r="A953" s="28" t="str">
        <f>IFERROR(VLOOKUP(B953, CHOOSE({1,2}, Products!B:B, Products!A:A), 2, FALSE), "Not Found")</f>
        <v>P121</v>
      </c>
      <c r="B953" s="28" t="str">
        <f>PROPER(TRIM('Raw_Data'!A953))</f>
        <v>Mackerel</v>
      </c>
      <c r="C953" s="28" t="s">
        <v>103</v>
      </c>
      <c r="D953" s="28" t="s">
        <v>1010</v>
      </c>
      <c r="E953" s="28" t="s">
        <v>3714</v>
      </c>
      <c r="F953" s="28" t="s">
        <v>106</v>
      </c>
      <c r="G953" s="28" t="s">
        <v>3715</v>
      </c>
      <c r="H953" s="28" t="s">
        <v>3716</v>
      </c>
      <c r="I953" s="29" t="s">
        <v>503</v>
      </c>
      <c r="J953" s="29" t="s">
        <v>1371</v>
      </c>
      <c r="K953" s="28">
        <f>ABS('Raw_Data'!K953)</f>
        <v>71</v>
      </c>
      <c r="L953" s="28">
        <f>K953 + SUMIF(Stock_In!A:A, A953, Stock_In!D:D) - SUMIF(Stock_Out!A:A, A953, Stock_Out!D:D)</f>
        <v>71</v>
      </c>
      <c r="M953" s="28">
        <v>17</v>
      </c>
      <c r="N953" s="28">
        <f t="shared" si="43"/>
        <v>0</v>
      </c>
      <c r="O953" s="28" t="str">
        <f t="shared" si="42"/>
        <v>No</v>
      </c>
      <c r="P953" s="40">
        <v>4.3</v>
      </c>
      <c r="Q953" s="28">
        <v>58</v>
      </c>
      <c r="R953" s="40">
        <f t="shared" si="44"/>
        <v>249.39999999999998</v>
      </c>
      <c r="S953" s="30">
        <v>23</v>
      </c>
    </row>
    <row r="954" spans="1:19" x14ac:dyDescent="0.25">
      <c r="A954" s="31" t="str">
        <f>IFERROR(VLOOKUP(B954, CHOOSE({1,2}, Products!B:B, Products!A:A), 2, FALSE), "Not Found")</f>
        <v>P047</v>
      </c>
      <c r="B954" s="31" t="str">
        <f>PROPER(TRIM('Raw_Data'!A954))</f>
        <v>Pineapple</v>
      </c>
      <c r="C954" s="31" t="s">
        <v>103</v>
      </c>
      <c r="D954" s="31" t="s">
        <v>328</v>
      </c>
      <c r="E954" s="31" t="s">
        <v>3717</v>
      </c>
      <c r="F954" s="31" t="s">
        <v>106</v>
      </c>
      <c r="G954" s="31" t="s">
        <v>3718</v>
      </c>
      <c r="H954" s="31" t="s">
        <v>3719</v>
      </c>
      <c r="I954" s="32" t="s">
        <v>503</v>
      </c>
      <c r="J954" s="32">
        <v>45510</v>
      </c>
      <c r="K954" s="31">
        <f>ABS('Raw_Data'!K954)</f>
        <v>44</v>
      </c>
      <c r="L954" s="31">
        <f>K954 + SUMIF(Stock_In!A:A, A954, Stock_In!D:D) - SUMIF(Stock_Out!A:A, A954, Stock_Out!D:D)</f>
        <v>44</v>
      </c>
      <c r="M954" s="31">
        <v>87</v>
      </c>
      <c r="N954" s="31">
        <f t="shared" si="43"/>
        <v>43</v>
      </c>
      <c r="O954" s="31" t="str">
        <f t="shared" si="42"/>
        <v>Yes</v>
      </c>
      <c r="P954" s="39">
        <v>4.5</v>
      </c>
      <c r="Q954" s="31">
        <v>29</v>
      </c>
      <c r="R954" s="39">
        <f t="shared" si="44"/>
        <v>130.5</v>
      </c>
      <c r="S954" s="33">
        <v>6</v>
      </c>
    </row>
    <row r="955" spans="1:19" x14ac:dyDescent="0.25">
      <c r="A955" s="28" t="str">
        <f>IFERROR(VLOOKUP(B955, CHOOSE({1,2}, Products!B:B, Products!A:A), 2, FALSE), "Not Found")</f>
        <v>P053</v>
      </c>
      <c r="B955" s="28" t="str">
        <f>PROPER(TRIM('Raw_Data'!A955))</f>
        <v>Sushi Rice</v>
      </c>
      <c r="C955" s="28" t="s">
        <v>56</v>
      </c>
      <c r="D955" s="28" t="s">
        <v>371</v>
      </c>
      <c r="E955" s="28" t="s">
        <v>3720</v>
      </c>
      <c r="F955" s="28" t="s">
        <v>106</v>
      </c>
      <c r="G955" s="28" t="s">
        <v>3721</v>
      </c>
      <c r="H955" s="28" t="s">
        <v>3722</v>
      </c>
      <c r="I955" s="29" t="s">
        <v>503</v>
      </c>
      <c r="J955" s="29" t="s">
        <v>1782</v>
      </c>
      <c r="K955" s="28">
        <f>ABS('Raw_Data'!K955)</f>
        <v>19</v>
      </c>
      <c r="L955" s="28">
        <f>K955 + SUMIF(Stock_In!A:A, A955, Stock_In!D:D) - SUMIF(Stock_Out!A:A, A955, Stock_Out!D:D)</f>
        <v>19</v>
      </c>
      <c r="M955" s="28">
        <v>35</v>
      </c>
      <c r="N955" s="28">
        <f t="shared" si="43"/>
        <v>16</v>
      </c>
      <c r="O955" s="28" t="str">
        <f t="shared" si="42"/>
        <v>Yes</v>
      </c>
      <c r="P955" s="40">
        <v>6</v>
      </c>
      <c r="Q955" s="28">
        <v>41</v>
      </c>
      <c r="R955" s="40">
        <f t="shared" si="44"/>
        <v>246</v>
      </c>
      <c r="S955" s="30">
        <v>27</v>
      </c>
    </row>
    <row r="956" spans="1:19" x14ac:dyDescent="0.25">
      <c r="A956" s="31" t="str">
        <f>IFERROR(VLOOKUP(B956, CHOOSE({1,2}, Products!B:B, Products!A:A), 2, FALSE), "Not Found")</f>
        <v>P093</v>
      </c>
      <c r="B956" s="31" t="str">
        <f>PROPER(TRIM('Raw_Data'!A956))</f>
        <v>Basmati Rice</v>
      </c>
      <c r="C956" s="31" t="s">
        <v>56</v>
      </c>
      <c r="D956" s="31" t="s">
        <v>267</v>
      </c>
      <c r="E956" s="31" t="s">
        <v>3723</v>
      </c>
      <c r="F956" s="31" t="s">
        <v>59</v>
      </c>
      <c r="G956" s="31" t="s">
        <v>3724</v>
      </c>
      <c r="H956" s="31" t="s">
        <v>3725</v>
      </c>
      <c r="I956" s="32" t="s">
        <v>897</v>
      </c>
      <c r="J956" s="32" t="s">
        <v>864</v>
      </c>
      <c r="K956" s="31">
        <f>ABS('Raw_Data'!K956)</f>
        <v>11</v>
      </c>
      <c r="L956" s="31">
        <f>K956 + SUMIF(Stock_In!A:A, A956, Stock_In!D:D) - SUMIF(Stock_Out!A:A, A956, Stock_Out!D:D)</f>
        <v>11</v>
      </c>
      <c r="M956" s="31">
        <v>44</v>
      </c>
      <c r="N956" s="31">
        <f t="shared" si="43"/>
        <v>33</v>
      </c>
      <c r="O956" s="31" t="str">
        <f t="shared" si="42"/>
        <v>Yes</v>
      </c>
      <c r="P956" s="39">
        <v>3</v>
      </c>
      <c r="Q956" s="31">
        <v>56</v>
      </c>
      <c r="R956" s="39">
        <f t="shared" si="44"/>
        <v>168</v>
      </c>
      <c r="S956" s="33">
        <v>12</v>
      </c>
    </row>
    <row r="957" spans="1:19" x14ac:dyDescent="0.25">
      <c r="A957" s="28" t="str">
        <f>IFERROR(VLOOKUP(B957, CHOOSE({1,2}, Products!B:B, Products!A:A), 2, FALSE), "Not Found")</f>
        <v>P056</v>
      </c>
      <c r="B957" s="28" t="str">
        <f>PROPER(TRIM('Raw_Data'!A957))</f>
        <v>Pomegranate</v>
      </c>
      <c r="C957" s="28" t="s">
        <v>56</v>
      </c>
      <c r="D957" s="28" t="s">
        <v>1914</v>
      </c>
      <c r="E957" s="28" t="s">
        <v>3726</v>
      </c>
      <c r="F957" s="28" t="s">
        <v>106</v>
      </c>
      <c r="G957" s="28" t="s">
        <v>3727</v>
      </c>
      <c r="H957" s="28" t="s">
        <v>3728</v>
      </c>
      <c r="I957" s="29" t="s">
        <v>897</v>
      </c>
      <c r="J957" s="29" t="s">
        <v>2136</v>
      </c>
      <c r="K957" s="28">
        <f>ABS('Raw_Data'!K957)</f>
        <v>22</v>
      </c>
      <c r="L957" s="28">
        <f>K957 + SUMIF(Stock_In!A:A, A957, Stock_In!D:D) - SUMIF(Stock_Out!A:A, A957, Stock_Out!D:D)</f>
        <v>22</v>
      </c>
      <c r="M957" s="28">
        <v>8</v>
      </c>
      <c r="N957" s="28">
        <f t="shared" si="43"/>
        <v>0</v>
      </c>
      <c r="O957" s="28" t="str">
        <f t="shared" si="42"/>
        <v>No</v>
      </c>
      <c r="P957" s="40">
        <v>6</v>
      </c>
      <c r="Q957" s="28">
        <v>38</v>
      </c>
      <c r="R957" s="40">
        <f t="shared" si="44"/>
        <v>228</v>
      </c>
      <c r="S957" s="30">
        <v>81</v>
      </c>
    </row>
    <row r="958" spans="1:19" x14ac:dyDescent="0.25">
      <c r="A958" s="31" t="str">
        <f>IFERROR(VLOOKUP(B958, CHOOSE({1,2}, Products!B:B, Products!A:A), 2, FALSE), "Not Found")</f>
        <v>P013</v>
      </c>
      <c r="B958" s="31" t="str">
        <f>PROPER(TRIM('Raw_Data'!A958))</f>
        <v>Orange</v>
      </c>
      <c r="C958" s="31" t="s">
        <v>74</v>
      </c>
      <c r="D958" s="31" t="s">
        <v>1130</v>
      </c>
      <c r="E958" s="31" t="s">
        <v>3729</v>
      </c>
      <c r="F958" s="31" t="s">
        <v>68</v>
      </c>
      <c r="G958" s="31" t="s">
        <v>3730</v>
      </c>
      <c r="H958" s="31" t="s">
        <v>3731</v>
      </c>
      <c r="I958" s="32" t="s">
        <v>834</v>
      </c>
      <c r="J958" s="32">
        <v>45809</v>
      </c>
      <c r="K958" s="31">
        <f>ABS('Raw_Data'!K958)</f>
        <v>15</v>
      </c>
      <c r="L958" s="31">
        <f>K958 + SUMIF(Stock_In!A:A, A958, Stock_In!D:D) - SUMIF(Stock_Out!A:A, A958, Stock_Out!D:D)</f>
        <v>15</v>
      </c>
      <c r="M958" s="31">
        <v>31</v>
      </c>
      <c r="N958" s="31">
        <f t="shared" si="43"/>
        <v>16</v>
      </c>
      <c r="O958" s="31" t="str">
        <f t="shared" si="42"/>
        <v>Yes</v>
      </c>
      <c r="P958" s="39">
        <v>9</v>
      </c>
      <c r="Q958" s="31">
        <v>88</v>
      </c>
      <c r="R958" s="39">
        <f t="shared" si="44"/>
        <v>792</v>
      </c>
      <c r="S958" s="33">
        <v>52</v>
      </c>
    </row>
    <row r="959" spans="1:19" x14ac:dyDescent="0.25">
      <c r="A959" s="28" t="str">
        <f>IFERROR(VLOOKUP(B959, CHOOSE({1,2}, Products!B:B, Products!A:A), 2, FALSE), "Not Found")</f>
        <v>P056</v>
      </c>
      <c r="B959" s="28" t="str">
        <f>PROPER(TRIM('Raw_Data'!A959))</f>
        <v>Pomegranate</v>
      </c>
      <c r="C959" s="28" t="s">
        <v>74</v>
      </c>
      <c r="D959" s="28" t="s">
        <v>3481</v>
      </c>
      <c r="E959" s="28" t="s">
        <v>3732</v>
      </c>
      <c r="F959" s="28" t="s">
        <v>106</v>
      </c>
      <c r="G959" s="28" t="s">
        <v>3733</v>
      </c>
      <c r="H959" s="28" t="s">
        <v>3734</v>
      </c>
      <c r="I959" s="29" t="s">
        <v>834</v>
      </c>
      <c r="J959" s="29">
        <v>45541</v>
      </c>
      <c r="K959" s="28">
        <f>ABS('Raw_Data'!K959)</f>
        <v>52</v>
      </c>
      <c r="L959" s="28">
        <f>K959 + SUMIF(Stock_In!A:A, A959, Stock_In!D:D) - SUMIF(Stock_Out!A:A, A959, Stock_Out!D:D)</f>
        <v>52</v>
      </c>
      <c r="M959" s="28">
        <v>64</v>
      </c>
      <c r="N959" s="28">
        <f t="shared" si="43"/>
        <v>12</v>
      </c>
      <c r="O959" s="28" t="str">
        <f t="shared" si="42"/>
        <v>Yes</v>
      </c>
      <c r="P959" s="40">
        <v>1</v>
      </c>
      <c r="Q959" s="28">
        <v>73</v>
      </c>
      <c r="R959" s="40">
        <f t="shared" si="44"/>
        <v>73</v>
      </c>
      <c r="S959" s="30">
        <v>38</v>
      </c>
    </row>
    <row r="960" spans="1:19" x14ac:dyDescent="0.25">
      <c r="A960" s="31" t="str">
        <f>IFERROR(VLOOKUP(B960, CHOOSE({1,2}, Products!B:B, Products!A:A), 2, FALSE), "Not Found")</f>
        <v>P009</v>
      </c>
      <c r="B960" s="31" t="str">
        <f>PROPER(TRIM('Raw_Data'!A960))</f>
        <v>Cheese</v>
      </c>
      <c r="C960" s="31" t="s">
        <v>65</v>
      </c>
      <c r="D960" s="31" t="s">
        <v>514</v>
      </c>
      <c r="E960" s="31" t="s">
        <v>3735</v>
      </c>
      <c r="F960" s="31" t="s">
        <v>106</v>
      </c>
      <c r="G960" s="31" t="s">
        <v>3736</v>
      </c>
      <c r="H960" s="31" t="s">
        <v>3737</v>
      </c>
      <c r="I960" s="32" t="s">
        <v>834</v>
      </c>
      <c r="J960" s="32" t="s">
        <v>504</v>
      </c>
      <c r="K960" s="31">
        <f>ABS('Raw_Data'!K960)</f>
        <v>100</v>
      </c>
      <c r="L960" s="31">
        <f>K960 + SUMIF(Stock_In!A:A, A960, Stock_In!D:D) - SUMIF(Stock_Out!A:A, A960, Stock_Out!D:D)</f>
        <v>100</v>
      </c>
      <c r="M960" s="31">
        <v>13</v>
      </c>
      <c r="N960" s="31">
        <f t="shared" si="43"/>
        <v>0</v>
      </c>
      <c r="O960" s="31" t="str">
        <f t="shared" si="42"/>
        <v>No</v>
      </c>
      <c r="P960" s="39">
        <v>2.5</v>
      </c>
      <c r="Q960" s="31">
        <v>84</v>
      </c>
      <c r="R960" s="39">
        <f t="shared" si="44"/>
        <v>210</v>
      </c>
      <c r="S960" s="33">
        <v>93</v>
      </c>
    </row>
    <row r="961" spans="1:19" x14ac:dyDescent="0.25">
      <c r="A961" s="28" t="str">
        <f>IFERROR(VLOOKUP(B961, CHOOSE({1,2}, Products!B:B, Products!A:A), 2, FALSE), "Not Found")</f>
        <v>P032</v>
      </c>
      <c r="B961" s="28" t="str">
        <f>PROPER(TRIM('Raw_Data'!A961))</f>
        <v>Milk</v>
      </c>
      <c r="C961" s="28" t="s">
        <v>201</v>
      </c>
      <c r="D961" s="28" t="s">
        <v>3738</v>
      </c>
      <c r="E961" s="28" t="s">
        <v>3739</v>
      </c>
      <c r="F961" s="28" t="s">
        <v>106</v>
      </c>
      <c r="G961" s="28" t="s">
        <v>3740</v>
      </c>
      <c r="H961" s="28" t="s">
        <v>3741</v>
      </c>
      <c r="I961" s="29" t="s">
        <v>198</v>
      </c>
      <c r="J961" s="29" t="s">
        <v>1557</v>
      </c>
      <c r="K961" s="28">
        <f>ABS('Raw_Data'!K961)</f>
        <v>18</v>
      </c>
      <c r="L961" s="28">
        <f>K961 + SUMIF(Stock_In!A:A, A961, Stock_In!D:D) - SUMIF(Stock_Out!A:A, A961, Stock_Out!D:D)</f>
        <v>18</v>
      </c>
      <c r="M961" s="28">
        <v>27</v>
      </c>
      <c r="N961" s="28">
        <f t="shared" si="43"/>
        <v>9</v>
      </c>
      <c r="O961" s="28" t="str">
        <f t="shared" si="42"/>
        <v>Yes</v>
      </c>
      <c r="P961" s="40">
        <v>5</v>
      </c>
      <c r="Q961" s="28">
        <v>64</v>
      </c>
      <c r="R961" s="40">
        <f t="shared" si="44"/>
        <v>320</v>
      </c>
      <c r="S961" s="30">
        <v>96</v>
      </c>
    </row>
    <row r="962" spans="1:19" x14ac:dyDescent="0.25">
      <c r="A962" s="31" t="str">
        <f>IFERROR(VLOOKUP(B962, CHOOSE({1,2}, Products!B:B, Products!A:A), 2, FALSE), "Not Found")</f>
        <v>P061</v>
      </c>
      <c r="B962" s="31" t="str">
        <f>PROPER(TRIM('Raw_Data'!A962))</f>
        <v>Sunflower Oil</v>
      </c>
      <c r="C962" s="31" t="s">
        <v>56</v>
      </c>
      <c r="D962" s="31" t="s">
        <v>1230</v>
      </c>
      <c r="E962" s="31" t="s">
        <v>3742</v>
      </c>
      <c r="F962" s="31" t="s">
        <v>59</v>
      </c>
      <c r="G962" s="31" t="s">
        <v>3743</v>
      </c>
      <c r="H962" s="31" t="s">
        <v>3744</v>
      </c>
      <c r="I962" s="32" t="s">
        <v>198</v>
      </c>
      <c r="J962" s="32" t="s">
        <v>494</v>
      </c>
      <c r="K962" s="31">
        <f>ABS('Raw_Data'!K962)</f>
        <v>39</v>
      </c>
      <c r="L962" s="31">
        <f>K962 + SUMIF(Stock_In!A:A, A962, Stock_In!D:D) - SUMIF(Stock_Out!A:A, A962, Stock_Out!D:D)</f>
        <v>39</v>
      </c>
      <c r="M962" s="31">
        <v>4</v>
      </c>
      <c r="N962" s="31">
        <f t="shared" si="43"/>
        <v>0</v>
      </c>
      <c r="O962" s="31" t="str">
        <f t="shared" si="42"/>
        <v>No</v>
      </c>
      <c r="P962" s="39">
        <v>3</v>
      </c>
      <c r="Q962" s="31">
        <v>81</v>
      </c>
      <c r="R962" s="39">
        <f t="shared" si="44"/>
        <v>243</v>
      </c>
      <c r="S962" s="33">
        <v>25</v>
      </c>
    </row>
    <row r="963" spans="1:19" x14ac:dyDescent="0.25">
      <c r="A963" s="28" t="str">
        <f>IFERROR(VLOOKUP(B963, CHOOSE({1,2}, Products!B:B, Products!A:A), 2, FALSE), "Not Found")</f>
        <v>P071</v>
      </c>
      <c r="B963" s="28" t="str">
        <f>PROPER(TRIM('Raw_Data'!A963))</f>
        <v>Black Tea</v>
      </c>
      <c r="C963" s="28" t="s">
        <v>103</v>
      </c>
      <c r="D963" s="28" t="s">
        <v>777</v>
      </c>
      <c r="E963" s="28" t="s">
        <v>3745</v>
      </c>
      <c r="F963" s="28" t="s">
        <v>68</v>
      </c>
      <c r="G963" s="28" t="s">
        <v>3746</v>
      </c>
      <c r="H963" s="28" t="s">
        <v>3747</v>
      </c>
      <c r="I963" s="29" t="s">
        <v>198</v>
      </c>
      <c r="J963" s="29" t="s">
        <v>556</v>
      </c>
      <c r="K963" s="28">
        <f>ABS('Raw_Data'!K963)</f>
        <v>46</v>
      </c>
      <c r="L963" s="28">
        <f>K963 + SUMIF(Stock_In!A:A, A963, Stock_In!D:D) - SUMIF(Stock_Out!A:A, A963, Stock_Out!D:D)</f>
        <v>46</v>
      </c>
      <c r="M963" s="28">
        <v>76</v>
      </c>
      <c r="N963" s="28">
        <f t="shared" si="43"/>
        <v>30</v>
      </c>
      <c r="O963" s="28" t="str">
        <f t="shared" si="42"/>
        <v>Yes</v>
      </c>
      <c r="P963" s="40">
        <v>2.65</v>
      </c>
      <c r="Q963" s="28">
        <v>50</v>
      </c>
      <c r="R963" s="40">
        <f t="shared" si="44"/>
        <v>132.5</v>
      </c>
      <c r="S963" s="30">
        <v>50</v>
      </c>
    </row>
    <row r="964" spans="1:19" x14ac:dyDescent="0.25">
      <c r="A964" s="31" t="str">
        <f>IFERROR(VLOOKUP(B964, CHOOSE({1,2}, Products!B:B, Products!A:A), 2, FALSE), "Not Found")</f>
        <v>P113</v>
      </c>
      <c r="B964" s="31" t="str">
        <f>PROPER(TRIM('Raw_Data'!A964))</f>
        <v>Watermelon</v>
      </c>
      <c r="C964" s="31" t="s">
        <v>201</v>
      </c>
      <c r="D964" s="31" t="s">
        <v>3486</v>
      </c>
      <c r="E964" s="31" t="s">
        <v>3749</v>
      </c>
      <c r="F964" s="31" t="s">
        <v>106</v>
      </c>
      <c r="G964" s="31" t="s">
        <v>3750</v>
      </c>
      <c r="H964" s="31" t="s">
        <v>3751</v>
      </c>
      <c r="I964" s="32" t="s">
        <v>198</v>
      </c>
      <c r="J964" s="32" t="s">
        <v>827</v>
      </c>
      <c r="K964" s="31">
        <f>ABS('Raw_Data'!K964)</f>
        <v>71</v>
      </c>
      <c r="L964" s="31">
        <f>K964 + SUMIF(Stock_In!A:A, A964, Stock_In!D:D) - SUMIF(Stock_Out!A:A, A964, Stock_Out!D:D)</f>
        <v>71</v>
      </c>
      <c r="M964" s="31">
        <v>31</v>
      </c>
      <c r="N964" s="31">
        <f t="shared" si="43"/>
        <v>0</v>
      </c>
      <c r="O964" s="31" t="str">
        <f t="shared" ref="O964:O994" si="45">IF(K964 &lt;= M964, "Yes", "No")</f>
        <v>No</v>
      </c>
      <c r="P964" s="39">
        <v>10</v>
      </c>
      <c r="Q964" s="31">
        <v>48</v>
      </c>
      <c r="R964" s="39">
        <f t="shared" si="44"/>
        <v>480</v>
      </c>
      <c r="S964" s="33">
        <v>51</v>
      </c>
    </row>
    <row r="965" spans="1:19" x14ac:dyDescent="0.25">
      <c r="A965" s="28" t="str">
        <f>IFERROR(VLOOKUP(B965, CHOOSE({1,2}, Products!B:B, Products!A:A), 2, FALSE), "Not Found")</f>
        <v>P020</v>
      </c>
      <c r="B965" s="28" t="str">
        <f>PROPER(TRIM('Raw_Data'!A965))</f>
        <v>Whole Wheat Flour</v>
      </c>
      <c r="C965" s="28" t="s">
        <v>113</v>
      </c>
      <c r="D965" s="28" t="s">
        <v>3752</v>
      </c>
      <c r="E965" s="28" t="s">
        <v>3753</v>
      </c>
      <c r="F965" s="28" t="s">
        <v>106</v>
      </c>
      <c r="G965" s="28" t="s">
        <v>3754</v>
      </c>
      <c r="H965" s="28" t="s">
        <v>3755</v>
      </c>
      <c r="I965" s="29" t="s">
        <v>198</v>
      </c>
      <c r="J965" s="29">
        <v>45510</v>
      </c>
      <c r="K965" s="28">
        <f>ABS('Raw_Data'!K965)</f>
        <v>41</v>
      </c>
      <c r="L965" s="28">
        <f>K965 + SUMIF(Stock_In!A:A, A965, Stock_In!D:D) - SUMIF(Stock_Out!A:A, A965, Stock_Out!D:D)</f>
        <v>41</v>
      </c>
      <c r="M965" s="28">
        <v>12</v>
      </c>
      <c r="N965" s="28">
        <f t="shared" ref="N965:N994" si="46">IF(M965&gt;L965,M965-L965,0)</f>
        <v>0</v>
      </c>
      <c r="O965" s="28" t="str">
        <f t="shared" si="45"/>
        <v>No</v>
      </c>
      <c r="P965" s="40">
        <v>15</v>
      </c>
      <c r="Q965" s="28">
        <v>89</v>
      </c>
      <c r="R965" s="40">
        <f t="shared" ref="R965:R994" si="47">Q965*P965</f>
        <v>1335</v>
      </c>
      <c r="S965" s="30">
        <v>92</v>
      </c>
    </row>
    <row r="966" spans="1:19" x14ac:dyDescent="0.25">
      <c r="A966" s="31" t="str">
        <f>IFERROR(VLOOKUP(B966, CHOOSE({1,2}, Products!B:B, Products!A:A), 2, FALSE), "Not Found")</f>
        <v>P037</v>
      </c>
      <c r="B966" s="31" t="str">
        <f>PROPER(TRIM('Raw_Data'!A966))</f>
        <v>Robusta Coffee</v>
      </c>
      <c r="C966" s="31" t="s">
        <v>113</v>
      </c>
      <c r="D966" s="31" t="s">
        <v>1914</v>
      </c>
      <c r="E966" s="31" t="s">
        <v>3756</v>
      </c>
      <c r="F966" s="31" t="s">
        <v>106</v>
      </c>
      <c r="G966" s="31" t="s">
        <v>3757</v>
      </c>
      <c r="H966" s="31" t="s">
        <v>3758</v>
      </c>
      <c r="I966" s="32" t="s">
        <v>644</v>
      </c>
      <c r="J966" s="32" t="s">
        <v>344</v>
      </c>
      <c r="K966" s="31">
        <f>ABS('Raw_Data'!K966)</f>
        <v>59</v>
      </c>
      <c r="L966" s="31">
        <f>K966 + SUMIF(Stock_In!A:A, A966, Stock_In!D:D) - SUMIF(Stock_Out!A:A, A966, Stock_Out!D:D)</f>
        <v>59</v>
      </c>
      <c r="M966" s="31">
        <v>48</v>
      </c>
      <c r="N966" s="31">
        <f t="shared" si="46"/>
        <v>0</v>
      </c>
      <c r="O966" s="31" t="str">
        <f t="shared" si="45"/>
        <v>No</v>
      </c>
      <c r="P966" s="39">
        <v>15</v>
      </c>
      <c r="Q966" s="31">
        <v>96</v>
      </c>
      <c r="R966" s="39">
        <f t="shared" si="47"/>
        <v>1440</v>
      </c>
      <c r="S966" s="33">
        <v>37</v>
      </c>
    </row>
    <row r="967" spans="1:19" x14ac:dyDescent="0.25">
      <c r="A967" s="28" t="str">
        <f>IFERROR(VLOOKUP(B967, CHOOSE({1,2}, Products!B:B, Products!A:A), 2, FALSE), "Not Found")</f>
        <v>P102</v>
      </c>
      <c r="B967" s="28" t="str">
        <f>PROPER(TRIM('Raw_Data'!A967))</f>
        <v>Salmon</v>
      </c>
      <c r="C967" s="28" t="s">
        <v>56</v>
      </c>
      <c r="D967" s="28" t="s">
        <v>3008</v>
      </c>
      <c r="E967" s="28" t="s">
        <v>3759</v>
      </c>
      <c r="F967" s="28" t="s">
        <v>68</v>
      </c>
      <c r="G967" s="28" t="s">
        <v>3760</v>
      </c>
      <c r="H967" s="28" t="s">
        <v>3761</v>
      </c>
      <c r="I967" s="29" t="s">
        <v>644</v>
      </c>
      <c r="J967" s="29">
        <v>45423</v>
      </c>
      <c r="K967" s="28">
        <f>ABS('Raw_Data'!K967)</f>
        <v>73</v>
      </c>
      <c r="L967" s="28">
        <f>K967 + SUMIF(Stock_In!A:A, A967, Stock_In!D:D) - SUMIF(Stock_Out!A:A, A967, Stock_Out!D:D)</f>
        <v>73</v>
      </c>
      <c r="M967" s="28">
        <v>61</v>
      </c>
      <c r="N967" s="28">
        <f t="shared" si="46"/>
        <v>0</v>
      </c>
      <c r="O967" s="28" t="str">
        <f t="shared" si="45"/>
        <v>No</v>
      </c>
      <c r="P967" s="40">
        <v>1</v>
      </c>
      <c r="Q967" s="28">
        <v>35</v>
      </c>
      <c r="R967" s="40">
        <f t="shared" si="47"/>
        <v>35</v>
      </c>
      <c r="S967" s="30">
        <v>7</v>
      </c>
    </row>
    <row r="968" spans="1:19" x14ac:dyDescent="0.25">
      <c r="A968" s="31" t="str">
        <f>IFERROR(VLOOKUP(B968, CHOOSE({1,2}, Products!B:B, Products!A:A), 2, FALSE), "Not Found")</f>
        <v>P102</v>
      </c>
      <c r="B968" s="31" t="str">
        <f>PROPER(TRIM('Raw_Data'!A968))</f>
        <v>Salmon</v>
      </c>
      <c r="C968" s="31" t="s">
        <v>56</v>
      </c>
      <c r="D968" s="31" t="s">
        <v>251</v>
      </c>
      <c r="E968" s="31" t="s">
        <v>3762</v>
      </c>
      <c r="F968" s="31" t="s">
        <v>106</v>
      </c>
      <c r="G968" s="31" t="s">
        <v>3763</v>
      </c>
      <c r="H968" s="31" t="s">
        <v>3764</v>
      </c>
      <c r="I968" s="32" t="s">
        <v>806</v>
      </c>
      <c r="J968" s="32" t="s">
        <v>1782</v>
      </c>
      <c r="K968" s="31">
        <f>ABS('Raw_Data'!K968)</f>
        <v>49</v>
      </c>
      <c r="L968" s="31">
        <f>K968 + SUMIF(Stock_In!A:A, A968, Stock_In!D:D) - SUMIF(Stock_Out!A:A, A968, Stock_Out!D:D)</f>
        <v>49</v>
      </c>
      <c r="M968" s="31">
        <v>12</v>
      </c>
      <c r="N968" s="31">
        <f t="shared" si="46"/>
        <v>0</v>
      </c>
      <c r="O968" s="31" t="str">
        <f t="shared" si="45"/>
        <v>No</v>
      </c>
      <c r="P968" s="39">
        <v>98.43</v>
      </c>
      <c r="Q968" s="31">
        <v>35</v>
      </c>
      <c r="R968" s="39">
        <f t="shared" si="47"/>
        <v>3445.05</v>
      </c>
      <c r="S968" s="33">
        <v>16</v>
      </c>
    </row>
    <row r="969" spans="1:19" x14ac:dyDescent="0.25">
      <c r="A969" s="28" t="str">
        <f>IFERROR(VLOOKUP(B969, CHOOSE({1,2}, Products!B:B, Products!A:A), 2, FALSE), "Not Found")</f>
        <v>P057</v>
      </c>
      <c r="B969" s="28" t="str">
        <f>PROPER(TRIM('Raw_Data'!A969))</f>
        <v>Cabbage</v>
      </c>
      <c r="C969" s="28" t="s">
        <v>56</v>
      </c>
      <c r="D969" s="28" t="s">
        <v>3766</v>
      </c>
      <c r="E969" s="28" t="s">
        <v>3767</v>
      </c>
      <c r="F969" s="28" t="s">
        <v>106</v>
      </c>
      <c r="G969" s="28" t="s">
        <v>3768</v>
      </c>
      <c r="H969" s="28" t="s">
        <v>3769</v>
      </c>
      <c r="I969" s="29" t="s">
        <v>283</v>
      </c>
      <c r="J969" s="29">
        <v>45631</v>
      </c>
      <c r="K969" s="28">
        <f>ABS('Raw_Data'!K969)</f>
        <v>83</v>
      </c>
      <c r="L969" s="28">
        <f>K969 + SUMIF(Stock_In!A:A, A969, Stock_In!D:D) - SUMIF(Stock_Out!A:A, A969, Stock_Out!D:D)</f>
        <v>83</v>
      </c>
      <c r="M969" s="28">
        <v>72</v>
      </c>
      <c r="N969" s="28">
        <f t="shared" si="46"/>
        <v>0</v>
      </c>
      <c r="O969" s="28" t="str">
        <f t="shared" si="45"/>
        <v>No</v>
      </c>
      <c r="P969" s="40">
        <v>3</v>
      </c>
      <c r="Q969" s="28">
        <v>51</v>
      </c>
      <c r="R969" s="40">
        <f t="shared" si="47"/>
        <v>153</v>
      </c>
      <c r="S969" s="30">
        <v>41</v>
      </c>
    </row>
    <row r="970" spans="1:19" x14ac:dyDescent="0.25">
      <c r="A970" s="31" t="str">
        <f>IFERROR(VLOOKUP(B970, CHOOSE({1,2}, Products!B:B, Products!A:A), 2, FALSE), "Not Found")</f>
        <v>P064</v>
      </c>
      <c r="B970" s="31" t="str">
        <f>PROPER(TRIM('Raw_Data'!A970))</f>
        <v>Banana</v>
      </c>
      <c r="C970" s="31" t="s">
        <v>103</v>
      </c>
      <c r="D970" s="31" t="s">
        <v>1815</v>
      </c>
      <c r="E970" s="31" t="s">
        <v>3770</v>
      </c>
      <c r="F970" s="31" t="s">
        <v>106</v>
      </c>
      <c r="G970" s="31" t="s">
        <v>3771</v>
      </c>
      <c r="H970" s="31" t="s">
        <v>3772</v>
      </c>
      <c r="I970" s="32" t="s">
        <v>283</v>
      </c>
      <c r="J970" s="32">
        <v>45482</v>
      </c>
      <c r="K970" s="31">
        <f>ABS('Raw_Data'!K970)</f>
        <v>56</v>
      </c>
      <c r="L970" s="31">
        <f>K970 + SUMIF(Stock_In!A:A, A970, Stock_In!D:D) - SUMIF(Stock_Out!A:A, A970, Stock_Out!D:D)</f>
        <v>56</v>
      </c>
      <c r="M970" s="31">
        <v>19</v>
      </c>
      <c r="N970" s="31">
        <f t="shared" si="46"/>
        <v>0</v>
      </c>
      <c r="O970" s="31" t="str">
        <f t="shared" si="45"/>
        <v>No</v>
      </c>
      <c r="P970" s="39">
        <v>2.4</v>
      </c>
      <c r="Q970" s="31">
        <v>30</v>
      </c>
      <c r="R970" s="39">
        <f t="shared" si="47"/>
        <v>72</v>
      </c>
      <c r="S970" s="33">
        <v>49</v>
      </c>
    </row>
    <row r="971" spans="1:19" x14ac:dyDescent="0.25">
      <c r="A971" s="28" t="str">
        <f>IFERROR(VLOOKUP(B971, CHOOSE({1,2}, Products!B:B, Products!A:A), 2, FALSE), "Not Found")</f>
        <v>P097</v>
      </c>
      <c r="B971" s="28" t="str">
        <f>PROPER(TRIM('Raw_Data'!A971))</f>
        <v>Peas</v>
      </c>
      <c r="C971" s="28" t="s">
        <v>103</v>
      </c>
      <c r="D971" s="28" t="s">
        <v>1928</v>
      </c>
      <c r="E971" s="28" t="s">
        <v>3773</v>
      </c>
      <c r="F971" s="28" t="s">
        <v>106</v>
      </c>
      <c r="G971" s="28" t="s">
        <v>3774</v>
      </c>
      <c r="H971" s="28" t="s">
        <v>3775</v>
      </c>
      <c r="I971" s="29" t="s">
        <v>1334</v>
      </c>
      <c r="J971" s="29" t="s">
        <v>1932</v>
      </c>
      <c r="K971" s="28">
        <f>ABS('Raw_Data'!K971)</f>
        <v>48</v>
      </c>
      <c r="L971" s="28">
        <f>K971 + SUMIF(Stock_In!A:A, A971, Stock_In!D:D) - SUMIF(Stock_Out!A:A, A971, Stock_Out!D:D)</f>
        <v>48</v>
      </c>
      <c r="M971" s="28">
        <v>3</v>
      </c>
      <c r="N971" s="28">
        <f t="shared" si="46"/>
        <v>0</v>
      </c>
      <c r="O971" s="28" t="str">
        <f t="shared" si="45"/>
        <v>No</v>
      </c>
      <c r="P971" s="40">
        <v>2</v>
      </c>
      <c r="Q971" s="28">
        <v>35</v>
      </c>
      <c r="R971" s="40">
        <f t="shared" si="47"/>
        <v>70</v>
      </c>
      <c r="S971" s="30">
        <v>22</v>
      </c>
    </row>
    <row r="972" spans="1:19" x14ac:dyDescent="0.25">
      <c r="A972" s="31" t="str">
        <f>IFERROR(VLOOKUP(B972, CHOOSE({1,2}, Products!B:B, Products!A:A), 2, FALSE), "Not Found")</f>
        <v>P085</v>
      </c>
      <c r="B972" s="31" t="str">
        <f>PROPER(TRIM('Raw_Data'!A972))</f>
        <v>Powdered Sugar</v>
      </c>
      <c r="C972" s="31" t="s">
        <v>103</v>
      </c>
      <c r="D972" s="31" t="s">
        <v>2910</v>
      </c>
      <c r="E972" s="31" t="s">
        <v>3776</v>
      </c>
      <c r="F972" s="31" t="s">
        <v>68</v>
      </c>
      <c r="G972" s="31" t="s">
        <v>3777</v>
      </c>
      <c r="H972" s="31" t="s">
        <v>3778</v>
      </c>
      <c r="I972" s="32" t="s">
        <v>1334</v>
      </c>
      <c r="J972" s="32" t="s">
        <v>1163</v>
      </c>
      <c r="K972" s="31">
        <f>ABS('Raw_Data'!K972)</f>
        <v>66</v>
      </c>
      <c r="L972" s="31">
        <f>K972 + SUMIF(Stock_In!A:A, A972, Stock_In!D:D) - SUMIF(Stock_Out!A:A, A972, Stock_Out!D:D)</f>
        <v>66</v>
      </c>
      <c r="M972" s="31">
        <v>3</v>
      </c>
      <c r="N972" s="31">
        <f t="shared" si="46"/>
        <v>0</v>
      </c>
      <c r="O972" s="31" t="str">
        <f t="shared" si="45"/>
        <v>No</v>
      </c>
      <c r="P972" s="39">
        <v>6.25</v>
      </c>
      <c r="Q972" s="31">
        <v>75</v>
      </c>
      <c r="R972" s="39">
        <f t="shared" si="47"/>
        <v>468.75</v>
      </c>
      <c r="S972" s="33">
        <v>46</v>
      </c>
    </row>
    <row r="973" spans="1:19" x14ac:dyDescent="0.25">
      <c r="A973" s="28" t="str">
        <f>IFERROR(VLOOKUP(B973, CHOOSE({1,2}, Products!B:B, Products!A:A), 2, FALSE), "Not Found")</f>
        <v>P034</v>
      </c>
      <c r="B973" s="28" t="str">
        <f>PROPER(TRIM('Raw_Data'!A973))</f>
        <v>Rice Flour</v>
      </c>
      <c r="C973" s="28" t="s">
        <v>113</v>
      </c>
      <c r="D973" s="28" t="s">
        <v>233</v>
      </c>
      <c r="E973" s="28" t="s">
        <v>3779</v>
      </c>
      <c r="F973" s="28" t="s">
        <v>59</v>
      </c>
      <c r="G973" s="28" t="s">
        <v>3780</v>
      </c>
      <c r="H973" s="28" t="s">
        <v>3781</v>
      </c>
      <c r="I973" s="29" t="s">
        <v>1334</v>
      </c>
      <c r="J973" s="29">
        <v>45479</v>
      </c>
      <c r="K973" s="28">
        <f>ABS('Raw_Data'!K973)</f>
        <v>42</v>
      </c>
      <c r="L973" s="28">
        <f>K973 + SUMIF(Stock_In!A:A, A973, Stock_In!D:D) - SUMIF(Stock_Out!A:A, A973, Stock_Out!D:D)</f>
        <v>42</v>
      </c>
      <c r="M973" s="28">
        <v>80</v>
      </c>
      <c r="N973" s="28">
        <f t="shared" si="46"/>
        <v>38</v>
      </c>
      <c r="O973" s="28" t="str">
        <f t="shared" si="45"/>
        <v>Yes</v>
      </c>
      <c r="P973" s="40">
        <v>7</v>
      </c>
      <c r="Q973" s="28">
        <v>62</v>
      </c>
      <c r="R973" s="40">
        <f t="shared" si="47"/>
        <v>434</v>
      </c>
      <c r="S973" s="30">
        <v>22</v>
      </c>
    </row>
    <row r="974" spans="1:19" x14ac:dyDescent="0.25">
      <c r="A974" s="31" t="str">
        <f>IFERROR(VLOOKUP(B974, CHOOSE({1,2}, Products!B:B, Products!A:A), 2, FALSE), "Not Found")</f>
        <v>P054</v>
      </c>
      <c r="B974" s="31" t="str">
        <f>PROPER(TRIM('Raw_Data'!A974))</f>
        <v>Black Rice</v>
      </c>
      <c r="C974" s="31" t="s">
        <v>103</v>
      </c>
      <c r="D974" s="31" t="s">
        <v>202</v>
      </c>
      <c r="E974" s="31" t="s">
        <v>3782</v>
      </c>
      <c r="F974" s="31" t="s">
        <v>59</v>
      </c>
      <c r="G974" s="31" t="s">
        <v>3783</v>
      </c>
      <c r="H974" s="31" t="s">
        <v>3784</v>
      </c>
      <c r="I974" s="32" t="s">
        <v>649</v>
      </c>
      <c r="J974" s="32" t="s">
        <v>494</v>
      </c>
      <c r="K974" s="31">
        <f>ABS('Raw_Data'!K974)</f>
        <v>49</v>
      </c>
      <c r="L974" s="31">
        <f>K974 + SUMIF(Stock_In!A:A, A974, Stock_In!D:D) - SUMIF(Stock_Out!A:A, A974, Stock_Out!D:D)</f>
        <v>49</v>
      </c>
      <c r="M974" s="31">
        <v>34</v>
      </c>
      <c r="N974" s="31">
        <f t="shared" si="46"/>
        <v>0</v>
      </c>
      <c r="O974" s="31" t="str">
        <f t="shared" si="45"/>
        <v>No</v>
      </c>
      <c r="P974" s="39">
        <v>4.5</v>
      </c>
      <c r="Q974" s="31">
        <v>50</v>
      </c>
      <c r="R974" s="39">
        <f t="shared" si="47"/>
        <v>225</v>
      </c>
      <c r="S974" s="33">
        <v>83</v>
      </c>
    </row>
    <row r="975" spans="1:19" x14ac:dyDescent="0.25">
      <c r="A975" s="28" t="str">
        <f>IFERROR(VLOOKUP(B975, CHOOSE({1,2}, Products!B:B, Products!A:A), 2, FALSE), "Not Found")</f>
        <v>P028</v>
      </c>
      <c r="B975" s="28" t="str">
        <f>PROPER(TRIM('Raw_Data'!A975))</f>
        <v>Tilapia</v>
      </c>
      <c r="C975" s="28" t="s">
        <v>74</v>
      </c>
      <c r="D975" s="28" t="s">
        <v>216</v>
      </c>
      <c r="E975" s="28" t="s">
        <v>3785</v>
      </c>
      <c r="F975" s="28" t="s">
        <v>59</v>
      </c>
      <c r="G975" s="28" t="s">
        <v>3786</v>
      </c>
      <c r="H975" s="28" t="s">
        <v>3787</v>
      </c>
      <c r="I975" s="29" t="s">
        <v>649</v>
      </c>
      <c r="J975" s="29" t="s">
        <v>527</v>
      </c>
      <c r="K975" s="28">
        <f>ABS('Raw_Data'!K975)</f>
        <v>46</v>
      </c>
      <c r="L975" s="28">
        <f>K975 + SUMIF(Stock_In!A:A, A975, Stock_In!D:D) - SUMIF(Stock_Out!A:A, A975, Stock_Out!D:D)</f>
        <v>46</v>
      </c>
      <c r="M975" s="28">
        <v>32</v>
      </c>
      <c r="N975" s="28">
        <f t="shared" si="46"/>
        <v>0</v>
      </c>
      <c r="O975" s="28" t="str">
        <f t="shared" si="45"/>
        <v>No</v>
      </c>
      <c r="P975" s="40">
        <v>2.5</v>
      </c>
      <c r="Q975" s="28">
        <v>64</v>
      </c>
      <c r="R975" s="40">
        <f t="shared" si="47"/>
        <v>160</v>
      </c>
      <c r="S975" s="30">
        <v>85</v>
      </c>
    </row>
    <row r="976" spans="1:19" x14ac:dyDescent="0.25">
      <c r="A976" s="31" t="str">
        <f>IFERROR(VLOOKUP(B976, CHOOSE({1,2}, Products!B:B, Products!A:A), 2, FALSE), "Not Found")</f>
        <v>P029</v>
      </c>
      <c r="B976" s="31" t="str">
        <f>PROPER(TRIM('Raw_Data'!A976))</f>
        <v>Arborio Rice</v>
      </c>
      <c r="C976" s="31" t="s">
        <v>74</v>
      </c>
      <c r="D976" s="31" t="s">
        <v>3788</v>
      </c>
      <c r="E976" s="31" t="s">
        <v>3789</v>
      </c>
      <c r="F976" s="31" t="s">
        <v>59</v>
      </c>
      <c r="G976" s="31" t="s">
        <v>3790</v>
      </c>
      <c r="H976" s="31" t="s">
        <v>3791</v>
      </c>
      <c r="I976" s="32" t="s">
        <v>649</v>
      </c>
      <c r="J976" s="32" t="s">
        <v>2798</v>
      </c>
      <c r="K976" s="31">
        <f>ABS('Raw_Data'!K976)</f>
        <v>20</v>
      </c>
      <c r="L976" s="31">
        <f>K976 + SUMIF(Stock_In!A:A, A976, Stock_In!D:D) - SUMIF(Stock_Out!A:A, A976, Stock_Out!D:D)</f>
        <v>20</v>
      </c>
      <c r="M976" s="31">
        <v>91</v>
      </c>
      <c r="N976" s="31">
        <f t="shared" si="46"/>
        <v>71</v>
      </c>
      <c r="O976" s="31" t="str">
        <f t="shared" si="45"/>
        <v>Yes</v>
      </c>
      <c r="P976" s="39">
        <v>2.5</v>
      </c>
      <c r="Q976" s="31">
        <v>41</v>
      </c>
      <c r="R976" s="39">
        <f t="shared" si="47"/>
        <v>102.5</v>
      </c>
      <c r="S976" s="33">
        <v>77</v>
      </c>
    </row>
    <row r="977" spans="1:19" x14ac:dyDescent="0.25">
      <c r="A977" s="28" t="str">
        <f>IFERROR(VLOOKUP(B977, CHOOSE({1,2}, Products!B:B, Products!A:A), 2, FALSE), "Not Found")</f>
        <v>P050</v>
      </c>
      <c r="B977" s="28" t="str">
        <f>PROPER(TRIM('Raw_Data'!A977))</f>
        <v>Cream</v>
      </c>
      <c r="C977" s="28" t="s">
        <v>113</v>
      </c>
      <c r="D977" s="28" t="s">
        <v>3630</v>
      </c>
      <c r="E977" s="28" t="s">
        <v>3792</v>
      </c>
      <c r="F977" s="28" t="s">
        <v>68</v>
      </c>
      <c r="G977" s="28" t="s">
        <v>3793</v>
      </c>
      <c r="H977" s="28" t="s">
        <v>3794</v>
      </c>
      <c r="I977" s="29" t="s">
        <v>649</v>
      </c>
      <c r="J977" s="29" t="s">
        <v>1379</v>
      </c>
      <c r="K977" s="28">
        <f>ABS('Raw_Data'!K977)</f>
        <v>29</v>
      </c>
      <c r="L977" s="28">
        <f>K977 + SUMIF(Stock_In!A:A, A977, Stock_In!D:D) - SUMIF(Stock_Out!A:A, A977, Stock_Out!D:D)</f>
        <v>29</v>
      </c>
      <c r="M977" s="28">
        <v>61</v>
      </c>
      <c r="N977" s="28">
        <f t="shared" si="46"/>
        <v>32</v>
      </c>
      <c r="O977" s="28" t="str">
        <f t="shared" si="45"/>
        <v>Yes</v>
      </c>
      <c r="P977" s="40">
        <v>7</v>
      </c>
      <c r="Q977" s="28">
        <v>85</v>
      </c>
      <c r="R977" s="40">
        <f t="shared" si="47"/>
        <v>595</v>
      </c>
      <c r="S977" s="30">
        <v>79</v>
      </c>
    </row>
    <row r="978" spans="1:19" x14ac:dyDescent="0.25">
      <c r="A978" s="31" t="str">
        <f>IFERROR(VLOOKUP(B978, CHOOSE({1,2}, Products!B:B, Products!A:A), 2, FALSE), "Not Found")</f>
        <v>P050</v>
      </c>
      <c r="B978" s="31" t="str">
        <f>PROPER(TRIM('Raw_Data'!A978))</f>
        <v>Cream</v>
      </c>
      <c r="C978" s="31" t="s">
        <v>103</v>
      </c>
      <c r="D978" s="31" t="s">
        <v>1269</v>
      </c>
      <c r="E978" s="31" t="s">
        <v>3795</v>
      </c>
      <c r="F978" s="31" t="s">
        <v>59</v>
      </c>
      <c r="G978" s="31" t="s">
        <v>3796</v>
      </c>
      <c r="H978" s="31" t="s">
        <v>3797</v>
      </c>
      <c r="I978" s="32" t="s">
        <v>461</v>
      </c>
      <c r="J978" s="32">
        <v>45631</v>
      </c>
      <c r="K978" s="31">
        <f>ABS('Raw_Data'!K978)</f>
        <v>62</v>
      </c>
      <c r="L978" s="31">
        <f>K978 + SUMIF(Stock_In!A:A, A978, Stock_In!D:D) - SUMIF(Stock_Out!A:A, A978, Stock_Out!D:D)</f>
        <v>62</v>
      </c>
      <c r="M978" s="31">
        <v>24</v>
      </c>
      <c r="N978" s="31">
        <f t="shared" si="46"/>
        <v>0</v>
      </c>
      <c r="O978" s="31" t="str">
        <f t="shared" si="45"/>
        <v>No</v>
      </c>
      <c r="P978" s="39">
        <v>2.5</v>
      </c>
      <c r="Q978" s="31">
        <v>82</v>
      </c>
      <c r="R978" s="39">
        <f t="shared" si="47"/>
        <v>205</v>
      </c>
      <c r="S978" s="33">
        <v>5</v>
      </c>
    </row>
    <row r="979" spans="1:19" x14ac:dyDescent="0.25">
      <c r="A979" s="28" t="str">
        <f>IFERROR(VLOOKUP(B979, CHOOSE({1,2}, Products!B:B, Products!A:A), 2, FALSE), "Not Found")</f>
        <v>P028</v>
      </c>
      <c r="B979" s="28" t="str">
        <f>PROPER(TRIM('Raw_Data'!A979))</f>
        <v>Tilapia</v>
      </c>
      <c r="C979" s="28" t="s">
        <v>103</v>
      </c>
      <c r="D979" s="28" t="s">
        <v>256</v>
      </c>
      <c r="E979" s="28" t="s">
        <v>3798</v>
      </c>
      <c r="F979" s="28" t="s">
        <v>106</v>
      </c>
      <c r="G979" s="28" t="s">
        <v>3799</v>
      </c>
      <c r="H979" s="28" t="s">
        <v>3800</v>
      </c>
      <c r="I979" s="29" t="s">
        <v>1557</v>
      </c>
      <c r="J979" s="29">
        <v>45572</v>
      </c>
      <c r="K979" s="28">
        <f>ABS('Raw_Data'!K979)</f>
        <v>100</v>
      </c>
      <c r="L979" s="28">
        <f>K979 + SUMIF(Stock_In!A:A, A979, Stock_In!D:D) - SUMIF(Stock_Out!A:A, A979, Stock_Out!D:D)</f>
        <v>100</v>
      </c>
      <c r="M979" s="28">
        <v>82</v>
      </c>
      <c r="N979" s="28">
        <f t="shared" si="46"/>
        <v>0</v>
      </c>
      <c r="O979" s="28" t="str">
        <f t="shared" si="45"/>
        <v>No</v>
      </c>
      <c r="P979" s="40">
        <v>1.5</v>
      </c>
      <c r="Q979" s="28">
        <v>76</v>
      </c>
      <c r="R979" s="40">
        <f t="shared" si="47"/>
        <v>114</v>
      </c>
      <c r="S979" s="30">
        <v>88</v>
      </c>
    </row>
    <row r="980" spans="1:19" x14ac:dyDescent="0.25">
      <c r="A980" s="31" t="str">
        <f>IFERROR(VLOOKUP(B980, CHOOSE({1,2}, Products!B:B, Products!A:A), 2, FALSE), "Not Found")</f>
        <v>P085</v>
      </c>
      <c r="B980" s="31" t="str">
        <f>PROPER(TRIM('Raw_Data'!A980))</f>
        <v>Powdered Sugar</v>
      </c>
      <c r="C980" s="31" t="s">
        <v>56</v>
      </c>
      <c r="D980" s="31" t="s">
        <v>529</v>
      </c>
      <c r="E980" s="31" t="s">
        <v>3801</v>
      </c>
      <c r="F980" s="31" t="s">
        <v>59</v>
      </c>
      <c r="G980" s="31" t="s">
        <v>3802</v>
      </c>
      <c r="H980" s="31" t="s">
        <v>3803</v>
      </c>
      <c r="I980" s="32" t="s">
        <v>1557</v>
      </c>
      <c r="J980" s="32" t="s">
        <v>685</v>
      </c>
      <c r="K980" s="31">
        <f>ABS('Raw_Data'!K980)</f>
        <v>28</v>
      </c>
      <c r="L980" s="31">
        <f>K980 + SUMIF(Stock_In!A:A, A980, Stock_In!D:D) - SUMIF(Stock_Out!A:A, A980, Stock_Out!D:D)</f>
        <v>28</v>
      </c>
      <c r="M980" s="31">
        <v>68</v>
      </c>
      <c r="N980" s="31">
        <f t="shared" si="46"/>
        <v>40</v>
      </c>
      <c r="O980" s="31" t="str">
        <f t="shared" si="45"/>
        <v>Yes</v>
      </c>
      <c r="P980" s="39">
        <v>1.5</v>
      </c>
      <c r="Q980" s="31">
        <v>67</v>
      </c>
      <c r="R980" s="39">
        <f t="shared" si="47"/>
        <v>100.5</v>
      </c>
      <c r="S980" s="33">
        <v>82</v>
      </c>
    </row>
    <row r="981" spans="1:19" x14ac:dyDescent="0.25">
      <c r="A981" s="28" t="str">
        <f>IFERROR(VLOOKUP(B981, CHOOSE({1,2}, Products!B:B, Products!A:A), 2, FALSE), "Not Found")</f>
        <v>P074</v>
      </c>
      <c r="B981" s="28" t="str">
        <f>PROPER(TRIM('Raw_Data'!A981))</f>
        <v>Long Grain Rice</v>
      </c>
      <c r="C981" s="28" t="s">
        <v>56</v>
      </c>
      <c r="D981" s="28" t="s">
        <v>904</v>
      </c>
      <c r="E981" s="28" t="s">
        <v>3804</v>
      </c>
      <c r="F981" s="28" t="s">
        <v>106</v>
      </c>
      <c r="G981" s="28" t="s">
        <v>3805</v>
      </c>
      <c r="H981" s="28" t="s">
        <v>3806</v>
      </c>
      <c r="I981" s="29" t="s">
        <v>1557</v>
      </c>
      <c r="J981" s="29">
        <v>45391</v>
      </c>
      <c r="K981" s="28">
        <f>ABS('Raw_Data'!K981)</f>
        <v>26</v>
      </c>
      <c r="L981" s="28">
        <f>K981 + SUMIF(Stock_In!A:A, A981, Stock_In!D:D) - SUMIF(Stock_Out!A:A, A981, Stock_Out!D:D)</f>
        <v>26</v>
      </c>
      <c r="M981" s="28">
        <v>98</v>
      </c>
      <c r="N981" s="28">
        <f t="shared" si="46"/>
        <v>72</v>
      </c>
      <c r="O981" s="28" t="str">
        <f t="shared" si="45"/>
        <v>Yes</v>
      </c>
      <c r="P981" s="40">
        <v>10</v>
      </c>
      <c r="Q981" s="28">
        <v>55</v>
      </c>
      <c r="R981" s="40">
        <f t="shared" si="47"/>
        <v>550</v>
      </c>
      <c r="S981" s="30">
        <v>51</v>
      </c>
    </row>
    <row r="982" spans="1:19" x14ac:dyDescent="0.25">
      <c r="A982" s="31" t="str">
        <f>IFERROR(VLOOKUP(B982, CHOOSE({1,2}, Products!B:B, Products!A:A), 2, FALSE), "Not Found")</f>
        <v>P004</v>
      </c>
      <c r="B982" s="31" t="str">
        <f>PROPER(TRIM('Raw_Data'!A982))</f>
        <v>Carrot</v>
      </c>
      <c r="C982" s="31" t="s">
        <v>65</v>
      </c>
      <c r="D982" s="31" t="s">
        <v>1403</v>
      </c>
      <c r="E982" s="31" t="s">
        <v>3807</v>
      </c>
      <c r="F982" s="31" t="s">
        <v>59</v>
      </c>
      <c r="G982" s="31" t="s">
        <v>3808</v>
      </c>
      <c r="H982" s="31" t="s">
        <v>3809</v>
      </c>
      <c r="I982" s="32" t="s">
        <v>1557</v>
      </c>
      <c r="J982" s="32" t="s">
        <v>1726</v>
      </c>
      <c r="K982" s="31">
        <f>ABS('Raw_Data'!K982)</f>
        <v>67</v>
      </c>
      <c r="L982" s="31">
        <f>K982 + SUMIF(Stock_In!A:A, A982, Stock_In!D:D) - SUMIF(Stock_Out!A:A, A982, Stock_Out!D:D)</f>
        <v>67</v>
      </c>
      <c r="M982" s="31">
        <v>17</v>
      </c>
      <c r="N982" s="31">
        <f t="shared" si="46"/>
        <v>0</v>
      </c>
      <c r="O982" s="31" t="str">
        <f t="shared" si="45"/>
        <v>No</v>
      </c>
      <c r="P982" s="39">
        <v>4</v>
      </c>
      <c r="Q982" s="31">
        <v>45</v>
      </c>
      <c r="R982" s="39">
        <f t="shared" si="47"/>
        <v>180</v>
      </c>
      <c r="S982" s="33">
        <v>96</v>
      </c>
    </row>
    <row r="983" spans="1:19" x14ac:dyDescent="0.25">
      <c r="A983" s="28" t="str">
        <f>IFERROR(VLOOKUP(B983, CHOOSE({1,2}, Products!B:B, Products!A:A), 2, FALSE), "Not Found")</f>
        <v>P118</v>
      </c>
      <c r="B983" s="28" t="str">
        <f>PROPER(TRIM('Raw_Data'!A983))</f>
        <v>Blueberries</v>
      </c>
      <c r="C983" s="28" t="s">
        <v>74</v>
      </c>
      <c r="D983" s="28" t="s">
        <v>322</v>
      </c>
      <c r="E983" s="28" t="s">
        <v>3810</v>
      </c>
      <c r="F983" s="28" t="s">
        <v>68</v>
      </c>
      <c r="G983" s="28" t="s">
        <v>3811</v>
      </c>
      <c r="H983" s="28" t="s">
        <v>3812</v>
      </c>
      <c r="I983" s="29" t="s">
        <v>1557</v>
      </c>
      <c r="J983" s="29">
        <v>45298</v>
      </c>
      <c r="K983" s="28">
        <f>ABS('Raw_Data'!K983)</f>
        <v>53</v>
      </c>
      <c r="L983" s="28">
        <f>K983 + SUMIF(Stock_In!A:A, A983, Stock_In!D:D) - SUMIF(Stock_Out!A:A, A983, Stock_Out!D:D)</f>
        <v>53</v>
      </c>
      <c r="M983" s="28">
        <v>12</v>
      </c>
      <c r="N983" s="28">
        <f t="shared" si="46"/>
        <v>0</v>
      </c>
      <c r="O983" s="28" t="str">
        <f t="shared" si="45"/>
        <v>No</v>
      </c>
      <c r="P983" s="40">
        <v>1.7</v>
      </c>
      <c r="Q983" s="28">
        <v>56</v>
      </c>
      <c r="R983" s="40">
        <f t="shared" si="47"/>
        <v>95.2</v>
      </c>
      <c r="S983" s="30">
        <v>31</v>
      </c>
    </row>
    <row r="984" spans="1:19" x14ac:dyDescent="0.25">
      <c r="A984" s="31" t="str">
        <f>IFERROR(VLOOKUP(B984, CHOOSE({1,2}, Products!B:B, Products!A:A), 2, FALSE), "Not Found")</f>
        <v>P044</v>
      </c>
      <c r="B984" s="31" t="str">
        <f>PROPER(TRIM('Raw_Data'!A984))</f>
        <v>Peanut Oil</v>
      </c>
      <c r="C984" s="31" t="s">
        <v>56</v>
      </c>
      <c r="D984" s="31" t="s">
        <v>1772</v>
      </c>
      <c r="E984" s="31" t="s">
        <v>3813</v>
      </c>
      <c r="F984" s="31" t="s">
        <v>59</v>
      </c>
      <c r="G984" s="31" t="s">
        <v>3814</v>
      </c>
      <c r="H984" s="31" t="s">
        <v>3815</v>
      </c>
      <c r="I984" s="32" t="s">
        <v>2027</v>
      </c>
      <c r="J984" s="32" t="s">
        <v>483</v>
      </c>
      <c r="K984" s="31">
        <f>ABS('Raw_Data'!K984)</f>
        <v>49</v>
      </c>
      <c r="L984" s="31">
        <f>K984 + SUMIF(Stock_In!A:A, A984, Stock_In!D:D) - SUMIF(Stock_Out!A:A, A984, Stock_Out!D:D)</f>
        <v>49</v>
      </c>
      <c r="M984" s="31">
        <v>87</v>
      </c>
      <c r="N984" s="31">
        <f t="shared" si="46"/>
        <v>38</v>
      </c>
      <c r="O984" s="31" t="str">
        <f t="shared" si="45"/>
        <v>Yes</v>
      </c>
      <c r="P984" s="39">
        <v>4</v>
      </c>
      <c r="Q984" s="31">
        <v>47</v>
      </c>
      <c r="R984" s="39">
        <f t="shared" si="47"/>
        <v>188</v>
      </c>
      <c r="S984" s="33">
        <v>67</v>
      </c>
    </row>
    <row r="985" spans="1:19" x14ac:dyDescent="0.25">
      <c r="A985" s="28" t="str">
        <f>IFERROR(VLOOKUP(B985, CHOOSE({1,2}, Products!B:B, Products!A:A), 2, FALSE), "Not Found")</f>
        <v>P010</v>
      </c>
      <c r="B985" s="28" t="str">
        <f>PROPER(TRIM('Raw_Data'!A985))</f>
        <v>Yogurt</v>
      </c>
      <c r="C985" s="28" t="s">
        <v>113</v>
      </c>
      <c r="D985" s="28" t="s">
        <v>737</v>
      </c>
      <c r="E985" s="28" t="s">
        <v>3816</v>
      </c>
      <c r="F985" s="28" t="s">
        <v>59</v>
      </c>
      <c r="G985" s="28" t="s">
        <v>3817</v>
      </c>
      <c r="H985" s="28" t="s">
        <v>3818</v>
      </c>
      <c r="I985" s="29" t="s">
        <v>2027</v>
      </c>
      <c r="J985" s="29">
        <v>45450</v>
      </c>
      <c r="K985" s="28">
        <f>ABS('Raw_Data'!K985)</f>
        <v>63</v>
      </c>
      <c r="L985" s="28">
        <f>K985 + SUMIF(Stock_In!A:A, A985, Stock_In!D:D) - SUMIF(Stock_Out!A:A, A985, Stock_Out!D:D)</f>
        <v>63</v>
      </c>
      <c r="M985" s="28">
        <v>95</v>
      </c>
      <c r="N985" s="28">
        <f t="shared" si="46"/>
        <v>32</v>
      </c>
      <c r="O985" s="28" t="str">
        <f t="shared" si="45"/>
        <v>Yes</v>
      </c>
      <c r="P985" s="40">
        <v>18</v>
      </c>
      <c r="Q985" s="28">
        <v>76</v>
      </c>
      <c r="R985" s="40">
        <f t="shared" si="47"/>
        <v>1368</v>
      </c>
      <c r="S985" s="30">
        <v>96</v>
      </c>
    </row>
    <row r="986" spans="1:19" x14ac:dyDescent="0.25">
      <c r="A986" s="31" t="str">
        <f>IFERROR(VLOOKUP(B986, CHOOSE({1,2}, Products!B:B, Products!A:A), 2, FALSE), "Not Found")</f>
        <v>P103</v>
      </c>
      <c r="B986" s="31" t="str">
        <f>PROPER(TRIM('Raw_Data'!A986))</f>
        <v>Broccoli</v>
      </c>
      <c r="C986" s="31" t="s">
        <v>56</v>
      </c>
      <c r="D986" s="31" t="s">
        <v>181</v>
      </c>
      <c r="E986" s="31" t="s">
        <v>3819</v>
      </c>
      <c r="F986" s="31" t="s">
        <v>59</v>
      </c>
      <c r="G986" s="31" t="s">
        <v>3820</v>
      </c>
      <c r="H986" s="31" t="s">
        <v>3821</v>
      </c>
      <c r="I986" s="32" t="s">
        <v>581</v>
      </c>
      <c r="J986" s="32" t="s">
        <v>1525</v>
      </c>
      <c r="K986" s="31">
        <f>ABS('Raw_Data'!K986)</f>
        <v>73</v>
      </c>
      <c r="L986" s="31">
        <f>K986 + SUMIF(Stock_In!A:A, A986, Stock_In!D:D) - SUMIF(Stock_Out!A:A, A986, Stock_Out!D:D)</f>
        <v>73</v>
      </c>
      <c r="M986" s="31">
        <v>97</v>
      </c>
      <c r="N986" s="31">
        <f t="shared" si="46"/>
        <v>24</v>
      </c>
      <c r="O986" s="31" t="str">
        <f t="shared" si="45"/>
        <v>Yes</v>
      </c>
      <c r="P986" s="39">
        <v>6</v>
      </c>
      <c r="Q986" s="31">
        <v>94</v>
      </c>
      <c r="R986" s="39">
        <f t="shared" si="47"/>
        <v>564</v>
      </c>
      <c r="S986" s="33">
        <v>58</v>
      </c>
    </row>
    <row r="987" spans="1:19" x14ac:dyDescent="0.25">
      <c r="A987" s="28" t="str">
        <f>IFERROR(VLOOKUP(B987, CHOOSE({1,2}, Products!B:B, Products!A:A), 2, FALSE), "Not Found")</f>
        <v>P063</v>
      </c>
      <c r="B987" s="28" t="str">
        <f>PROPER(TRIM('Raw_Data'!A987))</f>
        <v>Tuna</v>
      </c>
      <c r="C987" s="28" t="s">
        <v>65</v>
      </c>
      <c r="D987" s="28" t="s">
        <v>443</v>
      </c>
      <c r="E987" s="28" t="s">
        <v>3822</v>
      </c>
      <c r="F987" s="28" t="s">
        <v>59</v>
      </c>
      <c r="G987" s="28" t="s">
        <v>3823</v>
      </c>
      <c r="H987" s="28" t="s">
        <v>3824</v>
      </c>
      <c r="I987" s="29" t="s">
        <v>86</v>
      </c>
      <c r="J987" s="29">
        <v>45631</v>
      </c>
      <c r="K987" s="28">
        <f>ABS('Raw_Data'!K987)</f>
        <v>89</v>
      </c>
      <c r="L987" s="28">
        <f>K987 + SUMIF(Stock_In!A:A, A987, Stock_In!D:D) - SUMIF(Stock_Out!A:A, A987, Stock_Out!D:D)</f>
        <v>89</v>
      </c>
      <c r="M987" s="28">
        <v>36</v>
      </c>
      <c r="N987" s="28">
        <f t="shared" si="46"/>
        <v>0</v>
      </c>
      <c r="O987" s="28" t="str">
        <f t="shared" si="45"/>
        <v>No</v>
      </c>
      <c r="P987" s="40">
        <v>10</v>
      </c>
      <c r="Q987" s="28">
        <v>27</v>
      </c>
      <c r="R987" s="40">
        <f t="shared" si="47"/>
        <v>270</v>
      </c>
      <c r="S987" s="30">
        <v>6</v>
      </c>
    </row>
    <row r="988" spans="1:19" x14ac:dyDescent="0.25">
      <c r="A988" s="31" t="str">
        <f>IFERROR(VLOOKUP(B988, CHOOSE({1,2}, Products!B:B, Products!A:A), 2, FALSE), "Not Found")</f>
        <v>P105</v>
      </c>
      <c r="B988" s="31" t="str">
        <f>PROPER(TRIM('Raw_Data'!A988))</f>
        <v>Strawberries</v>
      </c>
      <c r="C988" s="31" t="s">
        <v>113</v>
      </c>
      <c r="D988" s="31" t="s">
        <v>2352</v>
      </c>
      <c r="E988" s="31" t="s">
        <v>3825</v>
      </c>
      <c r="F988" s="31" t="s">
        <v>106</v>
      </c>
      <c r="G988" s="31" t="s">
        <v>3826</v>
      </c>
      <c r="H988" s="31" t="s">
        <v>3827</v>
      </c>
      <c r="I988" s="32" t="s">
        <v>86</v>
      </c>
      <c r="J988" s="32" t="s">
        <v>934</v>
      </c>
      <c r="K988" s="31">
        <f>ABS('Raw_Data'!K988)</f>
        <v>26</v>
      </c>
      <c r="L988" s="31">
        <f>K988 + SUMIF(Stock_In!A:A, A988, Stock_In!D:D) - SUMIF(Stock_Out!A:A, A988, Stock_Out!D:D)</f>
        <v>26</v>
      </c>
      <c r="M988" s="31">
        <v>7</v>
      </c>
      <c r="N988" s="31">
        <f t="shared" si="46"/>
        <v>0</v>
      </c>
      <c r="O988" s="31" t="str">
        <f t="shared" si="45"/>
        <v>No</v>
      </c>
      <c r="P988" s="39">
        <v>9</v>
      </c>
      <c r="Q988" s="31">
        <v>66</v>
      </c>
      <c r="R988" s="39">
        <f t="shared" si="47"/>
        <v>594</v>
      </c>
      <c r="S988" s="33">
        <v>71</v>
      </c>
    </row>
    <row r="989" spans="1:19" x14ac:dyDescent="0.25">
      <c r="A989" s="28" t="str">
        <f>IFERROR(VLOOKUP(B989, CHOOSE({1,2}, Products!B:B, Products!A:A), 2, FALSE), "Not Found")</f>
        <v>P012</v>
      </c>
      <c r="B989" s="28" t="str">
        <f>PROPER(TRIM('Raw_Data'!A989))</f>
        <v>Avocado Oil</v>
      </c>
      <c r="C989" s="28" t="s">
        <v>74</v>
      </c>
      <c r="D989" s="28" t="s">
        <v>82</v>
      </c>
      <c r="E989" s="28" t="s">
        <v>3828</v>
      </c>
      <c r="F989" s="28" t="s">
        <v>106</v>
      </c>
      <c r="G989" s="28" t="s">
        <v>3829</v>
      </c>
      <c r="H989" s="28" t="s">
        <v>3830</v>
      </c>
      <c r="I989" s="29" t="s">
        <v>717</v>
      </c>
      <c r="J989" s="29" t="s">
        <v>1058</v>
      </c>
      <c r="K989" s="28">
        <f>ABS('Raw_Data'!K989)</f>
        <v>50</v>
      </c>
      <c r="L989" s="28">
        <f>K989 + SUMIF(Stock_In!A:A, A989, Stock_In!D:D) - SUMIF(Stock_Out!A:A, A989, Stock_Out!D:D)</f>
        <v>50</v>
      </c>
      <c r="M989" s="28">
        <v>57</v>
      </c>
      <c r="N989" s="28">
        <f t="shared" si="46"/>
        <v>7</v>
      </c>
      <c r="O989" s="28" t="str">
        <f t="shared" si="45"/>
        <v>Yes</v>
      </c>
      <c r="P989" s="40">
        <v>7</v>
      </c>
      <c r="Q989" s="28">
        <v>95</v>
      </c>
      <c r="R989" s="40">
        <f t="shared" si="47"/>
        <v>665</v>
      </c>
      <c r="S989" s="30">
        <v>28</v>
      </c>
    </row>
    <row r="990" spans="1:19" x14ac:dyDescent="0.25">
      <c r="A990" s="31" t="str">
        <f>IFERROR(VLOOKUP(B990, CHOOSE({1,2}, Products!B:B, Products!A:A), 2, FALSE), "Not Found")</f>
        <v>P088</v>
      </c>
      <c r="B990" s="31" t="str">
        <f>PROPER(TRIM('Raw_Data'!A990))</f>
        <v>Haddock</v>
      </c>
      <c r="C990" s="31" t="s">
        <v>113</v>
      </c>
      <c r="D990" s="31" t="s">
        <v>1550</v>
      </c>
      <c r="E990" s="31" t="s">
        <v>3831</v>
      </c>
      <c r="F990" s="31" t="s">
        <v>106</v>
      </c>
      <c r="G990" s="31" t="s">
        <v>3832</v>
      </c>
      <c r="H990" s="31" t="s">
        <v>3833</v>
      </c>
      <c r="I990" s="32" t="s">
        <v>717</v>
      </c>
      <c r="J990" s="32" t="s">
        <v>333</v>
      </c>
      <c r="K990" s="31">
        <f>ABS('Raw_Data'!K990)</f>
        <v>43</v>
      </c>
      <c r="L990" s="31">
        <f>K990 + SUMIF(Stock_In!A:A, A990, Stock_In!D:D) - SUMIF(Stock_Out!A:A, A990, Stock_Out!D:D)</f>
        <v>43</v>
      </c>
      <c r="M990" s="31">
        <v>65</v>
      </c>
      <c r="N990" s="31">
        <f t="shared" si="46"/>
        <v>22</v>
      </c>
      <c r="O990" s="31" t="str">
        <f t="shared" si="45"/>
        <v>Yes</v>
      </c>
      <c r="P990" s="39">
        <v>12</v>
      </c>
      <c r="Q990" s="31">
        <v>62</v>
      </c>
      <c r="R990" s="39">
        <f t="shared" si="47"/>
        <v>744</v>
      </c>
      <c r="S990" s="33">
        <v>47</v>
      </c>
    </row>
    <row r="991" spans="1:19" x14ac:dyDescent="0.25">
      <c r="A991" s="28" t="str">
        <f>IFERROR(VLOOKUP(B991, CHOOSE({1,2}, Products!B:B, Products!A:A), 2, FALSE), "Not Found")</f>
        <v>P042</v>
      </c>
      <c r="B991" s="28" t="str">
        <f>PROPER(TRIM('Raw_Data'!A991))</f>
        <v>Feta Cheese</v>
      </c>
      <c r="C991" s="28" t="s">
        <v>103</v>
      </c>
      <c r="D991" s="28" t="s">
        <v>1171</v>
      </c>
      <c r="E991" s="28" t="s">
        <v>3834</v>
      </c>
      <c r="F991" s="28" t="s">
        <v>106</v>
      </c>
      <c r="G991" s="28" t="s">
        <v>3835</v>
      </c>
      <c r="H991" s="28" t="s">
        <v>3836</v>
      </c>
      <c r="I991" s="29" t="s">
        <v>313</v>
      </c>
      <c r="J991" s="29" t="s">
        <v>774</v>
      </c>
      <c r="K991" s="28">
        <f>ABS('Raw_Data'!K991)</f>
        <v>97</v>
      </c>
      <c r="L991" s="28">
        <f>K991 + SUMIF(Stock_In!A:A, A991, Stock_In!D:D) - SUMIF(Stock_Out!A:A, A991, Stock_Out!D:D)</f>
        <v>97</v>
      </c>
      <c r="M991" s="28">
        <v>72</v>
      </c>
      <c r="N991" s="28">
        <f t="shared" si="46"/>
        <v>0</v>
      </c>
      <c r="O991" s="28" t="str">
        <f t="shared" si="45"/>
        <v>No</v>
      </c>
      <c r="P991" s="40">
        <v>1.5</v>
      </c>
      <c r="Q991" s="28">
        <v>39</v>
      </c>
      <c r="R991" s="40">
        <f t="shared" si="47"/>
        <v>58.5</v>
      </c>
      <c r="S991" s="30">
        <v>78</v>
      </c>
    </row>
    <row r="992" spans="1:19" x14ac:dyDescent="0.25">
      <c r="A992" s="31" t="str">
        <f>IFERROR(VLOOKUP(B992, CHOOSE({1,2}, Products!B:B, Products!A:A), 2, FALSE), "Not Found")</f>
        <v>P048</v>
      </c>
      <c r="B992" s="31" t="str">
        <f>PROPER(TRIM('Raw_Data'!A992))</f>
        <v>Trout</v>
      </c>
      <c r="C992" s="31" t="s">
        <v>56</v>
      </c>
      <c r="D992" s="31" t="s">
        <v>612</v>
      </c>
      <c r="E992" s="31" t="s">
        <v>3837</v>
      </c>
      <c r="F992" s="31" t="s">
        <v>59</v>
      </c>
      <c r="G992" s="31" t="s">
        <v>3838</v>
      </c>
      <c r="H992" s="31" t="s">
        <v>3839</v>
      </c>
      <c r="I992" s="32" t="s">
        <v>313</v>
      </c>
      <c r="J992" s="32" t="s">
        <v>1913</v>
      </c>
      <c r="K992" s="31">
        <f>ABS('Raw_Data'!K992)</f>
        <v>98</v>
      </c>
      <c r="L992" s="31">
        <f>K992 + SUMIF(Stock_In!A:A, A992, Stock_In!D:D) - SUMIF(Stock_Out!A:A, A992, Stock_Out!D:D)</f>
        <v>98</v>
      </c>
      <c r="M992" s="31">
        <v>32</v>
      </c>
      <c r="N992" s="31">
        <f t="shared" si="46"/>
        <v>0</v>
      </c>
      <c r="O992" s="31" t="str">
        <f t="shared" si="45"/>
        <v>No</v>
      </c>
      <c r="P992" s="39">
        <v>1</v>
      </c>
      <c r="Q992" s="31">
        <v>55</v>
      </c>
      <c r="R992" s="39">
        <f t="shared" si="47"/>
        <v>55</v>
      </c>
      <c r="S992" s="33">
        <v>72</v>
      </c>
    </row>
    <row r="993" spans="1:19" x14ac:dyDescent="0.25">
      <c r="A993" s="28" t="str">
        <f>IFERROR(VLOOKUP(B993, CHOOSE({1,2}, Products!B:B, Products!A:A), 2, FALSE), "Not Found")</f>
        <v>P003</v>
      </c>
      <c r="B993" s="28" t="str">
        <f>PROPER(TRIM('Raw_Data'!A993))</f>
        <v>Parmesan Cheese</v>
      </c>
      <c r="C993" s="28" t="s">
        <v>56</v>
      </c>
      <c r="D993" s="28" t="s">
        <v>3229</v>
      </c>
      <c r="E993" s="28" t="s">
        <v>3840</v>
      </c>
      <c r="F993" s="28" t="s">
        <v>59</v>
      </c>
      <c r="G993" s="28" t="s">
        <v>3841</v>
      </c>
      <c r="H993" s="28" t="s">
        <v>3842</v>
      </c>
      <c r="I993" s="29" t="s">
        <v>1229</v>
      </c>
      <c r="J993" s="29" t="s">
        <v>797</v>
      </c>
      <c r="K993" s="28">
        <f>ABS('Raw_Data'!K993)</f>
        <v>52</v>
      </c>
      <c r="L993" s="28">
        <f>K993 + SUMIF(Stock_In!A:A, A993, Stock_In!D:D) - SUMIF(Stock_Out!A:A, A993, Stock_Out!D:D)</f>
        <v>52</v>
      </c>
      <c r="M993" s="28">
        <v>99</v>
      </c>
      <c r="N993" s="28">
        <f t="shared" si="46"/>
        <v>47</v>
      </c>
      <c r="O993" s="28" t="str">
        <f t="shared" si="45"/>
        <v>Yes</v>
      </c>
      <c r="P993" s="40">
        <v>2</v>
      </c>
      <c r="Q993" s="28">
        <v>20</v>
      </c>
      <c r="R993" s="40">
        <f t="shared" si="47"/>
        <v>40</v>
      </c>
      <c r="S993" s="30">
        <v>85</v>
      </c>
    </row>
    <row r="994" spans="1:19" x14ac:dyDescent="0.25">
      <c r="A994" s="36" t="str">
        <f>IFERROR(VLOOKUP(B994, CHOOSE({1,2}, Products!B:B, Products!A:A), 2, FALSE), "Not Found")</f>
        <v>P124</v>
      </c>
      <c r="B994" s="36" t="str">
        <f>PROPER(TRIM('Raw_Data'!A994))</f>
        <v>Raw Sugar</v>
      </c>
      <c r="C994" s="36" t="s">
        <v>56</v>
      </c>
      <c r="D994" s="36" t="s">
        <v>104</v>
      </c>
      <c r="E994" s="36" t="s">
        <v>3843</v>
      </c>
      <c r="F994" s="36" t="s">
        <v>59</v>
      </c>
      <c r="G994" s="36" t="s">
        <v>3844</v>
      </c>
      <c r="H994" s="36" t="s">
        <v>3845</v>
      </c>
      <c r="I994" s="37" t="s">
        <v>1229</v>
      </c>
      <c r="J994" s="37" t="s">
        <v>705</v>
      </c>
      <c r="K994" s="36">
        <f>ABS('Raw_Data'!K994)</f>
        <v>72</v>
      </c>
      <c r="L994" s="36">
        <f>K994 + SUMIF(Stock_In!A:A, A994, Stock_In!D:D) - SUMIF(Stock_Out!A:A, A994, Stock_Out!D:D)</f>
        <v>72</v>
      </c>
      <c r="M994" s="36">
        <v>77</v>
      </c>
      <c r="N994" s="31">
        <f t="shared" si="46"/>
        <v>5</v>
      </c>
      <c r="O994" s="36" t="str">
        <f t="shared" si="45"/>
        <v>Yes</v>
      </c>
      <c r="P994" s="41">
        <v>6</v>
      </c>
      <c r="Q994" s="36">
        <v>40</v>
      </c>
      <c r="R994" s="39">
        <f t="shared" si="47"/>
        <v>240</v>
      </c>
      <c r="S994" s="20">
        <v>84</v>
      </c>
    </row>
  </sheetData>
  <mergeCells count="1">
    <mergeCell ref="A1:S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R129"/>
  <sheetViews>
    <sheetView showGridLines="0" zoomScaleNormal="100" workbookViewId="0">
      <selection sqref="A1:R2"/>
    </sheetView>
  </sheetViews>
  <sheetFormatPr defaultColWidth="9" defaultRowHeight="15" x14ac:dyDescent="0.25"/>
  <cols>
    <col min="1" max="1" width="23.28515625" customWidth="1"/>
    <col min="2" max="2" width="23" customWidth="1"/>
    <col min="3" max="3" width="25.140625" customWidth="1"/>
    <col min="21" max="21" width="28.7109375" bestFit="1" customWidth="1"/>
  </cols>
  <sheetData>
    <row r="1" spans="1:18" ht="15" customHeight="1" x14ac:dyDescent="0.25">
      <c r="A1" s="57" t="s">
        <v>3853</v>
      </c>
      <c r="B1" s="57"/>
      <c r="C1" s="57"/>
      <c r="D1" s="57"/>
      <c r="E1" s="57"/>
      <c r="F1" s="57"/>
      <c r="G1" s="57"/>
      <c r="H1" s="57"/>
      <c r="I1" s="57"/>
      <c r="J1" s="57"/>
      <c r="K1" s="57"/>
      <c r="L1" s="57"/>
      <c r="M1" s="57"/>
      <c r="N1" s="57"/>
      <c r="O1" s="57"/>
      <c r="P1" s="57"/>
      <c r="Q1" s="57"/>
      <c r="R1" s="57"/>
    </row>
    <row r="2" spans="1:18" ht="15" customHeight="1" x14ac:dyDescent="0.25">
      <c r="A2" s="57"/>
      <c r="B2" s="57"/>
      <c r="C2" s="57"/>
      <c r="D2" s="57"/>
      <c r="E2" s="57"/>
      <c r="F2" s="57"/>
      <c r="G2" s="57"/>
      <c r="H2" s="57"/>
      <c r="I2" s="57"/>
      <c r="J2" s="57"/>
      <c r="K2" s="57"/>
      <c r="L2" s="57"/>
      <c r="M2" s="57"/>
      <c r="N2" s="57"/>
      <c r="O2" s="57"/>
      <c r="P2" s="57"/>
      <c r="Q2" s="57"/>
      <c r="R2" s="57"/>
    </row>
    <row r="4" spans="1:18" ht="18.75" x14ac:dyDescent="0.3">
      <c r="A4" s="15" t="s">
        <v>3847</v>
      </c>
      <c r="B4" s="14" t="s">
        <v>38</v>
      </c>
      <c r="C4" s="15" t="s">
        <v>3848</v>
      </c>
    </row>
    <row r="5" spans="1:18" x14ac:dyDescent="0.25">
      <c r="A5" s="16" t="s">
        <v>3854</v>
      </c>
      <c r="B5" s="16" t="s">
        <v>55</v>
      </c>
      <c r="C5" s="16" t="s">
        <v>56</v>
      </c>
    </row>
    <row r="6" spans="1:18" x14ac:dyDescent="0.25">
      <c r="A6" s="13" t="s">
        <v>3855</v>
      </c>
      <c r="B6" s="13" t="s">
        <v>64</v>
      </c>
      <c r="C6" s="13" t="s">
        <v>65</v>
      </c>
    </row>
    <row r="7" spans="1:18" x14ac:dyDescent="0.25">
      <c r="A7" s="13" t="s">
        <v>3856</v>
      </c>
      <c r="B7" s="13" t="s">
        <v>73</v>
      </c>
      <c r="C7" s="13" t="s">
        <v>74</v>
      </c>
    </row>
    <row r="8" spans="1:18" x14ac:dyDescent="0.25">
      <c r="A8" s="13" t="s">
        <v>3857</v>
      </c>
      <c r="B8" s="13" t="s">
        <v>81</v>
      </c>
      <c r="C8" s="13" t="s">
        <v>56</v>
      </c>
    </row>
    <row r="9" spans="1:18" x14ac:dyDescent="0.25">
      <c r="A9" s="13" t="s">
        <v>3858</v>
      </c>
      <c r="B9" s="13" t="s">
        <v>88</v>
      </c>
      <c r="C9" s="13" t="s">
        <v>56</v>
      </c>
    </row>
    <row r="10" spans="1:18" x14ac:dyDescent="0.25">
      <c r="A10" s="13" t="s">
        <v>3859</v>
      </c>
      <c r="B10" s="13" t="s">
        <v>96</v>
      </c>
      <c r="C10" s="13" t="s">
        <v>56</v>
      </c>
    </row>
    <row r="11" spans="1:18" x14ac:dyDescent="0.25">
      <c r="A11" s="13" t="s">
        <v>3860</v>
      </c>
      <c r="B11" s="13" t="s">
        <v>102</v>
      </c>
      <c r="C11" s="13" t="s">
        <v>103</v>
      </c>
    </row>
    <row r="12" spans="1:18" x14ac:dyDescent="0.25">
      <c r="A12" s="13" t="s">
        <v>3861</v>
      </c>
      <c r="B12" s="13" t="s">
        <v>112</v>
      </c>
      <c r="C12" s="13" t="s">
        <v>113</v>
      </c>
    </row>
    <row r="13" spans="1:18" x14ac:dyDescent="0.25">
      <c r="A13" s="13" t="s">
        <v>3862</v>
      </c>
      <c r="B13" s="13" t="s">
        <v>121</v>
      </c>
      <c r="C13" s="13" t="s">
        <v>74</v>
      </c>
    </row>
    <row r="14" spans="1:18" x14ac:dyDescent="0.25">
      <c r="A14" s="13" t="s">
        <v>3863</v>
      </c>
      <c r="B14" s="13" t="s">
        <v>127</v>
      </c>
      <c r="C14" s="13" t="s">
        <v>74</v>
      </c>
    </row>
    <row r="15" spans="1:18" x14ac:dyDescent="0.25">
      <c r="A15" s="13" t="s">
        <v>3864</v>
      </c>
      <c r="B15" s="13" t="s">
        <v>134</v>
      </c>
      <c r="C15" s="13" t="s">
        <v>74</v>
      </c>
    </row>
    <row r="16" spans="1:18" x14ac:dyDescent="0.25">
      <c r="A16" s="13" t="s">
        <v>3865</v>
      </c>
      <c r="B16" s="13" t="s">
        <v>139</v>
      </c>
      <c r="C16" s="13" t="s">
        <v>65</v>
      </c>
    </row>
    <row r="17" spans="1:3" x14ac:dyDescent="0.25">
      <c r="A17" s="13" t="s">
        <v>3866</v>
      </c>
      <c r="B17" s="13" t="s">
        <v>144</v>
      </c>
      <c r="C17" s="13" t="s">
        <v>56</v>
      </c>
    </row>
    <row r="18" spans="1:3" x14ac:dyDescent="0.25">
      <c r="A18" s="13" t="s">
        <v>3867</v>
      </c>
      <c r="B18" s="13" t="s">
        <v>151</v>
      </c>
      <c r="C18" s="13" t="s">
        <v>152</v>
      </c>
    </row>
    <row r="19" spans="1:3" x14ac:dyDescent="0.25">
      <c r="A19" s="13" t="s">
        <v>3868</v>
      </c>
      <c r="B19" s="13" t="s">
        <v>160</v>
      </c>
      <c r="C19" s="13" t="s">
        <v>56</v>
      </c>
    </row>
    <row r="20" spans="1:3" x14ac:dyDescent="0.25">
      <c r="A20" s="13" t="s">
        <v>3869</v>
      </c>
      <c r="B20" s="13" t="s">
        <v>167</v>
      </c>
      <c r="C20" s="13" t="s">
        <v>56</v>
      </c>
    </row>
    <row r="21" spans="1:3" x14ac:dyDescent="0.25">
      <c r="A21" s="13" t="s">
        <v>3870</v>
      </c>
      <c r="B21" s="13" t="s">
        <v>173</v>
      </c>
      <c r="C21" s="13" t="s">
        <v>74</v>
      </c>
    </row>
    <row r="22" spans="1:3" x14ac:dyDescent="0.25">
      <c r="A22" s="13" t="s">
        <v>3871</v>
      </c>
      <c r="B22" s="13" t="s">
        <v>180</v>
      </c>
      <c r="C22" s="13" t="s">
        <v>74</v>
      </c>
    </row>
    <row r="23" spans="1:3" x14ac:dyDescent="0.25">
      <c r="A23" s="13" t="s">
        <v>3872</v>
      </c>
      <c r="B23" s="13" t="s">
        <v>186</v>
      </c>
      <c r="C23" s="13" t="s">
        <v>56</v>
      </c>
    </row>
    <row r="24" spans="1:3" x14ac:dyDescent="0.25">
      <c r="A24" s="13" t="s">
        <v>3873</v>
      </c>
      <c r="B24" s="13" t="s">
        <v>192</v>
      </c>
      <c r="C24" s="13" t="s">
        <v>103</v>
      </c>
    </row>
    <row r="25" spans="1:3" x14ac:dyDescent="0.25">
      <c r="A25" s="13" t="s">
        <v>3874</v>
      </c>
      <c r="B25" s="13" t="s">
        <v>200</v>
      </c>
      <c r="C25" s="13" t="s">
        <v>201</v>
      </c>
    </row>
    <row r="26" spans="1:3" x14ac:dyDescent="0.25">
      <c r="A26" s="13" t="s">
        <v>3875</v>
      </c>
      <c r="B26" s="13" t="s">
        <v>208</v>
      </c>
      <c r="C26" s="13" t="s">
        <v>56</v>
      </c>
    </row>
    <row r="27" spans="1:3" x14ac:dyDescent="0.25">
      <c r="A27" s="13" t="s">
        <v>3876</v>
      </c>
      <c r="B27" s="13" t="s">
        <v>215</v>
      </c>
      <c r="C27" s="13" t="s">
        <v>56</v>
      </c>
    </row>
    <row r="28" spans="1:3" x14ac:dyDescent="0.25">
      <c r="A28" s="13" t="s">
        <v>3877</v>
      </c>
      <c r="B28" s="13" t="s">
        <v>221</v>
      </c>
      <c r="C28" s="13" t="s">
        <v>56</v>
      </c>
    </row>
    <row r="29" spans="1:3" x14ac:dyDescent="0.25">
      <c r="A29" s="13" t="s">
        <v>3878</v>
      </c>
      <c r="B29" s="13" t="s">
        <v>226</v>
      </c>
      <c r="C29" s="13" t="s">
        <v>103</v>
      </c>
    </row>
    <row r="30" spans="1:3" x14ac:dyDescent="0.25">
      <c r="A30" s="13" t="s">
        <v>3879</v>
      </c>
      <c r="B30" s="13" t="s">
        <v>232</v>
      </c>
      <c r="C30" s="13" t="s">
        <v>152</v>
      </c>
    </row>
    <row r="31" spans="1:3" x14ac:dyDescent="0.25">
      <c r="A31" s="13" t="s">
        <v>3880</v>
      </c>
      <c r="B31" s="13" t="s">
        <v>238</v>
      </c>
      <c r="C31" s="13" t="s">
        <v>201</v>
      </c>
    </row>
    <row r="32" spans="1:3" x14ac:dyDescent="0.25">
      <c r="A32" s="13" t="s">
        <v>3881</v>
      </c>
      <c r="B32" s="13" t="s">
        <v>250</v>
      </c>
      <c r="C32" s="13" t="s">
        <v>113</v>
      </c>
    </row>
    <row r="33" spans="1:3" x14ac:dyDescent="0.25">
      <c r="A33" s="13" t="s">
        <v>3882</v>
      </c>
      <c r="B33" s="13" t="s">
        <v>255</v>
      </c>
      <c r="C33" s="13" t="s">
        <v>103</v>
      </c>
    </row>
    <row r="34" spans="1:3" x14ac:dyDescent="0.25">
      <c r="A34" s="13" t="s">
        <v>3883</v>
      </c>
      <c r="B34" s="13" t="s">
        <v>260</v>
      </c>
      <c r="C34" s="13" t="s">
        <v>103</v>
      </c>
    </row>
    <row r="35" spans="1:3" x14ac:dyDescent="0.25">
      <c r="A35" s="13" t="s">
        <v>3884</v>
      </c>
      <c r="B35" s="13" t="s">
        <v>266</v>
      </c>
      <c r="C35" s="13" t="s">
        <v>56</v>
      </c>
    </row>
    <row r="36" spans="1:3" x14ac:dyDescent="0.25">
      <c r="A36" s="13" t="s">
        <v>3885</v>
      </c>
      <c r="B36" s="13" t="s">
        <v>278</v>
      </c>
      <c r="C36" s="13" t="s">
        <v>74</v>
      </c>
    </row>
    <row r="37" spans="1:3" x14ac:dyDescent="0.25">
      <c r="A37" s="13" t="s">
        <v>3886</v>
      </c>
      <c r="B37" s="13" t="s">
        <v>285</v>
      </c>
      <c r="C37" s="13" t="s">
        <v>56</v>
      </c>
    </row>
    <row r="38" spans="1:3" x14ac:dyDescent="0.25">
      <c r="A38" s="13" t="s">
        <v>3887</v>
      </c>
      <c r="B38" s="13" t="s">
        <v>291</v>
      </c>
      <c r="C38" s="13" t="s">
        <v>103</v>
      </c>
    </row>
    <row r="39" spans="1:3" x14ac:dyDescent="0.25">
      <c r="A39" s="13" t="s">
        <v>3888</v>
      </c>
      <c r="B39" s="13" t="s">
        <v>650</v>
      </c>
      <c r="C39" s="13" t="s">
        <v>74</v>
      </c>
    </row>
    <row r="40" spans="1:3" x14ac:dyDescent="0.25">
      <c r="A40" s="13" t="s">
        <v>3889</v>
      </c>
      <c r="B40" s="13" t="s">
        <v>315</v>
      </c>
      <c r="C40" s="13" t="s">
        <v>152</v>
      </c>
    </row>
    <row r="41" spans="1:3" x14ac:dyDescent="0.25">
      <c r="A41" s="13" t="s">
        <v>3890</v>
      </c>
      <c r="B41" s="13" t="s">
        <v>321</v>
      </c>
      <c r="C41" s="13" t="s">
        <v>201</v>
      </c>
    </row>
    <row r="42" spans="1:3" x14ac:dyDescent="0.25">
      <c r="A42" s="13" t="s">
        <v>3891</v>
      </c>
      <c r="B42" s="13" t="s">
        <v>327</v>
      </c>
      <c r="C42" s="13" t="s">
        <v>152</v>
      </c>
    </row>
    <row r="43" spans="1:3" x14ac:dyDescent="0.25">
      <c r="A43" s="13" t="s">
        <v>3892</v>
      </c>
      <c r="B43" s="13" t="s">
        <v>334</v>
      </c>
      <c r="C43" s="13" t="s">
        <v>65</v>
      </c>
    </row>
    <row r="44" spans="1:3" x14ac:dyDescent="0.25">
      <c r="A44" s="13" t="s">
        <v>3893</v>
      </c>
      <c r="B44" s="13" t="s">
        <v>347</v>
      </c>
      <c r="C44" s="13" t="s">
        <v>65</v>
      </c>
    </row>
    <row r="45" spans="1:3" x14ac:dyDescent="0.25">
      <c r="A45" s="13" t="s">
        <v>3894</v>
      </c>
      <c r="B45" s="13" t="s">
        <v>353</v>
      </c>
      <c r="C45" s="13" t="s">
        <v>56</v>
      </c>
    </row>
    <row r="46" spans="1:3" x14ac:dyDescent="0.25">
      <c r="A46" s="13" t="s">
        <v>3895</v>
      </c>
      <c r="B46" s="13" t="s">
        <v>359</v>
      </c>
      <c r="C46" s="13" t="s">
        <v>74</v>
      </c>
    </row>
    <row r="47" spans="1:3" x14ac:dyDescent="0.25">
      <c r="A47" s="13" t="s">
        <v>3896</v>
      </c>
      <c r="B47" s="13" t="s">
        <v>365</v>
      </c>
      <c r="C47" s="13" t="s">
        <v>56</v>
      </c>
    </row>
    <row r="48" spans="1:3" x14ac:dyDescent="0.25">
      <c r="A48" s="13" t="s">
        <v>3897</v>
      </c>
      <c r="B48" s="13" t="s">
        <v>370</v>
      </c>
      <c r="C48" s="13" t="s">
        <v>65</v>
      </c>
    </row>
    <row r="49" spans="1:3" x14ac:dyDescent="0.25">
      <c r="A49" s="13" t="s">
        <v>3898</v>
      </c>
      <c r="B49" s="13" t="s">
        <v>376</v>
      </c>
      <c r="C49" s="13" t="s">
        <v>65</v>
      </c>
    </row>
    <row r="50" spans="1:3" x14ac:dyDescent="0.25">
      <c r="A50" s="13" t="s">
        <v>3899</v>
      </c>
      <c r="B50" s="13" t="s">
        <v>389</v>
      </c>
      <c r="C50" s="13" t="s">
        <v>74</v>
      </c>
    </row>
    <row r="51" spans="1:3" x14ac:dyDescent="0.25">
      <c r="A51" s="13" t="s">
        <v>3900</v>
      </c>
      <c r="B51" s="13" t="s">
        <v>395</v>
      </c>
      <c r="C51" s="13" t="s">
        <v>56</v>
      </c>
    </row>
    <row r="52" spans="1:3" x14ac:dyDescent="0.25">
      <c r="A52" s="13" t="s">
        <v>3901</v>
      </c>
      <c r="B52" s="13" t="s">
        <v>410</v>
      </c>
      <c r="C52" s="13" t="s">
        <v>113</v>
      </c>
    </row>
    <row r="53" spans="1:3" x14ac:dyDescent="0.25">
      <c r="A53" s="13" t="s">
        <v>3902</v>
      </c>
      <c r="B53" s="13" t="s">
        <v>415</v>
      </c>
      <c r="C53" s="13" t="s">
        <v>56</v>
      </c>
    </row>
    <row r="54" spans="1:3" x14ac:dyDescent="0.25">
      <c r="A54" s="13" t="s">
        <v>3903</v>
      </c>
      <c r="B54" s="13" t="s">
        <v>421</v>
      </c>
      <c r="C54" s="13" t="s">
        <v>74</v>
      </c>
    </row>
    <row r="55" spans="1:3" x14ac:dyDescent="0.25">
      <c r="A55" s="13" t="s">
        <v>3904</v>
      </c>
      <c r="B55" s="13" t="s">
        <v>427</v>
      </c>
      <c r="C55" s="13" t="s">
        <v>113</v>
      </c>
    </row>
    <row r="56" spans="1:3" x14ac:dyDescent="0.25">
      <c r="A56" s="13" t="s">
        <v>3905</v>
      </c>
      <c r="B56" s="13" t="s">
        <v>447</v>
      </c>
      <c r="C56" s="13" t="s">
        <v>56</v>
      </c>
    </row>
    <row r="57" spans="1:3" x14ac:dyDescent="0.25">
      <c r="A57" s="13" t="s">
        <v>3906</v>
      </c>
      <c r="B57" s="13" t="s">
        <v>452</v>
      </c>
      <c r="C57" s="13" t="s">
        <v>103</v>
      </c>
    </row>
    <row r="58" spans="1:3" x14ac:dyDescent="0.25">
      <c r="A58" s="13" t="s">
        <v>3907</v>
      </c>
      <c r="B58" s="13" t="s">
        <v>457</v>
      </c>
      <c r="C58" s="13" t="s">
        <v>103</v>
      </c>
    </row>
    <row r="59" spans="1:3" x14ac:dyDescent="0.25">
      <c r="A59" s="13" t="s">
        <v>3908</v>
      </c>
      <c r="B59" s="13" t="s">
        <v>462</v>
      </c>
      <c r="C59" s="13" t="s">
        <v>103</v>
      </c>
    </row>
    <row r="60" spans="1:3" x14ac:dyDescent="0.25">
      <c r="A60" s="13" t="s">
        <v>3909</v>
      </c>
      <c r="B60" s="13" t="s">
        <v>474</v>
      </c>
      <c r="C60" s="13" t="s">
        <v>56</v>
      </c>
    </row>
    <row r="61" spans="1:3" x14ac:dyDescent="0.25">
      <c r="A61" s="13" t="s">
        <v>3910</v>
      </c>
      <c r="B61" s="13" t="s">
        <v>489</v>
      </c>
      <c r="C61" s="13" t="s">
        <v>56</v>
      </c>
    </row>
    <row r="62" spans="1:3" x14ac:dyDescent="0.25">
      <c r="A62" s="13" t="s">
        <v>3911</v>
      </c>
      <c r="B62" s="13" t="s">
        <v>506</v>
      </c>
      <c r="C62" s="13" t="s">
        <v>103</v>
      </c>
    </row>
    <row r="63" spans="1:3" x14ac:dyDescent="0.25">
      <c r="A63" s="13" t="s">
        <v>3912</v>
      </c>
      <c r="B63" s="13" t="s">
        <v>519</v>
      </c>
      <c r="C63" s="13" t="s">
        <v>74</v>
      </c>
    </row>
    <row r="64" spans="1:3" x14ac:dyDescent="0.25">
      <c r="A64" s="13" t="s">
        <v>3913</v>
      </c>
      <c r="B64" s="13" t="s">
        <v>535</v>
      </c>
      <c r="C64" s="13" t="s">
        <v>56</v>
      </c>
    </row>
    <row r="65" spans="1:3" x14ac:dyDescent="0.25">
      <c r="A65" s="13" t="s">
        <v>3914</v>
      </c>
      <c r="B65" s="13" t="s">
        <v>542</v>
      </c>
      <c r="C65" s="13" t="s">
        <v>65</v>
      </c>
    </row>
    <row r="66" spans="1:3" x14ac:dyDescent="0.25">
      <c r="A66" s="13" t="s">
        <v>3915</v>
      </c>
      <c r="B66" s="13" t="s">
        <v>566</v>
      </c>
      <c r="C66" s="13" t="s">
        <v>103</v>
      </c>
    </row>
    <row r="67" spans="1:3" x14ac:dyDescent="0.25">
      <c r="A67" s="13" t="s">
        <v>3916</v>
      </c>
      <c r="B67" s="13" t="s">
        <v>571</v>
      </c>
      <c r="C67" s="13" t="s">
        <v>113</v>
      </c>
    </row>
    <row r="68" spans="1:3" x14ac:dyDescent="0.25">
      <c r="A68" s="13" t="s">
        <v>3917</v>
      </c>
      <c r="B68" s="13" t="s">
        <v>588</v>
      </c>
      <c r="C68" s="13" t="s">
        <v>56</v>
      </c>
    </row>
    <row r="69" spans="1:3" x14ac:dyDescent="0.25">
      <c r="A69" s="13" t="s">
        <v>3918</v>
      </c>
      <c r="B69" s="13" t="s">
        <v>596</v>
      </c>
      <c r="C69" s="13" t="s">
        <v>56</v>
      </c>
    </row>
    <row r="70" spans="1:3" x14ac:dyDescent="0.25">
      <c r="A70" s="13" t="s">
        <v>3919</v>
      </c>
      <c r="B70" s="13" t="s">
        <v>606</v>
      </c>
      <c r="C70" s="13" t="s">
        <v>103</v>
      </c>
    </row>
    <row r="71" spans="1:3" x14ac:dyDescent="0.25">
      <c r="A71" s="13" t="s">
        <v>3920</v>
      </c>
      <c r="B71" s="13" t="s">
        <v>630</v>
      </c>
      <c r="C71" s="13" t="s">
        <v>74</v>
      </c>
    </row>
    <row r="72" spans="1:3" x14ac:dyDescent="0.25">
      <c r="A72" s="13" t="s">
        <v>3921</v>
      </c>
      <c r="B72" s="13" t="s">
        <v>635</v>
      </c>
      <c r="C72" s="13" t="s">
        <v>56</v>
      </c>
    </row>
    <row r="73" spans="1:3" x14ac:dyDescent="0.25">
      <c r="A73" s="13" t="s">
        <v>3922</v>
      </c>
      <c r="B73" s="13" t="s">
        <v>741</v>
      </c>
      <c r="C73" s="13" t="s">
        <v>56</v>
      </c>
    </row>
    <row r="74" spans="1:3" x14ac:dyDescent="0.25">
      <c r="A74" s="13" t="s">
        <v>3923</v>
      </c>
      <c r="B74" s="13" t="s">
        <v>664</v>
      </c>
      <c r="C74" s="13" t="s">
        <v>56</v>
      </c>
    </row>
    <row r="75" spans="1:3" x14ac:dyDescent="0.25">
      <c r="A75" s="13" t="s">
        <v>3924</v>
      </c>
      <c r="B75" s="13" t="s">
        <v>680</v>
      </c>
      <c r="C75" s="13" t="s">
        <v>201</v>
      </c>
    </row>
    <row r="76" spans="1:3" x14ac:dyDescent="0.25">
      <c r="A76" s="13" t="s">
        <v>3925</v>
      </c>
      <c r="B76" s="13" t="s">
        <v>693</v>
      </c>
      <c r="C76" s="13" t="s">
        <v>201</v>
      </c>
    </row>
    <row r="77" spans="1:3" x14ac:dyDescent="0.25">
      <c r="A77" s="13" t="s">
        <v>3926</v>
      </c>
      <c r="B77" s="13" t="s">
        <v>706</v>
      </c>
      <c r="C77" s="13" t="s">
        <v>103</v>
      </c>
    </row>
    <row r="78" spans="1:3" x14ac:dyDescent="0.25">
      <c r="A78" s="13" t="s">
        <v>3927</v>
      </c>
      <c r="B78" s="13" t="s">
        <v>712</v>
      </c>
      <c r="C78" s="13" t="s">
        <v>103</v>
      </c>
    </row>
    <row r="79" spans="1:3" x14ac:dyDescent="0.25">
      <c r="A79" s="13" t="s">
        <v>3928</v>
      </c>
      <c r="B79" s="13" t="s">
        <v>726</v>
      </c>
      <c r="C79" s="13" t="s">
        <v>152</v>
      </c>
    </row>
    <row r="80" spans="1:3" x14ac:dyDescent="0.25">
      <c r="A80" s="13" t="s">
        <v>3929</v>
      </c>
      <c r="B80" s="13" t="s">
        <v>731</v>
      </c>
      <c r="C80" s="13" t="s">
        <v>74</v>
      </c>
    </row>
    <row r="81" spans="1:3" x14ac:dyDescent="0.25">
      <c r="A81" s="13" t="s">
        <v>3930</v>
      </c>
      <c r="B81" s="13" t="s">
        <v>736</v>
      </c>
      <c r="C81" s="13" t="s">
        <v>103</v>
      </c>
    </row>
    <row r="82" spans="1:3" x14ac:dyDescent="0.25">
      <c r="A82" s="13" t="s">
        <v>3931</v>
      </c>
      <c r="B82" s="13" t="s">
        <v>750</v>
      </c>
      <c r="C82" s="13" t="s">
        <v>201</v>
      </c>
    </row>
    <row r="83" spans="1:3" x14ac:dyDescent="0.25">
      <c r="A83" s="13" t="s">
        <v>3932</v>
      </c>
      <c r="B83" s="13" t="s">
        <v>760</v>
      </c>
      <c r="C83" s="13" t="s">
        <v>103</v>
      </c>
    </row>
    <row r="84" spans="1:3" x14ac:dyDescent="0.25">
      <c r="A84" s="13" t="s">
        <v>3933</v>
      </c>
      <c r="B84" s="13" t="s">
        <v>769</v>
      </c>
      <c r="C84" s="13" t="s">
        <v>74</v>
      </c>
    </row>
    <row r="85" spans="1:3" x14ac:dyDescent="0.25">
      <c r="A85" s="13" t="s">
        <v>3934</v>
      </c>
      <c r="B85" s="13" t="s">
        <v>776</v>
      </c>
      <c r="C85" s="13" t="s">
        <v>201</v>
      </c>
    </row>
    <row r="86" spans="1:3" x14ac:dyDescent="0.25">
      <c r="A86" s="13" t="s">
        <v>3935</v>
      </c>
      <c r="B86" s="13" t="s">
        <v>783</v>
      </c>
      <c r="C86" s="13" t="s">
        <v>65</v>
      </c>
    </row>
    <row r="87" spans="1:3" x14ac:dyDescent="0.25">
      <c r="A87" s="13" t="s">
        <v>3936</v>
      </c>
      <c r="B87" s="13" t="s">
        <v>792</v>
      </c>
      <c r="C87" s="13" t="s">
        <v>74</v>
      </c>
    </row>
    <row r="88" spans="1:3" x14ac:dyDescent="0.25">
      <c r="A88" s="13" t="s">
        <v>3937</v>
      </c>
      <c r="B88" s="13" t="s">
        <v>811</v>
      </c>
      <c r="C88" s="13" t="s">
        <v>74</v>
      </c>
    </row>
    <row r="89" spans="1:3" x14ac:dyDescent="0.25">
      <c r="A89" s="13" t="s">
        <v>3938</v>
      </c>
      <c r="B89" s="13" t="s">
        <v>828</v>
      </c>
      <c r="C89" s="13" t="s">
        <v>103</v>
      </c>
    </row>
    <row r="90" spans="1:3" x14ac:dyDescent="0.25">
      <c r="A90" s="13" t="s">
        <v>3939</v>
      </c>
      <c r="B90" s="13" t="s">
        <v>835</v>
      </c>
      <c r="C90" s="13" t="s">
        <v>113</v>
      </c>
    </row>
    <row r="91" spans="1:3" x14ac:dyDescent="0.25">
      <c r="A91" s="13" t="s">
        <v>3940</v>
      </c>
      <c r="B91" s="13" t="s">
        <v>874</v>
      </c>
      <c r="C91" s="13" t="s">
        <v>56</v>
      </c>
    </row>
    <row r="92" spans="1:3" x14ac:dyDescent="0.25">
      <c r="A92" s="13" t="s">
        <v>3941</v>
      </c>
      <c r="B92" s="13" t="s">
        <v>884</v>
      </c>
      <c r="C92" s="13" t="s">
        <v>113</v>
      </c>
    </row>
    <row r="93" spans="1:3" x14ac:dyDescent="0.25">
      <c r="A93" s="13" t="s">
        <v>3942</v>
      </c>
      <c r="B93" s="13" t="s">
        <v>898</v>
      </c>
      <c r="C93" s="13" t="s">
        <v>56</v>
      </c>
    </row>
    <row r="94" spans="1:3" x14ac:dyDescent="0.25">
      <c r="A94" s="13" t="s">
        <v>3943</v>
      </c>
      <c r="B94" s="13" t="s">
        <v>903</v>
      </c>
      <c r="C94" s="13" t="s">
        <v>74</v>
      </c>
    </row>
    <row r="95" spans="1:3" x14ac:dyDescent="0.25">
      <c r="A95" s="13" t="s">
        <v>3944</v>
      </c>
      <c r="B95" s="13" t="s">
        <v>914</v>
      </c>
      <c r="C95" s="13" t="s">
        <v>56</v>
      </c>
    </row>
    <row r="96" spans="1:3" x14ac:dyDescent="0.25">
      <c r="A96" s="13" t="s">
        <v>3945</v>
      </c>
      <c r="B96" s="13" t="s">
        <v>922</v>
      </c>
      <c r="C96" s="13" t="s">
        <v>65</v>
      </c>
    </row>
    <row r="97" spans="1:3" x14ac:dyDescent="0.25">
      <c r="A97" s="13" t="s">
        <v>3946</v>
      </c>
      <c r="B97" s="13" t="s">
        <v>935</v>
      </c>
      <c r="C97" s="13" t="s">
        <v>103</v>
      </c>
    </row>
    <row r="98" spans="1:3" x14ac:dyDescent="0.25">
      <c r="A98" s="13" t="s">
        <v>3947</v>
      </c>
      <c r="B98" s="13" t="s">
        <v>958</v>
      </c>
      <c r="C98" s="13" t="s">
        <v>152</v>
      </c>
    </row>
    <row r="99" spans="1:3" x14ac:dyDescent="0.25">
      <c r="A99" s="13" t="s">
        <v>3948</v>
      </c>
      <c r="B99" s="13" t="s">
        <v>1017</v>
      </c>
      <c r="C99" s="13" t="s">
        <v>56</v>
      </c>
    </row>
    <row r="100" spans="1:3" x14ac:dyDescent="0.25">
      <c r="A100" s="13" t="s">
        <v>3949</v>
      </c>
      <c r="B100" s="13" t="s">
        <v>1045</v>
      </c>
      <c r="C100" s="13" t="s">
        <v>56</v>
      </c>
    </row>
    <row r="101" spans="1:3" x14ac:dyDescent="0.25">
      <c r="A101" s="13" t="s">
        <v>3950</v>
      </c>
      <c r="B101" s="13" t="s">
        <v>1050</v>
      </c>
      <c r="C101" s="13" t="s">
        <v>56</v>
      </c>
    </row>
    <row r="102" spans="1:3" x14ac:dyDescent="0.25">
      <c r="A102" s="13" t="s">
        <v>3951</v>
      </c>
      <c r="B102" s="13" t="s">
        <v>1063</v>
      </c>
      <c r="C102" s="13" t="s">
        <v>74</v>
      </c>
    </row>
    <row r="103" spans="1:3" x14ac:dyDescent="0.25">
      <c r="A103" s="13" t="s">
        <v>3952</v>
      </c>
      <c r="B103" s="13" t="s">
        <v>1072</v>
      </c>
      <c r="C103" s="13" t="s">
        <v>152</v>
      </c>
    </row>
    <row r="104" spans="1:3" x14ac:dyDescent="0.25">
      <c r="A104" s="13" t="s">
        <v>3953</v>
      </c>
      <c r="B104" s="13" t="s">
        <v>1200</v>
      </c>
      <c r="C104" s="13" t="s">
        <v>56</v>
      </c>
    </row>
    <row r="105" spans="1:3" x14ac:dyDescent="0.25">
      <c r="A105" s="13" t="s">
        <v>3954</v>
      </c>
      <c r="B105" s="13" t="s">
        <v>1234</v>
      </c>
      <c r="C105" s="13" t="s">
        <v>113</v>
      </c>
    </row>
    <row r="106" spans="1:3" x14ac:dyDescent="0.25">
      <c r="A106" s="13" t="s">
        <v>3955</v>
      </c>
      <c r="B106" s="13" t="s">
        <v>1239</v>
      </c>
      <c r="C106" s="13" t="s">
        <v>113</v>
      </c>
    </row>
    <row r="107" spans="1:3" x14ac:dyDescent="0.25">
      <c r="A107" s="13" t="s">
        <v>3956</v>
      </c>
      <c r="B107" s="13" t="s">
        <v>1244</v>
      </c>
      <c r="C107" s="13" t="s">
        <v>56</v>
      </c>
    </row>
    <row r="108" spans="1:3" x14ac:dyDescent="0.25">
      <c r="A108" s="13" t="s">
        <v>3957</v>
      </c>
      <c r="B108" s="13" t="s">
        <v>1277</v>
      </c>
      <c r="C108" s="13" t="s">
        <v>65</v>
      </c>
    </row>
    <row r="109" spans="1:3" x14ac:dyDescent="0.25">
      <c r="A109" s="13" t="s">
        <v>3958</v>
      </c>
      <c r="B109" s="13" t="s">
        <v>1335</v>
      </c>
      <c r="C109" s="13" t="s">
        <v>56</v>
      </c>
    </row>
    <row r="110" spans="1:3" x14ac:dyDescent="0.25">
      <c r="A110" s="13" t="s">
        <v>3959</v>
      </c>
      <c r="B110" s="13" t="s">
        <v>1350</v>
      </c>
      <c r="C110" s="13" t="s">
        <v>201</v>
      </c>
    </row>
    <row r="111" spans="1:3" x14ac:dyDescent="0.25">
      <c r="A111" s="13" t="s">
        <v>3960</v>
      </c>
      <c r="B111" s="13" t="s">
        <v>1354</v>
      </c>
      <c r="C111" s="13" t="s">
        <v>74</v>
      </c>
    </row>
    <row r="112" spans="1:3" x14ac:dyDescent="0.25">
      <c r="A112" s="13" t="s">
        <v>3961</v>
      </c>
      <c r="B112" s="13" t="s">
        <v>1363</v>
      </c>
      <c r="C112" s="13" t="s">
        <v>56</v>
      </c>
    </row>
    <row r="113" spans="1:3" x14ac:dyDescent="0.25">
      <c r="A113" s="13" t="s">
        <v>3962</v>
      </c>
      <c r="B113" s="13" t="s">
        <v>1384</v>
      </c>
      <c r="C113" s="13" t="s">
        <v>56</v>
      </c>
    </row>
    <row r="114" spans="1:3" x14ac:dyDescent="0.25">
      <c r="A114" s="13" t="s">
        <v>3963</v>
      </c>
      <c r="B114" s="13" t="s">
        <v>1393</v>
      </c>
      <c r="C114" s="13" t="s">
        <v>152</v>
      </c>
    </row>
    <row r="115" spans="1:3" x14ac:dyDescent="0.25">
      <c r="A115" s="13" t="s">
        <v>3964</v>
      </c>
      <c r="B115" s="13" t="s">
        <v>1414</v>
      </c>
      <c r="C115" s="13" t="s">
        <v>74</v>
      </c>
    </row>
    <row r="116" spans="1:3" x14ac:dyDescent="0.25">
      <c r="A116" s="13" t="s">
        <v>3965</v>
      </c>
      <c r="B116" s="13" t="s">
        <v>1458</v>
      </c>
      <c r="C116" s="13" t="s">
        <v>152</v>
      </c>
    </row>
    <row r="117" spans="1:3" x14ac:dyDescent="0.25">
      <c r="A117" s="13" t="s">
        <v>3966</v>
      </c>
      <c r="B117" s="13" t="s">
        <v>1483</v>
      </c>
      <c r="C117" s="13" t="s">
        <v>56</v>
      </c>
    </row>
    <row r="118" spans="1:3" x14ac:dyDescent="0.25">
      <c r="A118" s="13" t="s">
        <v>3967</v>
      </c>
      <c r="B118" s="13" t="s">
        <v>1545</v>
      </c>
      <c r="C118" s="13" t="s">
        <v>152</v>
      </c>
    </row>
    <row r="119" spans="1:3" x14ac:dyDescent="0.25">
      <c r="A119" s="13" t="s">
        <v>3968</v>
      </c>
      <c r="B119" s="13" t="s">
        <v>1570</v>
      </c>
      <c r="C119" s="13" t="s">
        <v>56</v>
      </c>
    </row>
    <row r="120" spans="1:3" x14ac:dyDescent="0.25">
      <c r="A120" s="13" t="s">
        <v>3969</v>
      </c>
      <c r="B120" s="13" t="s">
        <v>1647</v>
      </c>
      <c r="C120" s="13" t="s">
        <v>74</v>
      </c>
    </row>
    <row r="121" spans="1:3" x14ac:dyDescent="0.25">
      <c r="A121" s="13" t="s">
        <v>3970</v>
      </c>
      <c r="B121" s="13" t="s">
        <v>1667</v>
      </c>
      <c r="C121" s="13" t="s">
        <v>74</v>
      </c>
    </row>
    <row r="122" spans="1:3" x14ac:dyDescent="0.25">
      <c r="A122" s="13" t="s">
        <v>3971</v>
      </c>
      <c r="B122" s="13" t="s">
        <v>1748</v>
      </c>
      <c r="C122" s="13" t="s">
        <v>56</v>
      </c>
    </row>
    <row r="123" spans="1:3" x14ac:dyDescent="0.25">
      <c r="A123" s="13" t="s">
        <v>3972</v>
      </c>
      <c r="B123" s="13" t="s">
        <v>630</v>
      </c>
      <c r="C123" s="13" t="s">
        <v>56</v>
      </c>
    </row>
    <row r="124" spans="1:3" x14ac:dyDescent="0.25">
      <c r="A124" s="13" t="s">
        <v>3973</v>
      </c>
      <c r="B124" s="13" t="s">
        <v>1826</v>
      </c>
      <c r="C124" s="13" t="s">
        <v>74</v>
      </c>
    </row>
    <row r="125" spans="1:3" x14ac:dyDescent="0.25">
      <c r="A125" s="13" t="s">
        <v>3974</v>
      </c>
      <c r="B125" s="13" t="s">
        <v>1944</v>
      </c>
      <c r="C125" s="13" t="s">
        <v>113</v>
      </c>
    </row>
    <row r="126" spans="1:3" x14ac:dyDescent="0.25">
      <c r="A126" s="13" t="s">
        <v>3975</v>
      </c>
      <c r="B126" s="13" t="s">
        <v>160</v>
      </c>
      <c r="C126" s="13" t="s">
        <v>103</v>
      </c>
    </row>
    <row r="127" spans="1:3" x14ac:dyDescent="0.25">
      <c r="A127" s="13" t="s">
        <v>3976</v>
      </c>
      <c r="B127" s="13" t="s">
        <v>489</v>
      </c>
      <c r="C127" s="13" t="s">
        <v>56</v>
      </c>
    </row>
    <row r="128" spans="1:3" x14ac:dyDescent="0.25">
      <c r="A128" s="13" t="s">
        <v>3977</v>
      </c>
      <c r="B128" s="13" t="s">
        <v>2994</v>
      </c>
      <c r="C128" s="13" t="s">
        <v>103</v>
      </c>
    </row>
    <row r="129" spans="1:3" x14ac:dyDescent="0.25">
      <c r="A129" s="13"/>
      <c r="B129" s="13"/>
      <c r="C129" s="13" t="s">
        <v>3978</v>
      </c>
    </row>
  </sheetData>
  <autoFilter ref="A4:C129" xr:uid="{00000000-0001-0000-0600-000000000000}"/>
  <mergeCells count="1">
    <mergeCell ref="A1:R2"/>
  </mergeCells>
  <conditionalFormatting sqref="A4:C128">
    <cfRule type="colorScale" priority="1">
      <colorScale>
        <cfvo type="min"/>
        <cfvo type="percentile" val="50"/>
        <cfvo type="max"/>
        <color rgb="FFF8696B"/>
        <color rgb="FFFCFCFF"/>
        <color rgb="FF5A8AC6"/>
      </colorScale>
    </cfRule>
    <cfRule type="dataBar" priority="2">
      <dataBar>
        <cfvo type="min"/>
        <cfvo type="max"/>
        <color rgb="FF638EC6"/>
      </dataBar>
      <extLst>
        <ext xmlns:x14="http://schemas.microsoft.com/office/spreadsheetml/2009/9/main" uri="{B025F937-C7B1-47D3-B67F-A62EFF666E3E}">
          <x14:id>{3720E110-E5B8-4209-B753-691863C2BBFF}</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720E110-E5B8-4209-B753-691863C2BBFF}">
            <x14:dataBar minLength="0" maxLength="100" border="1" negativeBarBorderColorSameAsPositive="0">
              <x14:cfvo type="autoMin"/>
              <x14:cfvo type="autoMax"/>
              <x14:borderColor rgb="FF638EC6"/>
              <x14:negativeFillColor rgb="FFFF0000"/>
              <x14:negativeBorderColor rgb="FFFF0000"/>
              <x14:axisColor rgb="FF000000"/>
            </x14:dataBar>
          </x14:cfRule>
          <xm:sqref>A4:C128</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K14"/>
  <sheetViews>
    <sheetView showGridLines="0" tabSelected="1" zoomScaleNormal="100" workbookViewId="0">
      <selection sqref="A1:K2"/>
    </sheetView>
  </sheetViews>
  <sheetFormatPr defaultColWidth="9.140625" defaultRowHeight="15" x14ac:dyDescent="0.25"/>
  <cols>
    <col min="1" max="1" width="17" style="5" customWidth="1"/>
    <col min="2" max="2" width="25.140625" style="5" customWidth="1"/>
    <col min="3" max="3" width="14.28515625" style="5" customWidth="1"/>
    <col min="4" max="4" width="21.5703125" style="5" customWidth="1"/>
    <col min="5" max="5" width="33.28515625" style="5" customWidth="1"/>
    <col min="6" max="8" width="9.140625" style="5"/>
    <col min="9" max="9" width="12.28515625" style="5" customWidth="1"/>
    <col min="10" max="16384" width="9.140625" style="5"/>
  </cols>
  <sheetData>
    <row r="1" spans="1:11" ht="15" customHeight="1" x14ac:dyDescent="0.25">
      <c r="A1" s="61" t="s">
        <v>3979</v>
      </c>
      <c r="B1" s="61"/>
      <c r="C1" s="61"/>
      <c r="D1" s="61"/>
      <c r="E1" s="61"/>
      <c r="F1" s="61"/>
      <c r="G1" s="61"/>
      <c r="H1" s="61"/>
      <c r="I1" s="61"/>
      <c r="J1" s="61"/>
      <c r="K1" s="61"/>
    </row>
    <row r="2" spans="1:11" ht="14.45" customHeight="1" x14ac:dyDescent="0.25">
      <c r="A2" s="61"/>
      <c r="B2" s="61"/>
      <c r="C2" s="61"/>
      <c r="D2" s="61"/>
      <c r="E2" s="61"/>
      <c r="F2" s="61"/>
      <c r="G2" s="61"/>
      <c r="H2" s="61"/>
      <c r="I2" s="61"/>
      <c r="J2" s="61"/>
      <c r="K2" s="61"/>
    </row>
    <row r="4" spans="1:11" ht="18.75" x14ac:dyDescent="0.3">
      <c r="A4" s="8" t="s">
        <v>3980</v>
      </c>
      <c r="B4" s="8" t="s">
        <v>3981</v>
      </c>
      <c r="C4" s="8" t="s">
        <v>3982</v>
      </c>
      <c r="D4" s="8" t="s">
        <v>3983</v>
      </c>
      <c r="E4" s="8" t="s">
        <v>3984</v>
      </c>
    </row>
    <row r="5" spans="1:11" ht="15.75" x14ac:dyDescent="0.25">
      <c r="A5" s="6" t="s">
        <v>3854</v>
      </c>
      <c r="B5" s="6" t="s">
        <v>55</v>
      </c>
      <c r="C5" s="6" t="s">
        <v>61</v>
      </c>
      <c r="D5" s="6">
        <v>10</v>
      </c>
      <c r="E5" s="6" t="s">
        <v>58</v>
      </c>
    </row>
    <row r="6" spans="1:11" ht="15.75" x14ac:dyDescent="0.25">
      <c r="A6" s="6" t="s">
        <v>3854</v>
      </c>
      <c r="B6" s="6" t="s">
        <v>55</v>
      </c>
      <c r="C6" s="6" t="s">
        <v>61</v>
      </c>
      <c r="D6" s="6"/>
      <c r="E6" s="6" t="s">
        <v>58</v>
      </c>
    </row>
    <row r="14" spans="1:11" ht="22.5" customHeight="1" x14ac:dyDescent="0.25"/>
  </sheetData>
  <mergeCells count="1">
    <mergeCell ref="A1:K2"/>
  </mergeCells>
  <phoneticPr fontId="0" type="noConversion"/>
  <dataValidations count="2">
    <dataValidation allowBlank="1" showInputMessage="1" showErrorMessage="1" sqref="A5:A27" xr:uid="{00000000-0002-0000-0700-000000000000}"/>
    <dataValidation type="whole" operator="greaterThan" allowBlank="1" showInputMessage="1" showErrorMessage="1" sqref="D3:D1048576" xr:uid="{00000000-0002-0000-0700-000001000000}">
      <formula1>0</formula1>
    </dataValidation>
  </dataValidation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L51"/>
  <sheetViews>
    <sheetView showGridLines="0" zoomScaleNormal="100" workbookViewId="0">
      <selection sqref="A1:L2"/>
    </sheetView>
  </sheetViews>
  <sheetFormatPr defaultRowHeight="15" x14ac:dyDescent="0.25"/>
  <cols>
    <col min="1" max="1" width="24.140625" customWidth="1"/>
    <col min="2" max="2" width="21.7109375" customWidth="1"/>
    <col min="3" max="3" width="17.85546875" customWidth="1"/>
    <col min="4" max="4" width="22.140625" customWidth="1"/>
    <col min="5" max="5" width="23.28515625" bestFit="1" customWidth="1"/>
    <col min="25" max="25" width="14.85546875" bestFit="1" customWidth="1"/>
  </cols>
  <sheetData>
    <row r="1" spans="1:12" x14ac:dyDescent="0.25">
      <c r="A1" s="56" t="s">
        <v>3985</v>
      </c>
      <c r="B1" s="56"/>
      <c r="C1" s="56"/>
      <c r="D1" s="56"/>
      <c r="E1" s="56"/>
      <c r="F1" s="56"/>
      <c r="G1" s="56"/>
      <c r="H1" s="56"/>
      <c r="I1" s="56"/>
      <c r="J1" s="56"/>
      <c r="K1" s="56"/>
      <c r="L1" s="56"/>
    </row>
    <row r="2" spans="1:12" x14ac:dyDescent="0.25">
      <c r="A2" s="56"/>
      <c r="B2" s="56"/>
      <c r="C2" s="56"/>
      <c r="D2" s="56"/>
      <c r="E2" s="56"/>
      <c r="F2" s="56"/>
      <c r="G2" s="56"/>
      <c r="H2" s="56"/>
      <c r="I2" s="56"/>
      <c r="J2" s="56"/>
      <c r="K2" s="56"/>
      <c r="L2" s="56"/>
    </row>
    <row r="4" spans="1:12" ht="21" x14ac:dyDescent="0.35">
      <c r="A4" s="9" t="s">
        <v>3980</v>
      </c>
      <c r="B4" s="9" t="s">
        <v>3981</v>
      </c>
      <c r="C4" s="9" t="s">
        <v>3982</v>
      </c>
      <c r="D4" s="9" t="s">
        <v>3986</v>
      </c>
      <c r="E4" s="9" t="s">
        <v>3984</v>
      </c>
    </row>
    <row r="5" spans="1:12" x14ac:dyDescent="0.25">
      <c r="A5" s="7" t="s">
        <v>3854</v>
      </c>
      <c r="B5" s="7" t="s">
        <v>55</v>
      </c>
      <c r="C5" s="7" t="s">
        <v>61</v>
      </c>
      <c r="D5" s="7">
        <v>6</v>
      </c>
      <c r="E5" s="7" t="s">
        <v>58</v>
      </c>
    </row>
    <row r="6" spans="1:12" x14ac:dyDescent="0.25">
      <c r="A6" s="7" t="s">
        <v>3953</v>
      </c>
      <c r="B6" s="7" t="s">
        <v>1200</v>
      </c>
      <c r="C6" s="7" t="s">
        <v>1204</v>
      </c>
      <c r="D6" s="7">
        <v>5</v>
      </c>
      <c r="E6" s="7" t="s">
        <v>1202</v>
      </c>
    </row>
    <row r="7" spans="1:12" x14ac:dyDescent="0.25">
      <c r="A7" s="7" t="s">
        <v>3857</v>
      </c>
      <c r="B7" s="7" t="s">
        <v>81</v>
      </c>
      <c r="C7" s="7" t="s">
        <v>85</v>
      </c>
      <c r="D7" s="7"/>
      <c r="E7" s="7" t="s">
        <v>83</v>
      </c>
    </row>
    <row r="8" spans="1:12" x14ac:dyDescent="0.25">
      <c r="A8" s="7" t="s">
        <v>3863</v>
      </c>
      <c r="B8" s="7" t="s">
        <v>127</v>
      </c>
      <c r="C8" s="7" t="s">
        <v>131</v>
      </c>
      <c r="D8" s="7"/>
      <c r="E8" s="7" t="s">
        <v>129</v>
      </c>
    </row>
    <row r="9" spans="1:12" x14ac:dyDescent="0.25">
      <c r="A9" s="7" t="s">
        <v>3855</v>
      </c>
      <c r="B9" s="7" t="s">
        <v>64</v>
      </c>
      <c r="C9" s="7" t="s">
        <v>70</v>
      </c>
      <c r="D9" s="7"/>
      <c r="E9" s="7" t="s">
        <v>67</v>
      </c>
    </row>
    <row r="10" spans="1:12" x14ac:dyDescent="0.25">
      <c r="A10" s="7" t="s">
        <v>3856</v>
      </c>
      <c r="B10" s="7" t="s">
        <v>73</v>
      </c>
      <c r="C10" s="7" t="s">
        <v>78</v>
      </c>
      <c r="D10" s="7"/>
      <c r="E10" s="7" t="s">
        <v>76</v>
      </c>
    </row>
    <row r="11" spans="1:12" x14ac:dyDescent="0.25">
      <c r="A11" s="7" t="s">
        <v>3858</v>
      </c>
      <c r="B11" s="7" t="s">
        <v>88</v>
      </c>
      <c r="C11" s="7" t="s">
        <v>92</v>
      </c>
      <c r="D11" s="7"/>
      <c r="E11" s="7" t="s">
        <v>90</v>
      </c>
    </row>
    <row r="51" spans="3:3" x14ac:dyDescent="0.25">
      <c r="C51" t="str">
        <f>IF(A51="", "", _xlfn.XLOOKUP(A51, 'Clean_Data'!A:A, 'Clean_Data'!H:H, "No Supplier"))</f>
        <v/>
      </c>
    </row>
  </sheetData>
  <mergeCells count="1">
    <mergeCell ref="A1:L2"/>
  </mergeCells>
  <phoneticPr fontId="0" type="noConversion"/>
  <dataValidations count="1">
    <dataValidation type="whole" operator="greaterThan" allowBlank="1" showInputMessage="1" showErrorMessage="1" sqref="D3:D1048576" xr:uid="{00000000-0002-0000-0800-000000000000}">
      <formula1>0</formula1>
    </dataValidation>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6B7B9-D2EE-4684-8B9F-B5C07D7F3BBA}">
  <dimension ref="A1:L457"/>
  <sheetViews>
    <sheetView showGridLines="0" workbookViewId="0">
      <selection sqref="A1:L2"/>
    </sheetView>
  </sheetViews>
  <sheetFormatPr defaultRowHeight="15" x14ac:dyDescent="0.25"/>
  <cols>
    <col min="1" max="1" width="14.42578125" bestFit="1" customWidth="1"/>
    <col min="2" max="2" width="19.28515625" bestFit="1" customWidth="1"/>
    <col min="3" max="3" width="18" bestFit="1" customWidth="1"/>
    <col min="4" max="4" width="13.140625" bestFit="1" customWidth="1"/>
    <col min="5" max="5" width="18.7109375" bestFit="1" customWidth="1"/>
  </cols>
  <sheetData>
    <row r="1" spans="1:12" x14ac:dyDescent="0.25">
      <c r="A1" s="62" t="s">
        <v>3987</v>
      </c>
      <c r="B1" s="63"/>
      <c r="C1" s="63"/>
      <c r="D1" s="63"/>
      <c r="E1" s="63"/>
      <c r="F1" s="63"/>
      <c r="G1" s="63"/>
      <c r="H1" s="63"/>
      <c r="I1" s="63"/>
      <c r="J1" s="63"/>
      <c r="K1" s="63"/>
      <c r="L1" s="63"/>
    </row>
    <row r="2" spans="1:12" x14ac:dyDescent="0.25">
      <c r="A2" s="63"/>
      <c r="B2" s="63"/>
      <c r="C2" s="63"/>
      <c r="D2" s="63"/>
      <c r="E2" s="63"/>
      <c r="F2" s="63"/>
      <c r="G2" s="63"/>
      <c r="H2" s="63"/>
      <c r="I2" s="63"/>
      <c r="J2" s="63"/>
      <c r="K2" s="63"/>
      <c r="L2" s="63"/>
    </row>
    <row r="4" spans="1:12" ht="21" x14ac:dyDescent="0.35">
      <c r="A4" s="17" t="s">
        <v>3980</v>
      </c>
      <c r="B4" s="18" t="s">
        <v>3981</v>
      </c>
      <c r="C4" s="18" t="s">
        <v>3848</v>
      </c>
      <c r="D4" s="18" t="s">
        <v>3988</v>
      </c>
      <c r="E4" s="19" t="s">
        <v>3989</v>
      </c>
    </row>
    <row r="5" spans="1:12" x14ac:dyDescent="0.25">
      <c r="A5" t="str" cm="1">
        <f t="array" ref="A5:A457">_xlfn._xlws.FILTER('Clean_Data'!A:A, 'Clean_Data'!O:O="Yes", "No Reorders Needed")</f>
        <v>P001</v>
      </c>
      <c r="B5" t="str">
        <f>IF(A5="No Reorders Needed", "", _xlfn.XLOOKUP(A5, 'Clean_Data'!A:A, 'Clean_Data'!B:B, ""))</f>
        <v>Bell Pepper</v>
      </c>
      <c r="C5" t="str">
        <f>IF(A5="No Reorders Needed", "", _xlfn.XLOOKUP(A5, 'Clean_Data'!A:A, 'Clean_Data'!C:C, ""))</f>
        <v>Fruits &amp; Vegetables</v>
      </c>
      <c r="D5" t="str">
        <f>IF(A5="No Reorders Needed", "", _xlfn.XLOOKUP(A5, 'Clean_Data'!A:A, 'Clean_Data'!D:D, ""))</f>
        <v>Eimbee</v>
      </c>
      <c r="E5">
        <f>IF(A5="No Reorders Needed", "", IFERROR(VLOOKUP(A5, 'Clean_Data'!A:L, 12, FALSE), ""))</f>
        <v>50</v>
      </c>
    </row>
    <row r="6" spans="1:12" x14ac:dyDescent="0.25">
      <c r="A6" t="str">
        <v>P002</v>
      </c>
      <c r="B6" t="str">
        <f>IF(A6="No Reorders Needed", "", _xlfn.XLOOKUP(A6, 'Clean_Data'!A:A, 'Clean_Data'!B:B, ""))</f>
        <v>Vegetable Oil</v>
      </c>
      <c r="C6" t="str">
        <f>IF(A6="No Reorders Needed", "", _xlfn.XLOOKUP(A6, 'Clean_Data'!A:A, 'Clean_Data'!C:C, ""))</f>
        <v>Oils &amp; Fats</v>
      </c>
      <c r="D6" t="str">
        <f>IF(A6="No Reorders Needed", "", _xlfn.XLOOKUP(A6, 'Clean_Data'!A:A, 'Clean_Data'!D:D, ""))</f>
        <v>Digitube</v>
      </c>
      <c r="E6">
        <f>IF(A6="No Reorders Needed", "", IFERROR(VLOOKUP(A6, 'Clean_Data'!A:L, 12, FALSE), ""))</f>
        <v>51</v>
      </c>
    </row>
    <row r="7" spans="1:12" x14ac:dyDescent="0.25">
      <c r="A7" t="str">
        <v>P003</v>
      </c>
      <c r="B7" t="str">
        <f>IF(A7="No Reorders Needed", "", _xlfn.XLOOKUP(A7, 'Clean_Data'!A:A, 'Clean_Data'!B:B, ""))</f>
        <v>Parmesan Cheese</v>
      </c>
      <c r="C7" t="str">
        <f>IF(A7="No Reorders Needed", "", _xlfn.XLOOKUP(A7, 'Clean_Data'!A:A, 'Clean_Data'!C:C, ""))</f>
        <v>Dairy</v>
      </c>
      <c r="D7" t="str">
        <f>IF(A7="No Reorders Needed", "", _xlfn.XLOOKUP(A7, 'Clean_Data'!A:A, 'Clean_Data'!D:D, ""))</f>
        <v>BlogXS</v>
      </c>
      <c r="E7">
        <f>IF(A7="No Reorders Needed", "", IFERROR(VLOOKUP(A7, 'Clean_Data'!A:L, 12, FALSE), ""))</f>
        <v>38</v>
      </c>
    </row>
    <row r="8" spans="1:12" x14ac:dyDescent="0.25">
      <c r="A8" t="str">
        <v>P004</v>
      </c>
      <c r="B8" t="str">
        <f>IF(A8="No Reorders Needed", "", _xlfn.XLOOKUP(A8, 'Clean_Data'!A:A, 'Clean_Data'!B:B, ""))</f>
        <v>Carrot</v>
      </c>
      <c r="C8" t="str">
        <f>IF(A8="No Reorders Needed", "", _xlfn.XLOOKUP(A8, 'Clean_Data'!A:A, 'Clean_Data'!C:C, ""))</f>
        <v>Fruits &amp; Vegetables</v>
      </c>
      <c r="D8" t="str">
        <f>IF(A8="No Reorders Needed", "", _xlfn.XLOOKUP(A8, 'Clean_Data'!A:A, 'Clean_Data'!D:D, ""))</f>
        <v>Avaveo</v>
      </c>
      <c r="E8">
        <f>IF(A8="No Reorders Needed", "", IFERROR(VLOOKUP(A8, 'Clean_Data'!A:L, 12, FALSE), ""))</f>
        <v>51</v>
      </c>
    </row>
    <row r="9" spans="1:12" x14ac:dyDescent="0.25">
      <c r="A9" t="str">
        <v>P007</v>
      </c>
      <c r="B9" t="str">
        <f>IF(A9="No Reorders Needed", "", _xlfn.XLOOKUP(A9, 'Clean_Data'!A:A, 'Clean_Data'!B:B, ""))</f>
        <v>Coconut Sugar</v>
      </c>
      <c r="C9" t="str">
        <f>IF(A9="No Reorders Needed", "", _xlfn.XLOOKUP(A9, 'Clean_Data'!A:A, 'Clean_Data'!C:C, ""))</f>
        <v>Grains &amp; Pulses</v>
      </c>
      <c r="D9" t="str">
        <f>IF(A9="No Reorders Needed", "", _xlfn.XLOOKUP(A9, 'Clean_Data'!A:A, 'Clean_Data'!D:D, ""))</f>
        <v>Lazz</v>
      </c>
      <c r="E9">
        <f>IF(A9="No Reorders Needed", "", IFERROR(VLOOKUP(A9, 'Clean_Data'!A:L, 12, FALSE), ""))</f>
        <v>17</v>
      </c>
    </row>
    <row r="10" spans="1:12" x14ac:dyDescent="0.25">
      <c r="A10" t="str">
        <v>P012</v>
      </c>
      <c r="B10" t="str">
        <f>IF(A10="No Reorders Needed", "", _xlfn.XLOOKUP(A10, 'Clean_Data'!A:A, 'Clean_Data'!B:B, ""))</f>
        <v>Avocado Oil</v>
      </c>
      <c r="C10" t="str">
        <f>IF(A10="No Reorders Needed", "", _xlfn.XLOOKUP(A10, 'Clean_Data'!A:A, 'Clean_Data'!C:C, ""))</f>
        <v>Oils &amp; Fats</v>
      </c>
      <c r="D10" t="str">
        <f>IF(A10="No Reorders Needed", "", _xlfn.XLOOKUP(A10, 'Clean_Data'!A:A, 'Clean_Data'!D:D, ""))</f>
        <v>Dabtype</v>
      </c>
      <c r="E10">
        <f>IF(A10="No Reorders Needed", "", IFERROR(VLOOKUP(A10, 'Clean_Data'!A:L, 12, FALSE), ""))</f>
        <v>53</v>
      </c>
    </row>
    <row r="11" spans="1:12" x14ac:dyDescent="0.25">
      <c r="A11" t="str">
        <v>P014</v>
      </c>
      <c r="B11" t="str">
        <f>IF(A11="No Reorders Needed", "", _xlfn.XLOOKUP(A11, 'Clean_Data'!A:A, 'Clean_Data'!B:B, ""))</f>
        <v>Digestive Biscuit</v>
      </c>
      <c r="C11" t="str">
        <f>IF(A11="No Reorders Needed", "", _xlfn.XLOOKUP(A11, 'Clean_Data'!A:A, 'Clean_Data'!C:C, ""))</f>
        <v>Bakery</v>
      </c>
      <c r="D11" t="str">
        <f>IF(A11="No Reorders Needed", "", _xlfn.XLOOKUP(A11, 'Clean_Data'!A:A, 'Clean_Data'!D:D, ""))</f>
        <v>Devshare</v>
      </c>
      <c r="E11">
        <f>IF(A11="No Reorders Needed", "", IFERROR(VLOOKUP(A11, 'Clean_Data'!A:L, 12, FALSE), ""))</f>
        <v>77</v>
      </c>
    </row>
    <row r="12" spans="1:12" x14ac:dyDescent="0.25">
      <c r="A12" t="str">
        <v>P015</v>
      </c>
      <c r="B12" t="str">
        <f>IF(A12="No Reorders Needed", "", _xlfn.XLOOKUP(A12, 'Clean_Data'!A:A, 'Clean_Data'!B:B, ""))</f>
        <v>Cauliflower</v>
      </c>
      <c r="C12" t="str">
        <f>IF(A12="No Reorders Needed", "", _xlfn.XLOOKUP(A12, 'Clean_Data'!A:A, 'Clean_Data'!C:C, ""))</f>
        <v>Fruits &amp; Vegetables</v>
      </c>
      <c r="D12" t="str">
        <f>IF(A12="No Reorders Needed", "", _xlfn.XLOOKUP(A12, 'Clean_Data'!A:A, 'Clean_Data'!D:D, ""))</f>
        <v>Cogilith</v>
      </c>
      <c r="E12">
        <f>IF(A12="No Reorders Needed", "", IFERROR(VLOOKUP(A12, 'Clean_Data'!A:L, 12, FALSE), ""))</f>
        <v>34</v>
      </c>
    </row>
    <row r="13" spans="1:12" x14ac:dyDescent="0.25">
      <c r="A13" t="str">
        <v>P019</v>
      </c>
      <c r="B13" t="str">
        <f>IF(A13="No Reorders Needed", "", _xlfn.XLOOKUP(A13, 'Clean_Data'!A:A, 'Clean_Data'!B:B, ""))</f>
        <v>Eggplant</v>
      </c>
      <c r="C13" t="str">
        <f>IF(A13="No Reorders Needed", "", _xlfn.XLOOKUP(A13, 'Clean_Data'!A:A, 'Clean_Data'!C:C, ""))</f>
        <v>Fruits &amp; Vegetables</v>
      </c>
      <c r="D13" t="str">
        <f>IF(A13="No Reorders Needed", "", _xlfn.XLOOKUP(A13, 'Clean_Data'!A:A, 'Clean_Data'!D:D, ""))</f>
        <v>Blogpad</v>
      </c>
      <c r="E13">
        <f>IF(A13="No Reorders Needed", "", IFERROR(VLOOKUP(A13, 'Clean_Data'!A:L, 12, FALSE), ""))</f>
        <v>25</v>
      </c>
    </row>
    <row r="14" spans="1:12" x14ac:dyDescent="0.25">
      <c r="A14" t="str">
        <v>P020</v>
      </c>
      <c r="B14" t="str">
        <f>IF(A14="No Reorders Needed", "", _xlfn.XLOOKUP(A14, 'Clean_Data'!A:A, 'Clean_Data'!B:B, ""))</f>
        <v>Whole Wheat Flour</v>
      </c>
      <c r="C14" t="str">
        <f>IF(A14="No Reorders Needed", "", _xlfn.XLOOKUP(A14, 'Clean_Data'!A:A, 'Clean_Data'!C:C, ""))</f>
        <v>Grains &amp; Pulses</v>
      </c>
      <c r="D14" t="str">
        <f>IF(A14="No Reorders Needed", "", _xlfn.XLOOKUP(A14, 'Clean_Data'!A:A, 'Clean_Data'!D:D, ""))</f>
        <v>Dabjam</v>
      </c>
      <c r="E14">
        <f>IF(A14="No Reorders Needed", "", IFERROR(VLOOKUP(A14, 'Clean_Data'!A:L, 12, FALSE), ""))</f>
        <v>38</v>
      </c>
    </row>
    <row r="15" spans="1:12" x14ac:dyDescent="0.25">
      <c r="A15" t="str">
        <v>P021</v>
      </c>
      <c r="B15" t="str">
        <f>IF(A15="No Reorders Needed", "", _xlfn.XLOOKUP(A15, 'Clean_Data'!A:A, 'Clean_Data'!B:B, ""))</f>
        <v>Arabica Coffee</v>
      </c>
      <c r="C15" t="str">
        <f>IF(A15="No Reorders Needed", "", _xlfn.XLOOKUP(A15, 'Clean_Data'!A:A, 'Clean_Data'!C:C, ""))</f>
        <v>Beverages</v>
      </c>
      <c r="D15" t="str">
        <f>IF(A15="No Reorders Needed", "", _xlfn.XLOOKUP(A15, 'Clean_Data'!A:A, 'Clean_Data'!D:D, ""))</f>
        <v>Feedmix</v>
      </c>
      <c r="E15">
        <f>IF(A15="No Reorders Needed", "", IFERROR(VLOOKUP(A15, 'Clean_Data'!A:L, 12, FALSE), ""))</f>
        <v>45</v>
      </c>
    </row>
    <row r="16" spans="1:12" x14ac:dyDescent="0.25">
      <c r="A16" t="str">
        <v>P023</v>
      </c>
      <c r="B16" t="str">
        <f>IF(A16="No Reorders Needed", "", _xlfn.XLOOKUP(A16, 'Clean_Data'!A:A, 'Clean_Data'!B:B, ""))</f>
        <v>Mango</v>
      </c>
      <c r="C16" t="str">
        <f>IF(A16="No Reorders Needed", "", _xlfn.XLOOKUP(A16, 'Clean_Data'!A:A, 'Clean_Data'!C:C, ""))</f>
        <v>Fruits &amp; Vegetables</v>
      </c>
      <c r="D16" t="str">
        <f>IF(A16="No Reorders Needed", "", _xlfn.XLOOKUP(A16, 'Clean_Data'!A:A, 'Clean_Data'!D:D, ""))</f>
        <v>Meevee</v>
      </c>
      <c r="E16">
        <f>IF(A16="No Reorders Needed", "", IFERROR(VLOOKUP(A16, 'Clean_Data'!A:L, 12, FALSE), ""))</f>
        <v>89</v>
      </c>
    </row>
    <row r="17" spans="1:5" x14ac:dyDescent="0.25">
      <c r="A17" t="str">
        <v>P026</v>
      </c>
      <c r="B17" t="str">
        <f>IF(A17="No Reorders Needed", "", _xlfn.XLOOKUP(A17, 'Clean_Data'!A:A, 'Clean_Data'!B:B, ""))</f>
        <v>Sourdough Bread</v>
      </c>
      <c r="C17" t="str">
        <f>IF(A17="No Reorders Needed", "", _xlfn.XLOOKUP(A17, 'Clean_Data'!A:A, 'Clean_Data'!C:C, ""))</f>
        <v>Bakery</v>
      </c>
      <c r="D17" t="str">
        <f>IF(A17="No Reorders Needed", "", _xlfn.XLOOKUP(A17, 'Clean_Data'!A:A, 'Clean_Data'!D:D, ""))</f>
        <v>Plajo</v>
      </c>
      <c r="E17">
        <f>IF(A17="No Reorders Needed", "", IFERROR(VLOOKUP(A17, 'Clean_Data'!A:L, 12, FALSE), ""))</f>
        <v>65</v>
      </c>
    </row>
    <row r="18" spans="1:5" x14ac:dyDescent="0.25">
      <c r="A18" t="str">
        <v>P028</v>
      </c>
      <c r="B18" t="str">
        <f>IF(A18="No Reorders Needed", "", _xlfn.XLOOKUP(A18, 'Clean_Data'!A:A, 'Clean_Data'!B:B, ""))</f>
        <v>Tilapia</v>
      </c>
      <c r="C18" t="str">
        <f>IF(A18="No Reorders Needed", "", _xlfn.XLOOKUP(A18, 'Clean_Data'!A:A, 'Clean_Data'!C:C, ""))</f>
        <v>Seafood</v>
      </c>
      <c r="D18" t="str">
        <f>IF(A18="No Reorders Needed", "", _xlfn.XLOOKUP(A18, 'Clean_Data'!A:A, 'Clean_Data'!D:D, ""))</f>
        <v>Vinder</v>
      </c>
      <c r="E18">
        <f>IF(A18="No Reorders Needed", "", IFERROR(VLOOKUP(A18, 'Clean_Data'!A:L, 12, FALSE), ""))</f>
        <v>30</v>
      </c>
    </row>
    <row r="19" spans="1:5" x14ac:dyDescent="0.25">
      <c r="A19" t="str">
        <v>P030</v>
      </c>
      <c r="B19" t="str">
        <f>IF(A19="No Reorders Needed", "", _xlfn.XLOOKUP(A19, 'Clean_Data'!A:A, 'Clean_Data'!B:B, ""))</f>
        <v>Bread Flour</v>
      </c>
      <c r="C19" t="str">
        <f>IF(A19="No Reorders Needed", "", _xlfn.XLOOKUP(A19, 'Clean_Data'!A:A, 'Clean_Data'!C:C, ""))</f>
        <v>Grains &amp; Pulses</v>
      </c>
      <c r="D19" t="str">
        <f>IF(A19="No Reorders Needed", "", _xlfn.XLOOKUP(A19, 'Clean_Data'!A:A, 'Clean_Data'!D:D, ""))</f>
        <v>Dazzlesphere</v>
      </c>
      <c r="E19">
        <f>IF(A19="No Reorders Needed", "", IFERROR(VLOOKUP(A19, 'Clean_Data'!A:L, 12, FALSE), ""))</f>
        <v>54</v>
      </c>
    </row>
    <row r="20" spans="1:5" x14ac:dyDescent="0.25">
      <c r="A20" t="str">
        <v>P032</v>
      </c>
      <c r="B20" t="str">
        <f>IF(A20="No Reorders Needed", "", _xlfn.XLOOKUP(A20, 'Clean_Data'!A:A, 'Clean_Data'!B:B, ""))</f>
        <v>Milk</v>
      </c>
      <c r="C20" t="str">
        <f>IF(A20="No Reorders Needed", "", _xlfn.XLOOKUP(A20, 'Clean_Data'!A:A, 'Clean_Data'!C:C, ""))</f>
        <v>Dairy</v>
      </c>
      <c r="D20" t="str">
        <f>IF(A20="No Reorders Needed", "", _xlfn.XLOOKUP(A20, 'Clean_Data'!A:A, 'Clean_Data'!D:D, ""))</f>
        <v>Centimia</v>
      </c>
      <c r="E20">
        <f>IF(A20="No Reorders Needed", "", IFERROR(VLOOKUP(A20, 'Clean_Data'!A:L, 12, FALSE), ""))</f>
        <v>13</v>
      </c>
    </row>
    <row r="21" spans="1:5" x14ac:dyDescent="0.25">
      <c r="A21" t="str">
        <v>P009</v>
      </c>
      <c r="B21" t="str">
        <f>IF(A21="No Reorders Needed", "", _xlfn.XLOOKUP(A21, 'Clean_Data'!A:A, 'Clean_Data'!B:B, ""))</f>
        <v>Cheese</v>
      </c>
      <c r="C21" t="str">
        <f>IF(A21="No Reorders Needed", "", _xlfn.XLOOKUP(A21, 'Clean_Data'!A:A, 'Clean_Data'!C:C, ""))</f>
        <v>Dairy</v>
      </c>
      <c r="D21" t="str">
        <f>IF(A21="No Reorders Needed", "", _xlfn.XLOOKUP(A21, 'Clean_Data'!A:A, 'Clean_Data'!D:D, ""))</f>
        <v>Oozz</v>
      </c>
      <c r="E21">
        <f>IF(A21="No Reorders Needed", "", IFERROR(VLOOKUP(A21, 'Clean_Data'!A:L, 12, FALSE), ""))</f>
        <v>78</v>
      </c>
    </row>
    <row r="22" spans="1:5" x14ac:dyDescent="0.25">
      <c r="A22" t="str">
        <v>P035</v>
      </c>
      <c r="B22" t="str">
        <f>IF(A22="No Reorders Needed", "", _xlfn.XLOOKUP(A22, 'Clean_Data'!A:A, 'Clean_Data'!B:B, ""))</f>
        <v>Sour Cream</v>
      </c>
      <c r="C22" t="str">
        <f>IF(A22="No Reorders Needed", "", _xlfn.XLOOKUP(A22, 'Clean_Data'!A:A, 'Clean_Data'!C:C, ""))</f>
        <v>Dairy</v>
      </c>
      <c r="D22" t="str">
        <f>IF(A22="No Reorders Needed", "", _xlfn.XLOOKUP(A22, 'Clean_Data'!A:A, 'Clean_Data'!D:D, ""))</f>
        <v>Skyvu</v>
      </c>
      <c r="E22">
        <f>IF(A22="No Reorders Needed", "", IFERROR(VLOOKUP(A22, 'Clean_Data'!A:L, 12, FALSE), ""))</f>
        <v>11</v>
      </c>
    </row>
    <row r="23" spans="1:5" x14ac:dyDescent="0.25">
      <c r="A23" t="str">
        <v>P036</v>
      </c>
      <c r="B23" t="str">
        <f>IF(A23="No Reorders Needed", "", _xlfn.XLOOKUP(A23, 'Clean_Data'!A:A, 'Clean_Data'!B:B, ""))</f>
        <v>Whole Wheat Bread</v>
      </c>
      <c r="C23" t="str">
        <f>IF(A23="No Reorders Needed", "", _xlfn.XLOOKUP(A23, 'Clean_Data'!A:A, 'Clean_Data'!C:C, ""))</f>
        <v>Bakery</v>
      </c>
      <c r="D23" t="str">
        <f>IF(A23="No Reorders Needed", "", _xlfn.XLOOKUP(A23, 'Clean_Data'!A:A, 'Clean_Data'!D:D, ""))</f>
        <v>Lazz</v>
      </c>
      <c r="E23">
        <f>IF(A23="No Reorders Needed", "", IFERROR(VLOOKUP(A23, 'Clean_Data'!A:L, 12, FALSE), ""))</f>
        <v>17</v>
      </c>
    </row>
    <row r="24" spans="1:5" x14ac:dyDescent="0.25">
      <c r="A24" t="str">
        <v>P037</v>
      </c>
      <c r="B24" t="str">
        <f>IF(A24="No Reorders Needed", "", _xlfn.XLOOKUP(A24, 'Clean_Data'!A:A, 'Clean_Data'!B:B, ""))</f>
        <v>Robusta Coffee</v>
      </c>
      <c r="C24" t="str">
        <f>IF(A24="No Reorders Needed", "", _xlfn.XLOOKUP(A24, 'Clean_Data'!A:A, 'Clean_Data'!C:C, ""))</f>
        <v>Beverages</v>
      </c>
      <c r="D24" t="str">
        <f>IF(A24="No Reorders Needed", "", _xlfn.XLOOKUP(A24, 'Clean_Data'!A:A, 'Clean_Data'!D:D, ""))</f>
        <v>Devpulse</v>
      </c>
      <c r="E24">
        <f>IF(A24="No Reorders Needed", "", IFERROR(VLOOKUP(A24, 'Clean_Data'!A:L, 12, FALSE), ""))</f>
        <v>14</v>
      </c>
    </row>
    <row r="25" spans="1:5" x14ac:dyDescent="0.25">
      <c r="A25" t="str">
        <v>P008</v>
      </c>
      <c r="B25" t="str">
        <f>IF(A25="No Reorders Needed", "", _xlfn.XLOOKUP(A25, 'Clean_Data'!A:A, 'Clean_Data'!B:B, ""))</f>
        <v>Anchovies</v>
      </c>
      <c r="C25" t="str">
        <f>IF(A25="No Reorders Needed", "", _xlfn.XLOOKUP(A25, 'Clean_Data'!A:A, 'Clean_Data'!C:C, ""))</f>
        <v>Seafood</v>
      </c>
      <c r="D25" t="str">
        <f>IF(A25="No Reorders Needed", "", _xlfn.XLOOKUP(A25, 'Clean_Data'!A:A, 'Clean_Data'!D:D, ""))</f>
        <v>Zoonder</v>
      </c>
      <c r="E25">
        <f>IF(A25="No Reorders Needed", "", IFERROR(VLOOKUP(A25, 'Clean_Data'!A:L, 12, FALSE), ""))</f>
        <v>81</v>
      </c>
    </row>
    <row r="26" spans="1:5" x14ac:dyDescent="0.25">
      <c r="A26" t="str">
        <v>P012</v>
      </c>
      <c r="B26" t="str">
        <f>IF(A26="No Reorders Needed", "", _xlfn.XLOOKUP(A26, 'Clean_Data'!A:A, 'Clean_Data'!B:B, ""))</f>
        <v>Avocado Oil</v>
      </c>
      <c r="C26" t="str">
        <f>IF(A26="No Reorders Needed", "", _xlfn.XLOOKUP(A26, 'Clean_Data'!A:A, 'Clean_Data'!C:C, ""))</f>
        <v>Oils &amp; Fats</v>
      </c>
      <c r="D26" t="str">
        <f>IF(A26="No Reorders Needed", "", _xlfn.XLOOKUP(A26, 'Clean_Data'!A:A, 'Clean_Data'!D:D, ""))</f>
        <v>Dabtype</v>
      </c>
      <c r="E26">
        <f>IF(A26="No Reorders Needed", "", IFERROR(VLOOKUP(A26, 'Clean_Data'!A:L, 12, FALSE), ""))</f>
        <v>53</v>
      </c>
    </row>
    <row r="27" spans="1:5" x14ac:dyDescent="0.25">
      <c r="A27" t="str">
        <v>P043</v>
      </c>
      <c r="B27" t="str">
        <f>IF(A27="No Reorders Needed", "", _xlfn.XLOOKUP(A27, 'Clean_Data'!A:A, 'Clean_Data'!B:B, ""))</f>
        <v>Apricot</v>
      </c>
      <c r="C27" t="str">
        <f>IF(A27="No Reorders Needed", "", _xlfn.XLOOKUP(A27, 'Clean_Data'!A:A, 'Clean_Data'!C:C, ""))</f>
        <v>Fruits &amp; Vegetables</v>
      </c>
      <c r="D27" t="str">
        <f>IF(A27="No Reorders Needed", "", _xlfn.XLOOKUP(A27, 'Clean_Data'!A:A, 'Clean_Data'!D:D, ""))</f>
        <v>Skinix</v>
      </c>
      <c r="E27">
        <f>IF(A27="No Reorders Needed", "", IFERROR(VLOOKUP(A27, 'Clean_Data'!A:L, 12, FALSE), ""))</f>
        <v>42</v>
      </c>
    </row>
    <row r="28" spans="1:5" x14ac:dyDescent="0.25">
      <c r="A28" t="str">
        <v>P044</v>
      </c>
      <c r="B28" t="str">
        <f>IF(A28="No Reorders Needed", "", _xlfn.XLOOKUP(A28, 'Clean_Data'!A:A, 'Clean_Data'!B:B, ""))</f>
        <v>Peanut Oil</v>
      </c>
      <c r="C28" t="str">
        <f>IF(A28="No Reorders Needed", "", _xlfn.XLOOKUP(A28, 'Clean_Data'!A:A, 'Clean_Data'!C:C, ""))</f>
        <v>Oils &amp; Fats</v>
      </c>
      <c r="D28" t="str">
        <f>IF(A28="No Reorders Needed", "", _xlfn.XLOOKUP(A28, 'Clean_Data'!A:A, 'Clean_Data'!D:D, ""))</f>
        <v>Tagopia</v>
      </c>
      <c r="E28">
        <f>IF(A28="No Reorders Needed", "", IFERROR(VLOOKUP(A28, 'Clean_Data'!A:L, 12, FALSE), ""))</f>
        <v>38</v>
      </c>
    </row>
    <row r="29" spans="1:5" x14ac:dyDescent="0.25">
      <c r="A29" t="str">
        <v>P046</v>
      </c>
      <c r="B29" t="str">
        <f>IF(A29="No Reorders Needed", "", _xlfn.XLOOKUP(A29, 'Clean_Data'!A:A, 'Clean_Data'!B:B, ""))</f>
        <v>Egg (Duck)</v>
      </c>
      <c r="C29" t="str">
        <f>IF(A29="No Reorders Needed", "", _xlfn.XLOOKUP(A29, 'Clean_Data'!A:A, 'Clean_Data'!C:C, ""))</f>
        <v>Dairy</v>
      </c>
      <c r="D29" t="str">
        <f>IF(A29="No Reorders Needed", "", _xlfn.XLOOKUP(A29, 'Clean_Data'!A:A, 'Clean_Data'!D:D, ""))</f>
        <v>Katz</v>
      </c>
      <c r="E29">
        <f>IF(A29="No Reorders Needed", "", IFERROR(VLOOKUP(A29, 'Clean_Data'!A:L, 12, FALSE), ""))</f>
        <v>37</v>
      </c>
    </row>
    <row r="30" spans="1:5" x14ac:dyDescent="0.25">
      <c r="A30" t="str">
        <v>P047</v>
      </c>
      <c r="B30" t="str">
        <f>IF(A30="No Reorders Needed", "", _xlfn.XLOOKUP(A30, 'Clean_Data'!A:A, 'Clean_Data'!B:B, ""))</f>
        <v>Pineapple</v>
      </c>
      <c r="C30" t="str">
        <f>IF(A30="No Reorders Needed", "", _xlfn.XLOOKUP(A30, 'Clean_Data'!A:A, 'Clean_Data'!C:C, ""))</f>
        <v>Fruits &amp; Vegetables</v>
      </c>
      <c r="D30" t="str">
        <f>IF(A30="No Reorders Needed", "", _xlfn.XLOOKUP(A30, 'Clean_Data'!A:A, 'Clean_Data'!D:D, ""))</f>
        <v>Brainverse</v>
      </c>
      <c r="E30">
        <f>IF(A30="No Reorders Needed", "", IFERROR(VLOOKUP(A30, 'Clean_Data'!A:L, 12, FALSE), ""))</f>
        <v>20</v>
      </c>
    </row>
    <row r="31" spans="1:5" x14ac:dyDescent="0.25">
      <c r="A31" t="str">
        <v>P031</v>
      </c>
      <c r="B31" t="str">
        <f>IF(A31="No Reorders Needed", "", _xlfn.XLOOKUP(A31, 'Clean_Data'!A:A, 'Clean_Data'!B:B, ""))</f>
        <v>Cucumber</v>
      </c>
      <c r="C31" t="str">
        <f>IF(A31="No Reorders Needed", "", _xlfn.XLOOKUP(A31, 'Clean_Data'!A:A, 'Clean_Data'!C:C, ""))</f>
        <v>Fruits &amp; Vegetables</v>
      </c>
      <c r="D31" t="str">
        <f>IF(A31="No Reorders Needed", "", _xlfn.XLOOKUP(A31, 'Clean_Data'!A:A, 'Clean_Data'!D:D, ""))</f>
        <v>Kanoodle</v>
      </c>
      <c r="E31">
        <f>IF(A31="No Reorders Needed", "", IFERROR(VLOOKUP(A31, 'Clean_Data'!A:L, 12, FALSE), ""))</f>
        <v>67</v>
      </c>
    </row>
    <row r="32" spans="1:5" x14ac:dyDescent="0.25">
      <c r="A32" t="str">
        <v>P048</v>
      </c>
      <c r="B32" t="str">
        <f>IF(A32="No Reorders Needed", "", _xlfn.XLOOKUP(A32, 'Clean_Data'!A:A, 'Clean_Data'!B:B, ""))</f>
        <v>Trout</v>
      </c>
      <c r="C32" t="str">
        <f>IF(A32="No Reorders Needed", "", _xlfn.XLOOKUP(A32, 'Clean_Data'!A:A, 'Clean_Data'!C:C, ""))</f>
        <v>Seafood</v>
      </c>
      <c r="D32" t="str">
        <f>IF(A32="No Reorders Needed", "", _xlfn.XLOOKUP(A32, 'Clean_Data'!A:A, 'Clean_Data'!D:D, ""))</f>
        <v>Blogtag</v>
      </c>
      <c r="E32">
        <f>IF(A32="No Reorders Needed", "", IFERROR(VLOOKUP(A32, 'Clean_Data'!A:L, 12, FALSE), ""))</f>
        <v>29</v>
      </c>
    </row>
    <row r="33" spans="1:5" x14ac:dyDescent="0.25">
      <c r="A33" t="str">
        <v>P026</v>
      </c>
      <c r="B33" t="str">
        <f>IF(A33="No Reorders Needed", "", _xlfn.XLOOKUP(A33, 'Clean_Data'!A:A, 'Clean_Data'!B:B, ""))</f>
        <v>Sourdough Bread</v>
      </c>
      <c r="C33" t="str">
        <f>IF(A33="No Reorders Needed", "", _xlfn.XLOOKUP(A33, 'Clean_Data'!A:A, 'Clean_Data'!C:C, ""))</f>
        <v>Bakery</v>
      </c>
      <c r="D33" t="str">
        <f>IF(A33="No Reorders Needed", "", _xlfn.XLOOKUP(A33, 'Clean_Data'!A:A, 'Clean_Data'!D:D, ""))</f>
        <v>Plajo</v>
      </c>
      <c r="E33">
        <f>IF(A33="No Reorders Needed", "", IFERROR(VLOOKUP(A33, 'Clean_Data'!A:L, 12, FALSE), ""))</f>
        <v>65</v>
      </c>
    </row>
    <row r="34" spans="1:5" x14ac:dyDescent="0.25">
      <c r="A34" t="str">
        <v>P044</v>
      </c>
      <c r="B34" t="str">
        <f>IF(A34="No Reorders Needed", "", _xlfn.XLOOKUP(A34, 'Clean_Data'!A:A, 'Clean_Data'!B:B, ""))</f>
        <v>Peanut Oil</v>
      </c>
      <c r="C34" t="str">
        <f>IF(A34="No Reorders Needed", "", _xlfn.XLOOKUP(A34, 'Clean_Data'!A:A, 'Clean_Data'!C:C, ""))</f>
        <v>Oils &amp; Fats</v>
      </c>
      <c r="D34" t="str">
        <f>IF(A34="No Reorders Needed", "", _xlfn.XLOOKUP(A34, 'Clean_Data'!A:A, 'Clean_Data'!D:D, ""))</f>
        <v>Tagopia</v>
      </c>
      <c r="E34">
        <f>IF(A34="No Reorders Needed", "", IFERROR(VLOOKUP(A34, 'Clean_Data'!A:L, 12, FALSE), ""))</f>
        <v>38</v>
      </c>
    </row>
    <row r="35" spans="1:5" x14ac:dyDescent="0.25">
      <c r="A35" t="str">
        <v>P054</v>
      </c>
      <c r="B35" t="str">
        <f>IF(A35="No Reorders Needed", "", _xlfn.XLOOKUP(A35, 'Clean_Data'!A:A, 'Clean_Data'!B:B, ""))</f>
        <v>Black Rice</v>
      </c>
      <c r="C35" t="str">
        <f>IF(A35="No Reorders Needed", "", _xlfn.XLOOKUP(A35, 'Clean_Data'!A:A, 'Clean_Data'!C:C, ""))</f>
        <v>Grains &amp; Pulses</v>
      </c>
      <c r="D35" t="str">
        <f>IF(A35="No Reorders Needed", "", _xlfn.XLOOKUP(A35, 'Clean_Data'!A:A, 'Clean_Data'!D:D, ""))</f>
        <v>Vinder</v>
      </c>
      <c r="E35">
        <f>IF(A35="No Reorders Needed", "", IFERROR(VLOOKUP(A35, 'Clean_Data'!A:L, 12, FALSE), ""))</f>
        <v>30</v>
      </c>
    </row>
    <row r="36" spans="1:5" x14ac:dyDescent="0.25">
      <c r="A36" t="str">
        <v>P055</v>
      </c>
      <c r="B36" t="str">
        <f>IF(A36="No Reorders Needed", "", _xlfn.XLOOKUP(A36, 'Clean_Data'!A:A, 'Clean_Data'!B:B, ""))</f>
        <v>Wild Rice</v>
      </c>
      <c r="C36" t="str">
        <f>IF(A36="No Reorders Needed", "", _xlfn.XLOOKUP(A36, 'Clean_Data'!A:A, 'Clean_Data'!C:C, ""))</f>
        <v>Grains &amp; Pulses</v>
      </c>
      <c r="D36" t="str">
        <f>IF(A36="No Reorders Needed", "", _xlfn.XLOOKUP(A36, 'Clean_Data'!A:A, 'Clean_Data'!D:D, ""))</f>
        <v>Wordpedia</v>
      </c>
      <c r="E36">
        <f>IF(A36="No Reorders Needed", "", IFERROR(VLOOKUP(A36, 'Clean_Data'!A:L, 12, FALSE), ""))</f>
        <v>26</v>
      </c>
    </row>
    <row r="37" spans="1:5" x14ac:dyDescent="0.25">
      <c r="A37" t="str">
        <v>P056</v>
      </c>
      <c r="B37" t="str">
        <f>IF(A37="No Reorders Needed", "", _xlfn.XLOOKUP(A37, 'Clean_Data'!A:A, 'Clean_Data'!B:B, ""))</f>
        <v>Pomegranate</v>
      </c>
      <c r="C37" t="str">
        <f>IF(A37="No Reorders Needed", "", _xlfn.XLOOKUP(A37, 'Clean_Data'!A:A, 'Clean_Data'!C:C, ""))</f>
        <v>Fruits &amp; Vegetables</v>
      </c>
      <c r="D37" t="str">
        <f>IF(A37="No Reorders Needed", "", _xlfn.XLOOKUP(A37, 'Clean_Data'!A:A, 'Clean_Data'!D:D, ""))</f>
        <v>Meeveo</v>
      </c>
      <c r="E37">
        <f>IF(A37="No Reorders Needed", "", IFERROR(VLOOKUP(A37, 'Clean_Data'!A:L, 12, FALSE), ""))</f>
        <v>59</v>
      </c>
    </row>
    <row r="38" spans="1:5" x14ac:dyDescent="0.25">
      <c r="A38" t="str">
        <v>P054</v>
      </c>
      <c r="B38" t="str">
        <f>IF(A38="No Reorders Needed", "", _xlfn.XLOOKUP(A38, 'Clean_Data'!A:A, 'Clean_Data'!B:B, ""))</f>
        <v>Black Rice</v>
      </c>
      <c r="C38" t="str">
        <f>IF(A38="No Reorders Needed", "", _xlfn.XLOOKUP(A38, 'Clean_Data'!A:A, 'Clean_Data'!C:C, ""))</f>
        <v>Grains &amp; Pulses</v>
      </c>
      <c r="D38" t="str">
        <f>IF(A38="No Reorders Needed", "", _xlfn.XLOOKUP(A38, 'Clean_Data'!A:A, 'Clean_Data'!D:D, ""))</f>
        <v>Vinder</v>
      </c>
      <c r="E38">
        <f>IF(A38="No Reorders Needed", "", IFERROR(VLOOKUP(A38, 'Clean_Data'!A:L, 12, FALSE), ""))</f>
        <v>30</v>
      </c>
    </row>
    <row r="39" spans="1:5" x14ac:dyDescent="0.25">
      <c r="A39" t="str">
        <v>P026</v>
      </c>
      <c r="B39" t="str">
        <f>IF(A39="No Reorders Needed", "", _xlfn.XLOOKUP(A39, 'Clean_Data'!A:A, 'Clean_Data'!B:B, ""))</f>
        <v>Sourdough Bread</v>
      </c>
      <c r="C39" t="str">
        <f>IF(A39="No Reorders Needed", "", _xlfn.XLOOKUP(A39, 'Clean_Data'!A:A, 'Clean_Data'!C:C, ""))</f>
        <v>Bakery</v>
      </c>
      <c r="D39" t="str">
        <f>IF(A39="No Reorders Needed", "", _xlfn.XLOOKUP(A39, 'Clean_Data'!A:A, 'Clean_Data'!D:D, ""))</f>
        <v>Plajo</v>
      </c>
      <c r="E39">
        <f>IF(A39="No Reorders Needed", "", IFERROR(VLOOKUP(A39, 'Clean_Data'!A:L, 12, FALSE), ""))</f>
        <v>65</v>
      </c>
    </row>
    <row r="40" spans="1:5" x14ac:dyDescent="0.25">
      <c r="A40" t="str">
        <v>P004</v>
      </c>
      <c r="B40" t="str">
        <f>IF(A40="No Reorders Needed", "", _xlfn.XLOOKUP(A40, 'Clean_Data'!A:A, 'Clean_Data'!B:B, ""))</f>
        <v>Carrot</v>
      </c>
      <c r="C40" t="str">
        <f>IF(A40="No Reorders Needed", "", _xlfn.XLOOKUP(A40, 'Clean_Data'!A:A, 'Clean_Data'!C:C, ""))</f>
        <v>Fruits &amp; Vegetables</v>
      </c>
      <c r="D40" t="str">
        <f>IF(A40="No Reorders Needed", "", _xlfn.XLOOKUP(A40, 'Clean_Data'!A:A, 'Clean_Data'!D:D, ""))</f>
        <v>Avaveo</v>
      </c>
      <c r="E40">
        <f>IF(A40="No Reorders Needed", "", IFERROR(VLOOKUP(A40, 'Clean_Data'!A:L, 12, FALSE), ""))</f>
        <v>51</v>
      </c>
    </row>
    <row r="41" spans="1:5" x14ac:dyDescent="0.25">
      <c r="A41" t="str">
        <v>P011</v>
      </c>
      <c r="B41" t="str">
        <f>IF(A41="No Reorders Needed", "", _xlfn.XLOOKUP(A41, 'Clean_Data'!A:A, 'Clean_Data'!B:B, ""))</f>
        <v>Cheddar Cheese</v>
      </c>
      <c r="C41" t="str">
        <f>IF(A41="No Reorders Needed", "", _xlfn.XLOOKUP(A41, 'Clean_Data'!A:A, 'Clean_Data'!C:C, ""))</f>
        <v>Dairy</v>
      </c>
      <c r="D41" t="str">
        <f>IF(A41="No Reorders Needed", "", _xlfn.XLOOKUP(A41, 'Clean_Data'!A:A, 'Clean_Data'!D:D, ""))</f>
        <v>Gabcube</v>
      </c>
      <c r="E41">
        <f>IF(A41="No Reorders Needed", "", IFERROR(VLOOKUP(A41, 'Clean_Data'!A:L, 12, FALSE), ""))</f>
        <v>60</v>
      </c>
    </row>
    <row r="42" spans="1:5" x14ac:dyDescent="0.25">
      <c r="A42" t="str">
        <v>P059</v>
      </c>
      <c r="B42" t="str">
        <f>IF(A42="No Reorders Needed", "", _xlfn.XLOOKUP(A42, 'Clean_Data'!A:A, 'Clean_Data'!B:B, ""))</f>
        <v>Whipped Cream</v>
      </c>
      <c r="C42" t="str">
        <f>IF(A42="No Reorders Needed", "", _xlfn.XLOOKUP(A42, 'Clean_Data'!A:A, 'Clean_Data'!C:C, ""))</f>
        <v>Dairy</v>
      </c>
      <c r="D42" t="str">
        <f>IF(A42="No Reorders Needed", "", _xlfn.XLOOKUP(A42, 'Clean_Data'!A:A, 'Clean_Data'!D:D, ""))</f>
        <v>Yakitri</v>
      </c>
      <c r="E42">
        <f>IF(A42="No Reorders Needed", "", IFERROR(VLOOKUP(A42, 'Clean_Data'!A:L, 12, FALSE), ""))</f>
        <v>76</v>
      </c>
    </row>
    <row r="43" spans="1:5" x14ac:dyDescent="0.25">
      <c r="A43" t="str">
        <v>P061</v>
      </c>
      <c r="B43" t="str">
        <f>IF(A43="No Reorders Needed", "", _xlfn.XLOOKUP(A43, 'Clean_Data'!A:A, 'Clean_Data'!B:B, ""))</f>
        <v>Sunflower Oil</v>
      </c>
      <c r="C43" t="str">
        <f>IF(A43="No Reorders Needed", "", _xlfn.XLOOKUP(A43, 'Clean_Data'!A:A, 'Clean_Data'!C:C, ""))</f>
        <v>Oils &amp; Fats</v>
      </c>
      <c r="D43" t="str">
        <f>IF(A43="No Reorders Needed", "", _xlfn.XLOOKUP(A43, 'Clean_Data'!A:A, 'Clean_Data'!D:D, ""))</f>
        <v>Photofeed</v>
      </c>
      <c r="E43">
        <f>IF(A43="No Reorders Needed", "", IFERROR(VLOOKUP(A43, 'Clean_Data'!A:L, 12, FALSE), ""))</f>
        <v>24</v>
      </c>
    </row>
    <row r="44" spans="1:5" x14ac:dyDescent="0.25">
      <c r="A44" t="str">
        <v>P006</v>
      </c>
      <c r="B44" t="str">
        <f>IF(A44="No Reorders Needed", "", _xlfn.XLOOKUP(A44, 'Clean_Data'!A:A, 'Clean_Data'!B:B, ""))</f>
        <v>Lemon</v>
      </c>
      <c r="C44" t="str">
        <f>IF(A44="No Reorders Needed", "", _xlfn.XLOOKUP(A44, 'Clean_Data'!A:A, 'Clean_Data'!C:C, ""))</f>
        <v>Fruits &amp; Vegetables</v>
      </c>
      <c r="D44" t="str">
        <f>IF(A44="No Reorders Needed", "", _xlfn.XLOOKUP(A44, 'Clean_Data'!A:A, 'Clean_Data'!D:D, ""))</f>
        <v>Yata</v>
      </c>
      <c r="E44">
        <f>IF(A44="No Reorders Needed", "", IFERROR(VLOOKUP(A44, 'Clean_Data'!A:L, 12, FALSE), ""))</f>
        <v>91</v>
      </c>
    </row>
    <row r="45" spans="1:5" x14ac:dyDescent="0.25">
      <c r="A45" t="str">
        <v>P006</v>
      </c>
      <c r="B45" t="str">
        <f>IF(A45="No Reorders Needed", "", _xlfn.XLOOKUP(A45, 'Clean_Data'!A:A, 'Clean_Data'!B:B, ""))</f>
        <v>Lemon</v>
      </c>
      <c r="C45" t="str">
        <f>IF(A45="No Reorders Needed", "", _xlfn.XLOOKUP(A45, 'Clean_Data'!A:A, 'Clean_Data'!C:C, ""))</f>
        <v>Fruits &amp; Vegetables</v>
      </c>
      <c r="D45" t="str">
        <f>IF(A45="No Reorders Needed", "", _xlfn.XLOOKUP(A45, 'Clean_Data'!A:A, 'Clean_Data'!D:D, ""))</f>
        <v>Yata</v>
      </c>
      <c r="E45">
        <f>IF(A45="No Reorders Needed", "", IFERROR(VLOOKUP(A45, 'Clean_Data'!A:L, 12, FALSE), ""))</f>
        <v>91</v>
      </c>
    </row>
    <row r="46" spans="1:5" x14ac:dyDescent="0.25">
      <c r="A46" t="str">
        <v>P017</v>
      </c>
      <c r="B46" t="str">
        <f>IF(A46="No Reorders Needed", "", _xlfn.XLOOKUP(A46, 'Clean_Data'!A:A, 'Clean_Data'!B:B, ""))</f>
        <v>Egg (Turkey)</v>
      </c>
      <c r="C46" t="str">
        <f>IF(A46="No Reorders Needed", "", _xlfn.XLOOKUP(A46, 'Clean_Data'!A:A, 'Clean_Data'!C:C, ""))</f>
        <v>Dairy</v>
      </c>
      <c r="D46" t="str">
        <f>IF(A46="No Reorders Needed", "", _xlfn.XLOOKUP(A46, 'Clean_Data'!A:A, 'Clean_Data'!D:D, ""))</f>
        <v>Bluezoom</v>
      </c>
      <c r="E46">
        <f>IF(A46="No Reorders Needed", "", IFERROR(VLOOKUP(A46, 'Clean_Data'!A:L, 12, FALSE), ""))</f>
        <v>76</v>
      </c>
    </row>
    <row r="47" spans="1:5" x14ac:dyDescent="0.25">
      <c r="A47" t="str">
        <v>P063</v>
      </c>
      <c r="B47" t="str">
        <f>IF(A47="No Reorders Needed", "", _xlfn.XLOOKUP(A47, 'Clean_Data'!A:A, 'Clean_Data'!B:B, ""))</f>
        <v>Tuna</v>
      </c>
      <c r="C47" t="str">
        <f>IF(A47="No Reorders Needed", "", _xlfn.XLOOKUP(A47, 'Clean_Data'!A:A, 'Clean_Data'!C:C, ""))</f>
        <v>Seafood</v>
      </c>
      <c r="D47" t="str">
        <f>IF(A47="No Reorders Needed", "", _xlfn.XLOOKUP(A47, 'Clean_Data'!A:A, 'Clean_Data'!D:D, ""))</f>
        <v>Meemm</v>
      </c>
      <c r="E47">
        <f>IF(A47="No Reorders Needed", "", IFERROR(VLOOKUP(A47, 'Clean_Data'!A:L, 12, FALSE), ""))</f>
        <v>25</v>
      </c>
    </row>
    <row r="48" spans="1:5" x14ac:dyDescent="0.25">
      <c r="A48" t="str">
        <v>P015</v>
      </c>
      <c r="B48" t="str">
        <f>IF(A48="No Reorders Needed", "", _xlfn.XLOOKUP(A48, 'Clean_Data'!A:A, 'Clean_Data'!B:B, ""))</f>
        <v>Cauliflower</v>
      </c>
      <c r="C48" t="str">
        <f>IF(A48="No Reorders Needed", "", _xlfn.XLOOKUP(A48, 'Clean_Data'!A:A, 'Clean_Data'!C:C, ""))</f>
        <v>Fruits &amp; Vegetables</v>
      </c>
      <c r="D48" t="str">
        <f>IF(A48="No Reorders Needed", "", _xlfn.XLOOKUP(A48, 'Clean_Data'!A:A, 'Clean_Data'!D:D, ""))</f>
        <v>Cogilith</v>
      </c>
      <c r="E48">
        <f>IF(A48="No Reorders Needed", "", IFERROR(VLOOKUP(A48, 'Clean_Data'!A:L, 12, FALSE), ""))</f>
        <v>34</v>
      </c>
    </row>
    <row r="49" spans="1:5" x14ac:dyDescent="0.25">
      <c r="A49" t="str">
        <v>P049</v>
      </c>
      <c r="B49" t="str">
        <f>IF(A49="No Reorders Needed", "", _xlfn.XLOOKUP(A49, 'Clean_Data'!A:A, 'Clean_Data'!B:B, ""))</f>
        <v>Onion</v>
      </c>
      <c r="C49" t="str">
        <f>IF(A49="No Reorders Needed", "", _xlfn.XLOOKUP(A49, 'Clean_Data'!A:A, 'Clean_Data'!C:C, ""))</f>
        <v>Fruits &amp; Vegetables</v>
      </c>
      <c r="D49" t="str">
        <f>IF(A49="No Reorders Needed", "", _xlfn.XLOOKUP(A49, 'Clean_Data'!A:A, 'Clean_Data'!D:D, ""))</f>
        <v>Oba</v>
      </c>
      <c r="E49">
        <f>IF(A49="No Reorders Needed", "", IFERROR(VLOOKUP(A49, 'Clean_Data'!A:L, 12, FALSE), ""))</f>
        <v>34</v>
      </c>
    </row>
    <row r="50" spans="1:5" x14ac:dyDescent="0.25">
      <c r="A50" t="str">
        <v>P065</v>
      </c>
      <c r="B50" t="str">
        <f>IF(A50="No Reorders Needed", "", _xlfn.XLOOKUP(A50, 'Clean_Data'!A:A, 'Clean_Data'!B:B, ""))</f>
        <v>Coconut</v>
      </c>
      <c r="C50" t="str">
        <f>IF(A50="No Reorders Needed", "", _xlfn.XLOOKUP(A50, 'Clean_Data'!A:A, 'Clean_Data'!C:C, ""))</f>
        <v>Fruits &amp; Vegetables</v>
      </c>
      <c r="D50" t="str">
        <f>IF(A50="No Reorders Needed", "", _xlfn.XLOOKUP(A50, 'Clean_Data'!A:A, 'Clean_Data'!D:D, ""))</f>
        <v>Katz</v>
      </c>
      <c r="E50">
        <f>IF(A50="No Reorders Needed", "", IFERROR(VLOOKUP(A50, 'Clean_Data'!A:L, 12, FALSE), ""))</f>
        <v>56</v>
      </c>
    </row>
    <row r="51" spans="1:5" x14ac:dyDescent="0.25">
      <c r="A51" t="str">
        <v>P025</v>
      </c>
      <c r="B51" t="str">
        <f>IF(A51="No Reorders Needed", "", _xlfn.XLOOKUP(A51, 'Clean_Data'!A:A, 'Clean_Data'!B:B, ""))</f>
        <v>Jasmine Rice</v>
      </c>
      <c r="C51" t="str">
        <f>IF(A51="No Reorders Needed", "", _xlfn.XLOOKUP(A51, 'Clean_Data'!A:A, 'Clean_Data'!C:C, ""))</f>
        <v>Grains &amp; Pulses</v>
      </c>
      <c r="D51" t="str">
        <f>IF(A51="No Reorders Needed", "", _xlfn.XLOOKUP(A51, 'Clean_Data'!A:A, 'Clean_Data'!D:D, ""))</f>
        <v>Topicware</v>
      </c>
      <c r="E51">
        <f>IF(A51="No Reorders Needed", "", IFERROR(VLOOKUP(A51, 'Clean_Data'!A:L, 12, FALSE), ""))</f>
        <v>53</v>
      </c>
    </row>
    <row r="52" spans="1:5" x14ac:dyDescent="0.25">
      <c r="A52" t="str">
        <v>P012</v>
      </c>
      <c r="B52" t="str">
        <f>IF(A52="No Reorders Needed", "", _xlfn.XLOOKUP(A52, 'Clean_Data'!A:A, 'Clean_Data'!B:B, ""))</f>
        <v>Avocado Oil</v>
      </c>
      <c r="C52" t="str">
        <f>IF(A52="No Reorders Needed", "", _xlfn.XLOOKUP(A52, 'Clean_Data'!A:A, 'Clean_Data'!C:C, ""))</f>
        <v>Oils &amp; Fats</v>
      </c>
      <c r="D52" t="str">
        <f>IF(A52="No Reorders Needed", "", _xlfn.XLOOKUP(A52, 'Clean_Data'!A:A, 'Clean_Data'!D:D, ""))</f>
        <v>Dabtype</v>
      </c>
      <c r="E52">
        <f>IF(A52="No Reorders Needed", "", IFERROR(VLOOKUP(A52, 'Clean_Data'!A:L, 12, FALSE), ""))</f>
        <v>53</v>
      </c>
    </row>
    <row r="53" spans="1:5" x14ac:dyDescent="0.25">
      <c r="A53" t="str">
        <v>P054</v>
      </c>
      <c r="B53" t="str">
        <f>IF(A53="No Reorders Needed", "", _xlfn.XLOOKUP(A53, 'Clean_Data'!A:A, 'Clean_Data'!B:B, ""))</f>
        <v>Black Rice</v>
      </c>
      <c r="C53" t="str">
        <f>IF(A53="No Reorders Needed", "", _xlfn.XLOOKUP(A53, 'Clean_Data'!A:A, 'Clean_Data'!C:C, ""))</f>
        <v>Grains &amp; Pulses</v>
      </c>
      <c r="D53" t="str">
        <f>IF(A53="No Reorders Needed", "", _xlfn.XLOOKUP(A53, 'Clean_Data'!A:A, 'Clean_Data'!D:D, ""))</f>
        <v>Vinder</v>
      </c>
      <c r="E53">
        <f>IF(A53="No Reorders Needed", "", IFERROR(VLOOKUP(A53, 'Clean_Data'!A:L, 12, FALSE), ""))</f>
        <v>30</v>
      </c>
    </row>
    <row r="54" spans="1:5" x14ac:dyDescent="0.25">
      <c r="A54" t="str">
        <v>P068</v>
      </c>
      <c r="B54" t="str">
        <f>IF(A54="No Reorders Needed", "", _xlfn.XLOOKUP(A54, 'Clean_Data'!A:A, 'Clean_Data'!B:B, ""))</f>
        <v>Peach</v>
      </c>
      <c r="C54" t="str">
        <f>IF(A54="No Reorders Needed", "", _xlfn.XLOOKUP(A54, 'Clean_Data'!A:A, 'Clean_Data'!C:C, ""))</f>
        <v>Fruits &amp; Vegetables</v>
      </c>
      <c r="D54" t="str">
        <f>IF(A54="No Reorders Needed", "", _xlfn.XLOOKUP(A54, 'Clean_Data'!A:A, 'Clean_Data'!D:D, ""))</f>
        <v>Youfeed</v>
      </c>
      <c r="E54">
        <f>IF(A54="No Reorders Needed", "", IFERROR(VLOOKUP(A54, 'Clean_Data'!A:L, 12, FALSE), ""))</f>
        <v>47</v>
      </c>
    </row>
    <row r="55" spans="1:5" x14ac:dyDescent="0.25">
      <c r="A55" t="str">
        <v>P050</v>
      </c>
      <c r="B55" t="str">
        <f>IF(A55="No Reorders Needed", "", _xlfn.XLOOKUP(A55, 'Clean_Data'!A:A, 'Clean_Data'!B:B, ""))</f>
        <v>Cream</v>
      </c>
      <c r="C55" t="str">
        <f>IF(A55="No Reorders Needed", "", _xlfn.XLOOKUP(A55, 'Clean_Data'!A:A, 'Clean_Data'!C:C, ""))</f>
        <v>Dairy</v>
      </c>
      <c r="D55" t="str">
        <f>IF(A55="No Reorders Needed", "", _xlfn.XLOOKUP(A55, 'Clean_Data'!A:A, 'Clean_Data'!D:D, ""))</f>
        <v>Oyondu</v>
      </c>
      <c r="E55">
        <f>IF(A55="No Reorders Needed", "", IFERROR(VLOOKUP(A55, 'Clean_Data'!A:L, 12, FALSE), ""))</f>
        <v>92</v>
      </c>
    </row>
    <row r="56" spans="1:5" x14ac:dyDescent="0.25">
      <c r="A56" t="str">
        <v>P071</v>
      </c>
      <c r="B56" t="str">
        <f>IF(A56="No Reorders Needed", "", _xlfn.XLOOKUP(A56, 'Clean_Data'!A:A, 'Clean_Data'!B:B, ""))</f>
        <v>Black Tea</v>
      </c>
      <c r="C56" t="str">
        <f>IF(A56="No Reorders Needed", "", _xlfn.XLOOKUP(A56, 'Clean_Data'!A:A, 'Clean_Data'!C:C, ""))</f>
        <v>Beverages</v>
      </c>
      <c r="D56" t="str">
        <f>IF(A56="No Reorders Needed", "", _xlfn.XLOOKUP(A56, 'Clean_Data'!A:A, 'Clean_Data'!D:D, ""))</f>
        <v>Kare</v>
      </c>
      <c r="E56">
        <f>IF(A56="No Reorders Needed", "", IFERROR(VLOOKUP(A56, 'Clean_Data'!A:L, 12, FALSE), ""))</f>
        <v>35</v>
      </c>
    </row>
    <row r="57" spans="1:5" x14ac:dyDescent="0.25">
      <c r="A57" t="str">
        <v>P002</v>
      </c>
      <c r="B57" t="str">
        <f>IF(A57="No Reorders Needed", "", _xlfn.XLOOKUP(A57, 'Clean_Data'!A:A, 'Clean_Data'!B:B, ""))</f>
        <v>Vegetable Oil</v>
      </c>
      <c r="C57" t="str">
        <f>IF(A57="No Reorders Needed", "", _xlfn.XLOOKUP(A57, 'Clean_Data'!A:A, 'Clean_Data'!C:C, ""))</f>
        <v>Oils &amp; Fats</v>
      </c>
      <c r="D57" t="str">
        <f>IF(A57="No Reorders Needed", "", _xlfn.XLOOKUP(A57, 'Clean_Data'!A:A, 'Clean_Data'!D:D, ""))</f>
        <v>Digitube</v>
      </c>
      <c r="E57">
        <f>IF(A57="No Reorders Needed", "", IFERROR(VLOOKUP(A57, 'Clean_Data'!A:L, 12, FALSE), ""))</f>
        <v>51</v>
      </c>
    </row>
    <row r="58" spans="1:5" x14ac:dyDescent="0.25">
      <c r="A58" t="str">
        <v>P073</v>
      </c>
      <c r="B58" t="str">
        <f>IF(A58="No Reorders Needed", "", _xlfn.XLOOKUP(A58, 'Clean_Data'!A:A, 'Clean_Data'!B:B, ""))</f>
        <v>White Rice</v>
      </c>
      <c r="C58" t="str">
        <f>IF(A58="No Reorders Needed", "", _xlfn.XLOOKUP(A58, 'Clean_Data'!A:A, 'Clean_Data'!C:C, ""))</f>
        <v>Grains &amp; Pulses</v>
      </c>
      <c r="D58" t="str">
        <f>IF(A58="No Reorders Needed", "", _xlfn.XLOOKUP(A58, 'Clean_Data'!A:A, 'Clean_Data'!D:D, ""))</f>
        <v>Tagcat</v>
      </c>
      <c r="E58">
        <f>IF(A58="No Reorders Needed", "", IFERROR(VLOOKUP(A58, 'Clean_Data'!A:L, 12, FALSE), ""))</f>
        <v>80</v>
      </c>
    </row>
    <row r="59" spans="1:5" x14ac:dyDescent="0.25">
      <c r="A59" t="str">
        <v>P068</v>
      </c>
      <c r="B59" t="str">
        <f>IF(A59="No Reorders Needed", "", _xlfn.XLOOKUP(A59, 'Clean_Data'!A:A, 'Clean_Data'!B:B, ""))</f>
        <v>Peach</v>
      </c>
      <c r="C59" t="str">
        <f>IF(A59="No Reorders Needed", "", _xlfn.XLOOKUP(A59, 'Clean_Data'!A:A, 'Clean_Data'!C:C, ""))</f>
        <v>Fruits &amp; Vegetables</v>
      </c>
      <c r="D59" t="str">
        <f>IF(A59="No Reorders Needed", "", _xlfn.XLOOKUP(A59, 'Clean_Data'!A:A, 'Clean_Data'!D:D, ""))</f>
        <v>Youfeed</v>
      </c>
      <c r="E59">
        <f>IF(A59="No Reorders Needed", "", IFERROR(VLOOKUP(A59, 'Clean_Data'!A:L, 12, FALSE), ""))</f>
        <v>47</v>
      </c>
    </row>
    <row r="60" spans="1:5" x14ac:dyDescent="0.25">
      <c r="A60" t="str">
        <v>P051</v>
      </c>
      <c r="B60" t="str">
        <f>IF(A60="No Reorders Needed", "", _xlfn.XLOOKUP(A60, 'Clean_Data'!A:A, 'Clean_Data'!B:B, ""))</f>
        <v>Sardines</v>
      </c>
      <c r="C60" t="str">
        <f>IF(A60="No Reorders Needed", "", _xlfn.XLOOKUP(A60, 'Clean_Data'!A:A, 'Clean_Data'!C:C, ""))</f>
        <v>Seafood</v>
      </c>
      <c r="D60" t="str">
        <f>IF(A60="No Reorders Needed", "", _xlfn.XLOOKUP(A60, 'Clean_Data'!A:A, 'Clean_Data'!D:D, ""))</f>
        <v>Eayo</v>
      </c>
      <c r="E60">
        <f>IF(A60="No Reorders Needed", "", IFERROR(VLOOKUP(A60, 'Clean_Data'!A:L, 12, FALSE), ""))</f>
        <v>33</v>
      </c>
    </row>
    <row r="61" spans="1:5" x14ac:dyDescent="0.25">
      <c r="A61" t="str">
        <v>P077</v>
      </c>
      <c r="B61" t="str">
        <f>IF(A61="No Reorders Needed", "", _xlfn.XLOOKUP(A61, 'Clean_Data'!A:A, 'Clean_Data'!B:B, ""))</f>
        <v>Brown Rice</v>
      </c>
      <c r="C61" t="str">
        <f>IF(A61="No Reorders Needed", "", _xlfn.XLOOKUP(A61, 'Clean_Data'!A:A, 'Clean_Data'!C:C, ""))</f>
        <v>Grains &amp; Pulses</v>
      </c>
      <c r="D61" t="str">
        <f>IF(A61="No Reorders Needed", "", _xlfn.XLOOKUP(A61, 'Clean_Data'!A:A, 'Clean_Data'!D:D, ""))</f>
        <v>Viva</v>
      </c>
      <c r="E61">
        <f>IF(A61="No Reorders Needed", "", IFERROR(VLOOKUP(A61, 'Clean_Data'!A:L, 12, FALSE), ""))</f>
        <v>79</v>
      </c>
    </row>
    <row r="62" spans="1:5" x14ac:dyDescent="0.25">
      <c r="A62" t="str">
        <v>P079</v>
      </c>
      <c r="B62" t="str">
        <f>IF(A62="No Reorders Needed", "", _xlfn.XLOOKUP(A62, 'Clean_Data'!A:A, 'Clean_Data'!B:B, ""))</f>
        <v>White Sugar</v>
      </c>
      <c r="C62" t="str">
        <f>IF(A62="No Reorders Needed", "", _xlfn.XLOOKUP(A62, 'Clean_Data'!A:A, 'Clean_Data'!C:C, ""))</f>
        <v>Grains &amp; Pulses</v>
      </c>
      <c r="D62" t="str">
        <f>IF(A62="No Reorders Needed", "", _xlfn.XLOOKUP(A62, 'Clean_Data'!A:A, 'Clean_Data'!D:D, ""))</f>
        <v>Dazzlesphere</v>
      </c>
      <c r="E62">
        <f>IF(A62="No Reorders Needed", "", IFERROR(VLOOKUP(A62, 'Clean_Data'!A:L, 12, FALSE), ""))</f>
        <v>24</v>
      </c>
    </row>
    <row r="63" spans="1:5" x14ac:dyDescent="0.25">
      <c r="A63" t="str">
        <v>P027</v>
      </c>
      <c r="B63" t="str">
        <f>IF(A63="No Reorders Needed", "", _xlfn.XLOOKUP(A63, 'Clean_Data'!A:A, 'Clean_Data'!B:B, ""))</f>
        <v>Green Coffee</v>
      </c>
      <c r="C63" t="str">
        <f>IF(A63="No Reorders Needed", "", _xlfn.XLOOKUP(A63, 'Clean_Data'!A:A, 'Clean_Data'!C:C, ""))</f>
        <v>Beverages</v>
      </c>
      <c r="D63" t="str">
        <f>IF(A63="No Reorders Needed", "", _xlfn.XLOOKUP(A63, 'Clean_Data'!A:A, 'Clean_Data'!D:D, ""))</f>
        <v>Skyndu</v>
      </c>
      <c r="E63">
        <f>IF(A63="No Reorders Needed", "", IFERROR(VLOOKUP(A63, 'Clean_Data'!A:L, 12, FALSE), ""))</f>
        <v>90</v>
      </c>
    </row>
    <row r="64" spans="1:5" x14ac:dyDescent="0.25">
      <c r="A64" t="str">
        <v>P082</v>
      </c>
      <c r="B64" t="str">
        <f>IF(A64="No Reorders Needed", "", _xlfn.XLOOKUP(A64, 'Clean_Data'!A:A, 'Clean_Data'!B:B, ""))</f>
        <v>Coconut Oil</v>
      </c>
      <c r="C64" t="str">
        <f>IF(A64="No Reorders Needed", "", _xlfn.XLOOKUP(A64, 'Clean_Data'!A:A, 'Clean_Data'!C:C, ""))</f>
        <v>Oils &amp; Fats</v>
      </c>
      <c r="D64" t="str">
        <f>IF(A64="No Reorders Needed", "", _xlfn.XLOOKUP(A64, 'Clean_Data'!A:A, 'Clean_Data'!D:D, ""))</f>
        <v>Gevee</v>
      </c>
      <c r="E64">
        <f>IF(A64="No Reorders Needed", "", IFERROR(VLOOKUP(A64, 'Clean_Data'!A:L, 12, FALSE), ""))</f>
        <v>33</v>
      </c>
    </row>
    <row r="65" spans="1:5" x14ac:dyDescent="0.25">
      <c r="A65" t="str">
        <v>P083</v>
      </c>
      <c r="B65" t="str">
        <f>IF(A65="No Reorders Needed", "", _xlfn.XLOOKUP(A65, 'Clean_Data'!A:A, 'Clean_Data'!B:B, ""))</f>
        <v>Buttermilk</v>
      </c>
      <c r="C65" t="str">
        <f>IF(A65="No Reorders Needed", "", _xlfn.XLOOKUP(A65, 'Clean_Data'!A:A, 'Clean_Data'!C:C, ""))</f>
        <v>Dairy</v>
      </c>
      <c r="D65" t="str">
        <f>IF(A65="No Reorders Needed", "", _xlfn.XLOOKUP(A65, 'Clean_Data'!A:A, 'Clean_Data'!D:D, ""))</f>
        <v>Zoombox</v>
      </c>
      <c r="E65">
        <f>IF(A65="No Reorders Needed", "", IFERROR(VLOOKUP(A65, 'Clean_Data'!A:L, 12, FALSE), ""))</f>
        <v>28</v>
      </c>
    </row>
    <row r="66" spans="1:5" x14ac:dyDescent="0.25">
      <c r="A66" t="str">
        <v>P074</v>
      </c>
      <c r="B66" t="str">
        <f>IF(A66="No Reorders Needed", "", _xlfn.XLOOKUP(A66, 'Clean_Data'!A:A, 'Clean_Data'!B:B, ""))</f>
        <v>Long Grain Rice</v>
      </c>
      <c r="C66" t="str">
        <f>IF(A66="No Reorders Needed", "", _xlfn.XLOOKUP(A66, 'Clean_Data'!A:A, 'Clean_Data'!C:C, ""))</f>
        <v>Grains &amp; Pulses</v>
      </c>
      <c r="D66" t="str">
        <f>IF(A66="No Reorders Needed", "", _xlfn.XLOOKUP(A66, 'Clean_Data'!A:A, 'Clean_Data'!D:D, ""))</f>
        <v>Flashspan</v>
      </c>
      <c r="E66">
        <f>IF(A66="No Reorders Needed", "", IFERROR(VLOOKUP(A66, 'Clean_Data'!A:L, 12, FALSE), ""))</f>
        <v>11</v>
      </c>
    </row>
    <row r="67" spans="1:5" x14ac:dyDescent="0.25">
      <c r="A67" t="str">
        <v>P016</v>
      </c>
      <c r="B67" t="str">
        <f>IF(A67="No Reorders Needed", "", _xlfn.XLOOKUP(A67, 'Clean_Data'!A:A, 'Clean_Data'!B:B, ""))</f>
        <v>Pear</v>
      </c>
      <c r="C67" t="str">
        <f>IF(A67="No Reorders Needed", "", _xlfn.XLOOKUP(A67, 'Clean_Data'!A:A, 'Clean_Data'!C:C, ""))</f>
        <v>Fruits &amp; Vegetables</v>
      </c>
      <c r="D67" t="str">
        <f>IF(A67="No Reorders Needed", "", _xlfn.XLOOKUP(A67, 'Clean_Data'!A:A, 'Clean_Data'!D:D, ""))</f>
        <v>Roodel</v>
      </c>
      <c r="E67">
        <f>IF(A67="No Reorders Needed", "", IFERROR(VLOOKUP(A67, 'Clean_Data'!A:L, 12, FALSE), ""))</f>
        <v>79</v>
      </c>
    </row>
    <row r="68" spans="1:5" x14ac:dyDescent="0.25">
      <c r="A68" t="str">
        <v>P020</v>
      </c>
      <c r="B68" t="str">
        <f>IF(A68="No Reorders Needed", "", _xlfn.XLOOKUP(A68, 'Clean_Data'!A:A, 'Clean_Data'!B:B, ""))</f>
        <v>Whole Wheat Flour</v>
      </c>
      <c r="C68" t="str">
        <f>IF(A68="No Reorders Needed", "", _xlfn.XLOOKUP(A68, 'Clean_Data'!A:A, 'Clean_Data'!C:C, ""))</f>
        <v>Grains &amp; Pulses</v>
      </c>
      <c r="D68" t="str">
        <f>IF(A68="No Reorders Needed", "", _xlfn.XLOOKUP(A68, 'Clean_Data'!A:A, 'Clean_Data'!D:D, ""))</f>
        <v>Dabjam</v>
      </c>
      <c r="E68">
        <f>IF(A68="No Reorders Needed", "", IFERROR(VLOOKUP(A68, 'Clean_Data'!A:L, 12, FALSE), ""))</f>
        <v>38</v>
      </c>
    </row>
    <row r="69" spans="1:5" x14ac:dyDescent="0.25">
      <c r="A69" t="str">
        <v>P055</v>
      </c>
      <c r="B69" t="str">
        <f>IF(A69="No Reorders Needed", "", _xlfn.XLOOKUP(A69, 'Clean_Data'!A:A, 'Clean_Data'!B:B, ""))</f>
        <v>Wild Rice</v>
      </c>
      <c r="C69" t="str">
        <f>IF(A69="No Reorders Needed", "", _xlfn.XLOOKUP(A69, 'Clean_Data'!A:A, 'Clean_Data'!C:C, ""))</f>
        <v>Grains &amp; Pulses</v>
      </c>
      <c r="D69" t="str">
        <f>IF(A69="No Reorders Needed", "", _xlfn.XLOOKUP(A69, 'Clean_Data'!A:A, 'Clean_Data'!D:D, ""))</f>
        <v>Wordpedia</v>
      </c>
      <c r="E69">
        <f>IF(A69="No Reorders Needed", "", IFERROR(VLOOKUP(A69, 'Clean_Data'!A:L, 12, FALSE), ""))</f>
        <v>26</v>
      </c>
    </row>
    <row r="70" spans="1:5" x14ac:dyDescent="0.25">
      <c r="A70" t="str">
        <v>P054</v>
      </c>
      <c r="B70" t="str">
        <f>IF(A70="No Reorders Needed", "", _xlfn.XLOOKUP(A70, 'Clean_Data'!A:A, 'Clean_Data'!B:B, ""))</f>
        <v>Black Rice</v>
      </c>
      <c r="C70" t="str">
        <f>IF(A70="No Reorders Needed", "", _xlfn.XLOOKUP(A70, 'Clean_Data'!A:A, 'Clean_Data'!C:C, ""))</f>
        <v>Grains &amp; Pulses</v>
      </c>
      <c r="D70" t="str">
        <f>IF(A70="No Reorders Needed", "", _xlfn.XLOOKUP(A70, 'Clean_Data'!A:A, 'Clean_Data'!D:D, ""))</f>
        <v>Vinder</v>
      </c>
      <c r="E70">
        <f>IF(A70="No Reorders Needed", "", IFERROR(VLOOKUP(A70, 'Clean_Data'!A:L, 12, FALSE), ""))</f>
        <v>30</v>
      </c>
    </row>
    <row r="71" spans="1:5" x14ac:dyDescent="0.25">
      <c r="A71" t="str">
        <v>P088</v>
      </c>
      <c r="B71" t="str">
        <f>IF(A71="No Reorders Needed", "", _xlfn.XLOOKUP(A71, 'Clean_Data'!A:A, 'Clean_Data'!B:B, ""))</f>
        <v>Haddock</v>
      </c>
      <c r="C71" t="str">
        <f>IF(A71="No Reorders Needed", "", _xlfn.XLOOKUP(A71, 'Clean_Data'!A:A, 'Clean_Data'!C:C, ""))</f>
        <v>Seafood</v>
      </c>
      <c r="D71" t="str">
        <f>IF(A71="No Reorders Needed", "", _xlfn.XLOOKUP(A71, 'Clean_Data'!A:A, 'Clean_Data'!D:D, ""))</f>
        <v>Kwimbee</v>
      </c>
      <c r="E71">
        <f>IF(A71="No Reorders Needed", "", IFERROR(VLOOKUP(A71, 'Clean_Data'!A:L, 12, FALSE), ""))</f>
        <v>75</v>
      </c>
    </row>
    <row r="72" spans="1:5" x14ac:dyDescent="0.25">
      <c r="A72" t="str">
        <v>P089</v>
      </c>
      <c r="B72" t="str">
        <f>IF(A72="No Reorders Needed", "", _xlfn.XLOOKUP(A72, 'Clean_Data'!A:A, 'Clean_Data'!B:B, ""))</f>
        <v>Tomato</v>
      </c>
      <c r="C72" t="str">
        <f>IF(A72="No Reorders Needed", "", _xlfn.XLOOKUP(A72, 'Clean_Data'!A:A, 'Clean_Data'!C:C, ""))</f>
        <v>Fruits &amp; Vegetables</v>
      </c>
      <c r="D72" t="str">
        <f>IF(A72="No Reorders Needed", "", _xlfn.XLOOKUP(A72, 'Clean_Data'!A:A, 'Clean_Data'!D:D, ""))</f>
        <v>Demimbu</v>
      </c>
      <c r="E72">
        <f>IF(A72="No Reorders Needed", "", IFERROR(VLOOKUP(A72, 'Clean_Data'!A:L, 12, FALSE), ""))</f>
        <v>32</v>
      </c>
    </row>
    <row r="73" spans="1:5" x14ac:dyDescent="0.25">
      <c r="A73" t="str">
        <v>P053</v>
      </c>
      <c r="B73" t="str">
        <f>IF(A73="No Reorders Needed", "", _xlfn.XLOOKUP(A73, 'Clean_Data'!A:A, 'Clean_Data'!B:B, ""))</f>
        <v>Sushi Rice</v>
      </c>
      <c r="C73" t="str">
        <f>IF(A73="No Reorders Needed", "", _xlfn.XLOOKUP(A73, 'Clean_Data'!A:A, 'Clean_Data'!C:C, ""))</f>
        <v>Grains &amp; Pulses</v>
      </c>
      <c r="D73" t="str">
        <f>IF(A73="No Reorders Needed", "", _xlfn.XLOOKUP(A73, 'Clean_Data'!A:A, 'Clean_Data'!D:D, ""))</f>
        <v>Katz</v>
      </c>
      <c r="E73">
        <f>IF(A73="No Reorders Needed", "", IFERROR(VLOOKUP(A73, 'Clean_Data'!A:L, 12, FALSE), ""))</f>
        <v>77</v>
      </c>
    </row>
    <row r="74" spans="1:5" x14ac:dyDescent="0.25">
      <c r="A74" t="str">
        <v>P038</v>
      </c>
      <c r="B74" t="str">
        <f>IF(A74="No Reorders Needed", "", _xlfn.XLOOKUP(A74, 'Clean_Data'!A:A, 'Clean_Data'!B:B, ""))</f>
        <v>Chocolate Biscuit</v>
      </c>
      <c r="C74" t="str">
        <f>IF(A74="No Reorders Needed", "", _xlfn.XLOOKUP(A74, 'Clean_Data'!A:A, 'Clean_Data'!C:C, ""))</f>
        <v>Bakery</v>
      </c>
      <c r="D74" t="str">
        <f>IF(A74="No Reorders Needed", "", _xlfn.XLOOKUP(A74, 'Clean_Data'!A:A, 'Clean_Data'!D:D, ""))</f>
        <v>Yodo</v>
      </c>
      <c r="E74">
        <f>IF(A74="No Reorders Needed", "", IFERROR(VLOOKUP(A74, 'Clean_Data'!A:L, 12, FALSE), ""))</f>
        <v>100</v>
      </c>
    </row>
    <row r="75" spans="1:5" x14ac:dyDescent="0.25">
      <c r="A75" t="str">
        <v>P032</v>
      </c>
      <c r="B75" t="str">
        <f>IF(A75="No Reorders Needed", "", _xlfn.XLOOKUP(A75, 'Clean_Data'!A:A, 'Clean_Data'!B:B, ""))</f>
        <v>Milk</v>
      </c>
      <c r="C75" t="str">
        <f>IF(A75="No Reorders Needed", "", _xlfn.XLOOKUP(A75, 'Clean_Data'!A:A, 'Clean_Data'!C:C, ""))</f>
        <v>Dairy</v>
      </c>
      <c r="D75" t="str">
        <f>IF(A75="No Reorders Needed", "", _xlfn.XLOOKUP(A75, 'Clean_Data'!A:A, 'Clean_Data'!D:D, ""))</f>
        <v>Centimia</v>
      </c>
      <c r="E75">
        <f>IF(A75="No Reorders Needed", "", IFERROR(VLOOKUP(A75, 'Clean_Data'!A:L, 12, FALSE), ""))</f>
        <v>13</v>
      </c>
    </row>
    <row r="76" spans="1:5" x14ac:dyDescent="0.25">
      <c r="A76" t="str">
        <v>P093</v>
      </c>
      <c r="B76" t="str">
        <f>IF(A76="No Reorders Needed", "", _xlfn.XLOOKUP(A76, 'Clean_Data'!A:A, 'Clean_Data'!B:B, ""))</f>
        <v>Basmati Rice</v>
      </c>
      <c r="C76" t="str">
        <f>IF(A76="No Reorders Needed", "", _xlfn.XLOOKUP(A76, 'Clean_Data'!A:A, 'Clean_Data'!C:C, ""))</f>
        <v>Grains &amp; Pulses</v>
      </c>
      <c r="D76" t="str">
        <f>IF(A76="No Reorders Needed", "", _xlfn.XLOOKUP(A76, 'Clean_Data'!A:A, 'Clean_Data'!D:D, ""))</f>
        <v>Kanoodle</v>
      </c>
      <c r="E76">
        <f>IF(A76="No Reorders Needed", "", IFERROR(VLOOKUP(A76, 'Clean_Data'!A:L, 12, FALSE), ""))</f>
        <v>15</v>
      </c>
    </row>
    <row r="77" spans="1:5" x14ac:dyDescent="0.25">
      <c r="A77" t="str">
        <v>P077</v>
      </c>
      <c r="B77" t="str">
        <f>IF(A77="No Reorders Needed", "", _xlfn.XLOOKUP(A77, 'Clean_Data'!A:A, 'Clean_Data'!B:B, ""))</f>
        <v>Brown Rice</v>
      </c>
      <c r="C77" t="str">
        <f>IF(A77="No Reorders Needed", "", _xlfn.XLOOKUP(A77, 'Clean_Data'!A:A, 'Clean_Data'!C:C, ""))</f>
        <v>Grains &amp; Pulses</v>
      </c>
      <c r="D77" t="str">
        <f>IF(A77="No Reorders Needed", "", _xlfn.XLOOKUP(A77, 'Clean_Data'!A:A, 'Clean_Data'!D:D, ""))</f>
        <v>Viva</v>
      </c>
      <c r="E77">
        <f>IF(A77="No Reorders Needed", "", IFERROR(VLOOKUP(A77, 'Clean_Data'!A:L, 12, FALSE), ""))</f>
        <v>79</v>
      </c>
    </row>
    <row r="78" spans="1:5" x14ac:dyDescent="0.25">
      <c r="A78" t="str">
        <v>P068</v>
      </c>
      <c r="B78" t="str">
        <f>IF(A78="No Reorders Needed", "", _xlfn.XLOOKUP(A78, 'Clean_Data'!A:A, 'Clean_Data'!B:B, ""))</f>
        <v>Peach</v>
      </c>
      <c r="C78" t="str">
        <f>IF(A78="No Reorders Needed", "", _xlfn.XLOOKUP(A78, 'Clean_Data'!A:A, 'Clean_Data'!C:C, ""))</f>
        <v>Fruits &amp; Vegetables</v>
      </c>
      <c r="D78" t="str">
        <f>IF(A78="No Reorders Needed", "", _xlfn.XLOOKUP(A78, 'Clean_Data'!A:A, 'Clean_Data'!D:D, ""))</f>
        <v>Youfeed</v>
      </c>
      <c r="E78">
        <f>IF(A78="No Reorders Needed", "", IFERROR(VLOOKUP(A78, 'Clean_Data'!A:L, 12, FALSE), ""))</f>
        <v>47</v>
      </c>
    </row>
    <row r="79" spans="1:5" x14ac:dyDescent="0.25">
      <c r="A79" t="str">
        <v>P070</v>
      </c>
      <c r="B79" t="str">
        <f>IF(A79="No Reorders Needed", "", _xlfn.XLOOKUP(A79, 'Clean_Data'!A:A, 'Clean_Data'!B:B, ""))</f>
        <v>Mushrooms</v>
      </c>
      <c r="C79" t="str">
        <f>IF(A79="No Reorders Needed", "", _xlfn.XLOOKUP(A79, 'Clean_Data'!A:A, 'Clean_Data'!C:C, ""))</f>
        <v>Fruits &amp; Vegetables</v>
      </c>
      <c r="D79" t="str">
        <f>IF(A79="No Reorders Needed", "", _xlfn.XLOOKUP(A79, 'Clean_Data'!A:A, 'Clean_Data'!D:D, ""))</f>
        <v>Yakijo</v>
      </c>
      <c r="E79">
        <f>IF(A79="No Reorders Needed", "", IFERROR(VLOOKUP(A79, 'Clean_Data'!A:L, 12, FALSE), ""))</f>
        <v>24</v>
      </c>
    </row>
    <row r="80" spans="1:5" x14ac:dyDescent="0.25">
      <c r="A80" t="str">
        <v>P092</v>
      </c>
      <c r="B80" t="str">
        <f>IF(A80="No Reorders Needed", "", _xlfn.XLOOKUP(A80, 'Clean_Data'!A:A, 'Clean_Data'!B:B, ""))</f>
        <v>Canola Oil</v>
      </c>
      <c r="C80" t="str">
        <f>IF(A80="No Reorders Needed", "", _xlfn.XLOOKUP(A80, 'Clean_Data'!A:A, 'Clean_Data'!C:C, ""))</f>
        <v>Oils &amp; Fats</v>
      </c>
      <c r="D80" t="str">
        <f>IF(A80="No Reorders Needed", "", _xlfn.XLOOKUP(A80, 'Clean_Data'!A:A, 'Clean_Data'!D:D, ""))</f>
        <v>Thoughtmix</v>
      </c>
      <c r="E80">
        <f>IF(A80="No Reorders Needed", "", IFERROR(VLOOKUP(A80, 'Clean_Data'!A:L, 12, FALSE), ""))</f>
        <v>97</v>
      </c>
    </row>
    <row r="81" spans="1:5" x14ac:dyDescent="0.25">
      <c r="A81" t="str">
        <v>P079</v>
      </c>
      <c r="B81" t="str">
        <f>IF(A81="No Reorders Needed", "", _xlfn.XLOOKUP(A81, 'Clean_Data'!A:A, 'Clean_Data'!B:B, ""))</f>
        <v>White Sugar</v>
      </c>
      <c r="C81" t="str">
        <f>IF(A81="No Reorders Needed", "", _xlfn.XLOOKUP(A81, 'Clean_Data'!A:A, 'Clean_Data'!C:C, ""))</f>
        <v>Grains &amp; Pulses</v>
      </c>
      <c r="D81" t="str">
        <f>IF(A81="No Reorders Needed", "", _xlfn.XLOOKUP(A81, 'Clean_Data'!A:A, 'Clean_Data'!D:D, ""))</f>
        <v>Dazzlesphere</v>
      </c>
      <c r="E81">
        <f>IF(A81="No Reorders Needed", "", IFERROR(VLOOKUP(A81, 'Clean_Data'!A:L, 12, FALSE), ""))</f>
        <v>24</v>
      </c>
    </row>
    <row r="82" spans="1:5" x14ac:dyDescent="0.25">
      <c r="A82" t="str">
        <v>P060</v>
      </c>
      <c r="B82" t="str">
        <f>IF(A82="No Reorders Needed", "", _xlfn.XLOOKUP(A82, 'Clean_Data'!A:A, 'Clean_Data'!B:B, ""))</f>
        <v>Grapes</v>
      </c>
      <c r="C82" t="str">
        <f>IF(A82="No Reorders Needed", "", _xlfn.XLOOKUP(A82, 'Clean_Data'!A:A, 'Clean_Data'!C:C, ""))</f>
        <v>Fruits &amp; Vegetables</v>
      </c>
      <c r="D82" t="str">
        <f>IF(A82="No Reorders Needed", "", _xlfn.XLOOKUP(A82, 'Clean_Data'!A:A, 'Clean_Data'!D:D, ""))</f>
        <v>Thoughtmix</v>
      </c>
      <c r="E82">
        <f>IF(A82="No Reorders Needed", "", IFERROR(VLOOKUP(A82, 'Clean_Data'!A:L, 12, FALSE), ""))</f>
        <v>59</v>
      </c>
    </row>
    <row r="83" spans="1:5" x14ac:dyDescent="0.25">
      <c r="A83" t="str">
        <v>P074</v>
      </c>
      <c r="B83" t="str">
        <f>IF(A83="No Reorders Needed", "", _xlfn.XLOOKUP(A83, 'Clean_Data'!A:A, 'Clean_Data'!B:B, ""))</f>
        <v>Long Grain Rice</v>
      </c>
      <c r="C83" t="str">
        <f>IF(A83="No Reorders Needed", "", _xlfn.XLOOKUP(A83, 'Clean_Data'!A:A, 'Clean_Data'!C:C, ""))</f>
        <v>Grains &amp; Pulses</v>
      </c>
      <c r="D83" t="str">
        <f>IF(A83="No Reorders Needed", "", _xlfn.XLOOKUP(A83, 'Clean_Data'!A:A, 'Clean_Data'!D:D, ""))</f>
        <v>Flashspan</v>
      </c>
      <c r="E83">
        <f>IF(A83="No Reorders Needed", "", IFERROR(VLOOKUP(A83, 'Clean_Data'!A:L, 12, FALSE), ""))</f>
        <v>11</v>
      </c>
    </row>
    <row r="84" spans="1:5" x14ac:dyDescent="0.25">
      <c r="A84" t="str">
        <v>P053</v>
      </c>
      <c r="B84" t="str">
        <f>IF(A84="No Reorders Needed", "", _xlfn.XLOOKUP(A84, 'Clean_Data'!A:A, 'Clean_Data'!B:B, ""))</f>
        <v>Sushi Rice</v>
      </c>
      <c r="C84" t="str">
        <f>IF(A84="No Reorders Needed", "", _xlfn.XLOOKUP(A84, 'Clean_Data'!A:A, 'Clean_Data'!C:C, ""))</f>
        <v>Grains &amp; Pulses</v>
      </c>
      <c r="D84" t="str">
        <f>IF(A84="No Reorders Needed", "", _xlfn.XLOOKUP(A84, 'Clean_Data'!A:A, 'Clean_Data'!D:D, ""))</f>
        <v>Katz</v>
      </c>
      <c r="E84">
        <f>IF(A84="No Reorders Needed", "", IFERROR(VLOOKUP(A84, 'Clean_Data'!A:L, 12, FALSE), ""))</f>
        <v>77</v>
      </c>
    </row>
    <row r="85" spans="1:5" x14ac:dyDescent="0.25">
      <c r="A85" t="str">
        <v>P036</v>
      </c>
      <c r="B85" t="str">
        <f>IF(A85="No Reorders Needed", "", _xlfn.XLOOKUP(A85, 'Clean_Data'!A:A, 'Clean_Data'!B:B, ""))</f>
        <v>Whole Wheat Bread</v>
      </c>
      <c r="C85" t="str">
        <f>IF(A85="No Reorders Needed", "", _xlfn.XLOOKUP(A85, 'Clean_Data'!A:A, 'Clean_Data'!C:C, ""))</f>
        <v>Bakery</v>
      </c>
      <c r="D85" t="str">
        <f>IF(A85="No Reorders Needed", "", _xlfn.XLOOKUP(A85, 'Clean_Data'!A:A, 'Clean_Data'!D:D, ""))</f>
        <v>Lazz</v>
      </c>
      <c r="E85">
        <f>IF(A85="No Reorders Needed", "", IFERROR(VLOOKUP(A85, 'Clean_Data'!A:L, 12, FALSE), ""))</f>
        <v>17</v>
      </c>
    </row>
    <row r="86" spans="1:5" x14ac:dyDescent="0.25">
      <c r="A86" t="str">
        <v>P095</v>
      </c>
      <c r="B86" t="str">
        <f>IF(A86="No Reorders Needed", "", _xlfn.XLOOKUP(A86, 'Clean_Data'!A:A, 'Clean_Data'!B:B, ""))</f>
        <v>Green Beans</v>
      </c>
      <c r="C86" t="str">
        <f>IF(A86="No Reorders Needed", "", _xlfn.XLOOKUP(A86, 'Clean_Data'!A:A, 'Clean_Data'!C:C, ""))</f>
        <v>Fruits &amp; Vegetables</v>
      </c>
      <c r="D86" t="str">
        <f>IF(A86="No Reorders Needed", "", _xlfn.XLOOKUP(A86, 'Clean_Data'!A:A, 'Clean_Data'!D:D, ""))</f>
        <v>Viva</v>
      </c>
      <c r="E86">
        <f>IF(A86="No Reorders Needed", "", IFERROR(VLOOKUP(A86, 'Clean_Data'!A:L, 12, FALSE), ""))</f>
        <v>26</v>
      </c>
    </row>
    <row r="87" spans="1:5" x14ac:dyDescent="0.25">
      <c r="A87" t="str">
        <v>P055</v>
      </c>
      <c r="B87" t="str">
        <f>IF(A87="No Reorders Needed", "", _xlfn.XLOOKUP(A87, 'Clean_Data'!A:A, 'Clean_Data'!B:B, ""))</f>
        <v>Wild Rice</v>
      </c>
      <c r="C87" t="str">
        <f>IF(A87="No Reorders Needed", "", _xlfn.XLOOKUP(A87, 'Clean_Data'!A:A, 'Clean_Data'!C:C, ""))</f>
        <v>Grains &amp; Pulses</v>
      </c>
      <c r="D87" t="str">
        <f>IF(A87="No Reorders Needed", "", _xlfn.XLOOKUP(A87, 'Clean_Data'!A:A, 'Clean_Data'!D:D, ""))</f>
        <v>Wordpedia</v>
      </c>
      <c r="E87">
        <f>IF(A87="No Reorders Needed", "", IFERROR(VLOOKUP(A87, 'Clean_Data'!A:L, 12, FALSE), ""))</f>
        <v>26</v>
      </c>
    </row>
    <row r="88" spans="1:5" x14ac:dyDescent="0.25">
      <c r="A88" t="str">
        <v>P096</v>
      </c>
      <c r="B88" t="str">
        <f>IF(A88="No Reorders Needed", "", _xlfn.XLOOKUP(A88, 'Clean_Data'!A:A, 'Clean_Data'!B:B, ""))</f>
        <v>Apple</v>
      </c>
      <c r="C88" t="str">
        <f>IF(A88="No Reorders Needed", "", _xlfn.XLOOKUP(A88, 'Clean_Data'!A:A, 'Clean_Data'!C:C, ""))</f>
        <v>Fruits &amp; Vegetables</v>
      </c>
      <c r="D88" t="str">
        <f>IF(A88="No Reorders Needed", "", _xlfn.XLOOKUP(A88, 'Clean_Data'!A:A, 'Clean_Data'!D:D, ""))</f>
        <v>Jabbersphere</v>
      </c>
      <c r="E88">
        <f>IF(A88="No Reorders Needed", "", IFERROR(VLOOKUP(A88, 'Clean_Data'!A:L, 12, FALSE), ""))</f>
        <v>44</v>
      </c>
    </row>
    <row r="89" spans="1:5" x14ac:dyDescent="0.25">
      <c r="A89" t="str">
        <v>P037</v>
      </c>
      <c r="B89" t="str">
        <f>IF(A89="No Reorders Needed", "", _xlfn.XLOOKUP(A89, 'Clean_Data'!A:A, 'Clean_Data'!B:B, ""))</f>
        <v>Robusta Coffee</v>
      </c>
      <c r="C89" t="str">
        <f>IF(A89="No Reorders Needed", "", _xlfn.XLOOKUP(A89, 'Clean_Data'!A:A, 'Clean_Data'!C:C, ""))</f>
        <v>Beverages</v>
      </c>
      <c r="D89" t="str">
        <f>IF(A89="No Reorders Needed", "", _xlfn.XLOOKUP(A89, 'Clean_Data'!A:A, 'Clean_Data'!D:D, ""))</f>
        <v>Devpulse</v>
      </c>
      <c r="E89">
        <f>IF(A89="No Reorders Needed", "", IFERROR(VLOOKUP(A89, 'Clean_Data'!A:L, 12, FALSE), ""))</f>
        <v>14</v>
      </c>
    </row>
    <row r="90" spans="1:5" x14ac:dyDescent="0.25">
      <c r="A90" t="str">
        <v>P098</v>
      </c>
      <c r="B90" t="str">
        <f>IF(A90="No Reorders Needed", "", _xlfn.XLOOKUP(A90, 'Clean_Data'!A:A, 'Clean_Data'!B:B, ""))</f>
        <v>Cottage Cheese</v>
      </c>
      <c r="C90" t="str">
        <f>IF(A90="No Reorders Needed", "", _xlfn.XLOOKUP(A90, 'Clean_Data'!A:A, 'Clean_Data'!C:C, ""))</f>
        <v>Dairy</v>
      </c>
      <c r="D90" t="str">
        <f>IF(A90="No Reorders Needed", "", _xlfn.XLOOKUP(A90, 'Clean_Data'!A:A, 'Clean_Data'!D:D, ""))</f>
        <v>Feedmix</v>
      </c>
      <c r="E90">
        <f>IF(A90="No Reorders Needed", "", IFERROR(VLOOKUP(A90, 'Clean_Data'!A:L, 12, FALSE), ""))</f>
        <v>68</v>
      </c>
    </row>
    <row r="91" spans="1:5" x14ac:dyDescent="0.25">
      <c r="A91" t="str">
        <v>P047</v>
      </c>
      <c r="B91" t="str">
        <f>IF(A91="No Reorders Needed", "", _xlfn.XLOOKUP(A91, 'Clean_Data'!A:A, 'Clean_Data'!B:B, ""))</f>
        <v>Pineapple</v>
      </c>
      <c r="C91" t="str">
        <f>IF(A91="No Reorders Needed", "", _xlfn.XLOOKUP(A91, 'Clean_Data'!A:A, 'Clean_Data'!C:C, ""))</f>
        <v>Fruits &amp; Vegetables</v>
      </c>
      <c r="D91" t="str">
        <f>IF(A91="No Reorders Needed", "", _xlfn.XLOOKUP(A91, 'Clean_Data'!A:A, 'Clean_Data'!D:D, ""))</f>
        <v>Brainverse</v>
      </c>
      <c r="E91">
        <f>IF(A91="No Reorders Needed", "", IFERROR(VLOOKUP(A91, 'Clean_Data'!A:L, 12, FALSE), ""))</f>
        <v>20</v>
      </c>
    </row>
    <row r="92" spans="1:5" x14ac:dyDescent="0.25">
      <c r="A92" t="str">
        <v>P066</v>
      </c>
      <c r="B92" t="str">
        <f>IF(A92="No Reorders Needed", "", _xlfn.XLOOKUP(A92, 'Clean_Data'!A:A, 'Clean_Data'!B:B, ""))</f>
        <v>Almond Flour</v>
      </c>
      <c r="C92" t="str">
        <f>IF(A92="No Reorders Needed", "", _xlfn.XLOOKUP(A92, 'Clean_Data'!A:A, 'Clean_Data'!C:C, ""))</f>
        <v>Grains &amp; Pulses</v>
      </c>
      <c r="D92" t="str">
        <f>IF(A92="No Reorders Needed", "", _xlfn.XLOOKUP(A92, 'Clean_Data'!A:A, 'Clean_Data'!D:D, ""))</f>
        <v>Trudoo</v>
      </c>
      <c r="E92">
        <f>IF(A92="No Reorders Needed", "", IFERROR(VLOOKUP(A92, 'Clean_Data'!A:L, 12, FALSE), ""))</f>
        <v>76</v>
      </c>
    </row>
    <row r="93" spans="1:5" x14ac:dyDescent="0.25">
      <c r="A93" t="str">
        <v>P054</v>
      </c>
      <c r="B93" t="str">
        <f>IF(A93="No Reorders Needed", "", _xlfn.XLOOKUP(A93, 'Clean_Data'!A:A, 'Clean_Data'!B:B, ""))</f>
        <v>Black Rice</v>
      </c>
      <c r="C93" t="str">
        <f>IF(A93="No Reorders Needed", "", _xlfn.XLOOKUP(A93, 'Clean_Data'!A:A, 'Clean_Data'!C:C, ""))</f>
        <v>Grains &amp; Pulses</v>
      </c>
      <c r="D93" t="str">
        <f>IF(A93="No Reorders Needed", "", _xlfn.XLOOKUP(A93, 'Clean_Data'!A:A, 'Clean_Data'!D:D, ""))</f>
        <v>Vinder</v>
      </c>
      <c r="E93">
        <f>IF(A93="No Reorders Needed", "", IFERROR(VLOOKUP(A93, 'Clean_Data'!A:L, 12, FALSE), ""))</f>
        <v>30</v>
      </c>
    </row>
    <row r="94" spans="1:5" x14ac:dyDescent="0.25">
      <c r="A94" t="str">
        <v>P078</v>
      </c>
      <c r="B94" t="str">
        <f>IF(A94="No Reorders Needed", "", _xlfn.XLOOKUP(A94, 'Clean_Data'!A:A, 'Clean_Data'!B:B, ""))</f>
        <v>Black Coffee</v>
      </c>
      <c r="C94" t="str">
        <f>IF(A94="No Reorders Needed", "", _xlfn.XLOOKUP(A94, 'Clean_Data'!A:A, 'Clean_Data'!C:C, ""))</f>
        <v>Beverages</v>
      </c>
      <c r="D94" t="str">
        <f>IF(A94="No Reorders Needed", "", _xlfn.XLOOKUP(A94, 'Clean_Data'!A:A, 'Clean_Data'!D:D, ""))</f>
        <v>Skyndu</v>
      </c>
      <c r="E94">
        <f>IF(A94="No Reorders Needed", "", IFERROR(VLOOKUP(A94, 'Clean_Data'!A:L, 12, FALSE), ""))</f>
        <v>40</v>
      </c>
    </row>
    <row r="95" spans="1:5" x14ac:dyDescent="0.25">
      <c r="A95" t="str">
        <v>P039</v>
      </c>
      <c r="B95" t="str">
        <f>IF(A95="No Reorders Needed", "", _xlfn.XLOOKUP(A95, 'Clean_Data'!A:A, 'Clean_Data'!B:B, ""))</f>
        <v>Palm Oil</v>
      </c>
      <c r="C95" t="str">
        <f>IF(A95="No Reorders Needed", "", _xlfn.XLOOKUP(A95, 'Clean_Data'!A:A, 'Clean_Data'!C:C, ""))</f>
        <v>Oils &amp; Fats</v>
      </c>
      <c r="D95" t="str">
        <f>IF(A95="No Reorders Needed", "", _xlfn.XLOOKUP(A95, 'Clean_Data'!A:A, 'Clean_Data'!D:D, ""))</f>
        <v>Skipstorm</v>
      </c>
      <c r="E95">
        <f>IF(A95="No Reorders Needed", "", IFERROR(VLOOKUP(A95, 'Clean_Data'!A:L, 12, FALSE), ""))</f>
        <v>67</v>
      </c>
    </row>
    <row r="96" spans="1:5" x14ac:dyDescent="0.25">
      <c r="A96" t="str">
        <v>P013</v>
      </c>
      <c r="B96" t="str">
        <f>IF(A96="No Reorders Needed", "", _xlfn.XLOOKUP(A96, 'Clean_Data'!A:A, 'Clean_Data'!B:B, ""))</f>
        <v>Orange</v>
      </c>
      <c r="C96" t="str">
        <f>IF(A96="No Reorders Needed", "", _xlfn.XLOOKUP(A96, 'Clean_Data'!A:A, 'Clean_Data'!C:C, ""))</f>
        <v>Fruits &amp; Vegetables</v>
      </c>
      <c r="D96" t="str">
        <f>IF(A96="No Reorders Needed", "", _xlfn.XLOOKUP(A96, 'Clean_Data'!A:A, 'Clean_Data'!D:D, ""))</f>
        <v>Flashdog</v>
      </c>
      <c r="E96">
        <f>IF(A96="No Reorders Needed", "", IFERROR(VLOOKUP(A96, 'Clean_Data'!A:L, 12, FALSE), ""))</f>
        <v>94</v>
      </c>
    </row>
    <row r="97" spans="1:5" x14ac:dyDescent="0.25">
      <c r="A97" t="str">
        <v>P021</v>
      </c>
      <c r="B97" t="str">
        <f>IF(A97="No Reorders Needed", "", _xlfn.XLOOKUP(A97, 'Clean_Data'!A:A, 'Clean_Data'!B:B, ""))</f>
        <v>Arabica Coffee</v>
      </c>
      <c r="C97" t="str">
        <f>IF(A97="No Reorders Needed", "", _xlfn.XLOOKUP(A97, 'Clean_Data'!A:A, 'Clean_Data'!C:C, ""))</f>
        <v>Beverages</v>
      </c>
      <c r="D97" t="str">
        <f>IF(A97="No Reorders Needed", "", _xlfn.XLOOKUP(A97, 'Clean_Data'!A:A, 'Clean_Data'!D:D, ""))</f>
        <v>Feedmix</v>
      </c>
      <c r="E97">
        <f>IF(A97="No Reorders Needed", "", IFERROR(VLOOKUP(A97, 'Clean_Data'!A:L, 12, FALSE), ""))</f>
        <v>45</v>
      </c>
    </row>
    <row r="98" spans="1:5" x14ac:dyDescent="0.25">
      <c r="A98" t="str">
        <v>P084</v>
      </c>
      <c r="B98" t="str">
        <f>IF(A98="No Reorders Needed", "", _xlfn.XLOOKUP(A98, 'Clean_Data'!A:A, 'Clean_Data'!B:B, ""))</f>
        <v>Evaporated Milk</v>
      </c>
      <c r="C98" t="str">
        <f>IF(A98="No Reorders Needed", "", _xlfn.XLOOKUP(A98, 'Clean_Data'!A:A, 'Clean_Data'!C:C, ""))</f>
        <v>Dairy</v>
      </c>
      <c r="D98" t="str">
        <f>IF(A98="No Reorders Needed", "", _xlfn.XLOOKUP(A98, 'Clean_Data'!A:A, 'Clean_Data'!D:D, ""))</f>
        <v>Demivee</v>
      </c>
      <c r="E98">
        <f>IF(A98="No Reorders Needed", "", IFERROR(VLOOKUP(A98, 'Clean_Data'!A:L, 12, FALSE), ""))</f>
        <v>64</v>
      </c>
    </row>
    <row r="99" spans="1:5" x14ac:dyDescent="0.25">
      <c r="A99" t="str">
        <v>P030</v>
      </c>
      <c r="B99" t="str">
        <f>IF(A99="No Reorders Needed", "", _xlfn.XLOOKUP(A99, 'Clean_Data'!A:A, 'Clean_Data'!B:B, ""))</f>
        <v>Bread Flour</v>
      </c>
      <c r="C99" t="str">
        <f>IF(A99="No Reorders Needed", "", _xlfn.XLOOKUP(A99, 'Clean_Data'!A:A, 'Clean_Data'!C:C, ""))</f>
        <v>Grains &amp; Pulses</v>
      </c>
      <c r="D99" t="str">
        <f>IF(A99="No Reorders Needed", "", _xlfn.XLOOKUP(A99, 'Clean_Data'!A:A, 'Clean_Data'!D:D, ""))</f>
        <v>Dazzlesphere</v>
      </c>
      <c r="E99">
        <f>IF(A99="No Reorders Needed", "", IFERROR(VLOOKUP(A99, 'Clean_Data'!A:L, 12, FALSE), ""))</f>
        <v>54</v>
      </c>
    </row>
    <row r="100" spans="1:5" x14ac:dyDescent="0.25">
      <c r="A100" t="str">
        <v>P069</v>
      </c>
      <c r="B100" t="str">
        <f>IF(A100="No Reorders Needed", "", _xlfn.XLOOKUP(A100, 'Clean_Data'!A:A, 'Clean_Data'!B:B, ""))</f>
        <v>Asparagus</v>
      </c>
      <c r="C100" t="str">
        <f>IF(A100="No Reorders Needed", "", _xlfn.XLOOKUP(A100, 'Clean_Data'!A:A, 'Clean_Data'!C:C, ""))</f>
        <v>Fruits &amp; Vegetables</v>
      </c>
      <c r="D100" t="str">
        <f>IF(A100="No Reorders Needed", "", _xlfn.XLOOKUP(A100, 'Clean_Data'!A:A, 'Clean_Data'!D:D, ""))</f>
        <v>Yabox</v>
      </c>
      <c r="E100">
        <f>IF(A100="No Reorders Needed", "", IFERROR(VLOOKUP(A100, 'Clean_Data'!A:L, 12, FALSE), ""))</f>
        <v>92</v>
      </c>
    </row>
    <row r="101" spans="1:5" x14ac:dyDescent="0.25">
      <c r="A101" t="str">
        <v>P025</v>
      </c>
      <c r="B101" t="str">
        <f>IF(A101="No Reorders Needed", "", _xlfn.XLOOKUP(A101, 'Clean_Data'!A:A, 'Clean_Data'!B:B, ""))</f>
        <v>Jasmine Rice</v>
      </c>
      <c r="C101" t="str">
        <f>IF(A101="No Reorders Needed", "", _xlfn.XLOOKUP(A101, 'Clean_Data'!A:A, 'Clean_Data'!C:C, ""))</f>
        <v>Grains &amp; Pulses</v>
      </c>
      <c r="D101" t="str">
        <f>IF(A101="No Reorders Needed", "", _xlfn.XLOOKUP(A101, 'Clean_Data'!A:A, 'Clean_Data'!D:D, ""))</f>
        <v>Topicware</v>
      </c>
      <c r="E101">
        <f>IF(A101="No Reorders Needed", "", IFERROR(VLOOKUP(A101, 'Clean_Data'!A:L, 12, FALSE), ""))</f>
        <v>53</v>
      </c>
    </row>
    <row r="102" spans="1:5" x14ac:dyDescent="0.25">
      <c r="A102" t="str">
        <v>P059</v>
      </c>
      <c r="B102" t="str">
        <f>IF(A102="No Reorders Needed", "", _xlfn.XLOOKUP(A102, 'Clean_Data'!A:A, 'Clean_Data'!B:B, ""))</f>
        <v>Whipped Cream</v>
      </c>
      <c r="C102" t="str">
        <f>IF(A102="No Reorders Needed", "", _xlfn.XLOOKUP(A102, 'Clean_Data'!A:A, 'Clean_Data'!C:C, ""))</f>
        <v>Dairy</v>
      </c>
      <c r="D102" t="str">
        <f>IF(A102="No Reorders Needed", "", _xlfn.XLOOKUP(A102, 'Clean_Data'!A:A, 'Clean_Data'!D:D, ""))</f>
        <v>Yakitri</v>
      </c>
      <c r="E102">
        <f>IF(A102="No Reorders Needed", "", IFERROR(VLOOKUP(A102, 'Clean_Data'!A:L, 12, FALSE), ""))</f>
        <v>76</v>
      </c>
    </row>
    <row r="103" spans="1:5" x14ac:dyDescent="0.25">
      <c r="A103" t="str">
        <v>P096</v>
      </c>
      <c r="B103" t="str">
        <f>IF(A103="No Reorders Needed", "", _xlfn.XLOOKUP(A103, 'Clean_Data'!A:A, 'Clean_Data'!B:B, ""))</f>
        <v>Apple</v>
      </c>
      <c r="C103" t="str">
        <f>IF(A103="No Reorders Needed", "", _xlfn.XLOOKUP(A103, 'Clean_Data'!A:A, 'Clean_Data'!C:C, ""))</f>
        <v>Fruits &amp; Vegetables</v>
      </c>
      <c r="D103" t="str">
        <f>IF(A103="No Reorders Needed", "", _xlfn.XLOOKUP(A103, 'Clean_Data'!A:A, 'Clean_Data'!D:D, ""))</f>
        <v>Jabbersphere</v>
      </c>
      <c r="E103">
        <f>IF(A103="No Reorders Needed", "", IFERROR(VLOOKUP(A103, 'Clean_Data'!A:L, 12, FALSE), ""))</f>
        <v>44</v>
      </c>
    </row>
    <row r="104" spans="1:5" x14ac:dyDescent="0.25">
      <c r="A104" t="str">
        <v>P061</v>
      </c>
      <c r="B104" t="str">
        <f>IF(A104="No Reorders Needed", "", _xlfn.XLOOKUP(A104, 'Clean_Data'!A:A, 'Clean_Data'!B:B, ""))</f>
        <v>Sunflower Oil</v>
      </c>
      <c r="C104" t="str">
        <f>IF(A104="No Reorders Needed", "", _xlfn.XLOOKUP(A104, 'Clean_Data'!A:A, 'Clean_Data'!C:C, ""))</f>
        <v>Oils &amp; Fats</v>
      </c>
      <c r="D104" t="str">
        <f>IF(A104="No Reorders Needed", "", _xlfn.XLOOKUP(A104, 'Clean_Data'!A:A, 'Clean_Data'!D:D, ""))</f>
        <v>Photofeed</v>
      </c>
      <c r="E104">
        <f>IF(A104="No Reorders Needed", "", IFERROR(VLOOKUP(A104, 'Clean_Data'!A:L, 12, FALSE), ""))</f>
        <v>24</v>
      </c>
    </row>
    <row r="105" spans="1:5" x14ac:dyDescent="0.25">
      <c r="A105" t="str">
        <v>P074</v>
      </c>
      <c r="B105" t="str">
        <f>IF(A105="No Reorders Needed", "", _xlfn.XLOOKUP(A105, 'Clean_Data'!A:A, 'Clean_Data'!B:B, ""))</f>
        <v>Long Grain Rice</v>
      </c>
      <c r="C105" t="str">
        <f>IF(A105="No Reorders Needed", "", _xlfn.XLOOKUP(A105, 'Clean_Data'!A:A, 'Clean_Data'!C:C, ""))</f>
        <v>Grains &amp; Pulses</v>
      </c>
      <c r="D105" t="str">
        <f>IF(A105="No Reorders Needed", "", _xlfn.XLOOKUP(A105, 'Clean_Data'!A:A, 'Clean_Data'!D:D, ""))</f>
        <v>Flashspan</v>
      </c>
      <c r="E105">
        <f>IF(A105="No Reorders Needed", "", IFERROR(VLOOKUP(A105, 'Clean_Data'!A:L, 12, FALSE), ""))</f>
        <v>11</v>
      </c>
    </row>
    <row r="106" spans="1:5" x14ac:dyDescent="0.25">
      <c r="A106" t="str">
        <v>P060</v>
      </c>
      <c r="B106" t="str">
        <f>IF(A106="No Reorders Needed", "", _xlfn.XLOOKUP(A106, 'Clean_Data'!A:A, 'Clean_Data'!B:B, ""))</f>
        <v>Grapes</v>
      </c>
      <c r="C106" t="str">
        <f>IF(A106="No Reorders Needed", "", _xlfn.XLOOKUP(A106, 'Clean_Data'!A:A, 'Clean_Data'!C:C, ""))</f>
        <v>Fruits &amp; Vegetables</v>
      </c>
      <c r="D106" t="str">
        <f>IF(A106="No Reorders Needed", "", _xlfn.XLOOKUP(A106, 'Clean_Data'!A:A, 'Clean_Data'!D:D, ""))</f>
        <v>Thoughtmix</v>
      </c>
      <c r="E106">
        <f>IF(A106="No Reorders Needed", "", IFERROR(VLOOKUP(A106, 'Clean_Data'!A:L, 12, FALSE), ""))</f>
        <v>59</v>
      </c>
    </row>
    <row r="107" spans="1:5" x14ac:dyDescent="0.25">
      <c r="A107" t="str">
        <v>P093</v>
      </c>
      <c r="B107" t="str">
        <f>IF(A107="No Reorders Needed", "", _xlfn.XLOOKUP(A107, 'Clean_Data'!A:A, 'Clean_Data'!B:B, ""))</f>
        <v>Basmati Rice</v>
      </c>
      <c r="C107" t="str">
        <f>IF(A107="No Reorders Needed", "", _xlfn.XLOOKUP(A107, 'Clean_Data'!A:A, 'Clean_Data'!C:C, ""))</f>
        <v>Grains &amp; Pulses</v>
      </c>
      <c r="D107" t="str">
        <f>IF(A107="No Reorders Needed", "", _xlfn.XLOOKUP(A107, 'Clean_Data'!A:A, 'Clean_Data'!D:D, ""))</f>
        <v>Kanoodle</v>
      </c>
      <c r="E107">
        <f>IF(A107="No Reorders Needed", "", IFERROR(VLOOKUP(A107, 'Clean_Data'!A:L, 12, FALSE), ""))</f>
        <v>15</v>
      </c>
    </row>
    <row r="108" spans="1:5" x14ac:dyDescent="0.25">
      <c r="A108" t="str">
        <v>P076</v>
      </c>
      <c r="B108" t="str">
        <f>IF(A108="No Reorders Needed", "", _xlfn.XLOOKUP(A108, 'Clean_Data'!A:A, 'Clean_Data'!B:B, ""))</f>
        <v>Egg (Goose)</v>
      </c>
      <c r="C108" t="str">
        <f>IF(A108="No Reorders Needed", "", _xlfn.XLOOKUP(A108, 'Clean_Data'!A:A, 'Clean_Data'!C:C, ""))</f>
        <v>Dairy</v>
      </c>
      <c r="D108" t="str">
        <f>IF(A108="No Reorders Needed", "", _xlfn.XLOOKUP(A108, 'Clean_Data'!A:A, 'Clean_Data'!D:D, ""))</f>
        <v>Gabvine</v>
      </c>
      <c r="E108">
        <f>IF(A108="No Reorders Needed", "", IFERROR(VLOOKUP(A108, 'Clean_Data'!A:L, 12, FALSE), ""))</f>
        <v>60</v>
      </c>
    </row>
    <row r="109" spans="1:5" x14ac:dyDescent="0.25">
      <c r="A109" t="str">
        <v>P014</v>
      </c>
      <c r="B109" t="str">
        <f>IF(A109="No Reorders Needed", "", _xlfn.XLOOKUP(A109, 'Clean_Data'!A:A, 'Clean_Data'!B:B, ""))</f>
        <v>Digestive Biscuit</v>
      </c>
      <c r="C109" t="str">
        <f>IF(A109="No Reorders Needed", "", _xlfn.XLOOKUP(A109, 'Clean_Data'!A:A, 'Clean_Data'!C:C, ""))</f>
        <v>Bakery</v>
      </c>
      <c r="D109" t="str">
        <f>IF(A109="No Reorders Needed", "", _xlfn.XLOOKUP(A109, 'Clean_Data'!A:A, 'Clean_Data'!D:D, ""))</f>
        <v>Devshare</v>
      </c>
      <c r="E109">
        <f>IF(A109="No Reorders Needed", "", IFERROR(VLOOKUP(A109, 'Clean_Data'!A:L, 12, FALSE), ""))</f>
        <v>77</v>
      </c>
    </row>
    <row r="110" spans="1:5" x14ac:dyDescent="0.25">
      <c r="A110" t="str">
        <v>P052</v>
      </c>
      <c r="B110" t="str">
        <f>IF(A110="No Reorders Needed", "", _xlfn.XLOOKUP(A110, 'Clean_Data'!A:A, 'Clean_Data'!B:B, ""))</f>
        <v>Plum</v>
      </c>
      <c r="C110" t="str">
        <f>IF(A110="No Reorders Needed", "", _xlfn.XLOOKUP(A110, 'Clean_Data'!A:A, 'Clean_Data'!C:C, ""))</f>
        <v>Fruits &amp; Vegetables</v>
      </c>
      <c r="D110" t="str">
        <f>IF(A110="No Reorders Needed", "", _xlfn.XLOOKUP(A110, 'Clean_Data'!A:A, 'Clean_Data'!D:D, ""))</f>
        <v>Topicstorm</v>
      </c>
      <c r="E110">
        <f>IF(A110="No Reorders Needed", "", IFERROR(VLOOKUP(A110, 'Clean_Data'!A:L, 12, FALSE), ""))</f>
        <v>37</v>
      </c>
    </row>
    <row r="111" spans="1:5" x14ac:dyDescent="0.25">
      <c r="A111" t="str">
        <v>P100</v>
      </c>
      <c r="B111" t="str">
        <f>IF(A111="No Reorders Needed", "", _xlfn.XLOOKUP(A111, 'Clean_Data'!A:A, 'Clean_Data'!B:B, ""))</f>
        <v>Potato</v>
      </c>
      <c r="C111" t="str">
        <f>IF(A111="No Reorders Needed", "", _xlfn.XLOOKUP(A111, 'Clean_Data'!A:A, 'Clean_Data'!C:C, ""))</f>
        <v>Fruits &amp; Vegetables</v>
      </c>
      <c r="D111" t="str">
        <f>IF(A111="No Reorders Needed", "", _xlfn.XLOOKUP(A111, 'Clean_Data'!A:A, 'Clean_Data'!D:D, ""))</f>
        <v>Thoughtbridge</v>
      </c>
      <c r="E111">
        <f>IF(A111="No Reorders Needed", "", IFERROR(VLOOKUP(A111, 'Clean_Data'!A:L, 12, FALSE), ""))</f>
        <v>21</v>
      </c>
    </row>
    <row r="112" spans="1:5" x14ac:dyDescent="0.25">
      <c r="A112" t="str">
        <v>P057</v>
      </c>
      <c r="B112" t="str">
        <f>IF(A112="No Reorders Needed", "", _xlfn.XLOOKUP(A112, 'Clean_Data'!A:A, 'Clean_Data'!B:B, ""))</f>
        <v>Cabbage</v>
      </c>
      <c r="C112" t="str">
        <f>IF(A112="No Reorders Needed", "", _xlfn.XLOOKUP(A112, 'Clean_Data'!A:A, 'Clean_Data'!C:C, ""))</f>
        <v>Fruits &amp; Vegetables</v>
      </c>
      <c r="D112" t="str">
        <f>IF(A112="No Reorders Needed", "", _xlfn.XLOOKUP(A112, 'Clean_Data'!A:A, 'Clean_Data'!D:D, ""))</f>
        <v>Lajo</v>
      </c>
      <c r="E112">
        <f>IF(A112="No Reorders Needed", "", IFERROR(VLOOKUP(A112, 'Clean_Data'!A:L, 12, FALSE), ""))</f>
        <v>94</v>
      </c>
    </row>
    <row r="113" spans="1:5" x14ac:dyDescent="0.25">
      <c r="A113" t="str">
        <v>P084</v>
      </c>
      <c r="B113" t="str">
        <f>IF(A113="No Reorders Needed", "", _xlfn.XLOOKUP(A113, 'Clean_Data'!A:A, 'Clean_Data'!B:B, ""))</f>
        <v>Evaporated Milk</v>
      </c>
      <c r="C113" t="str">
        <f>IF(A113="No Reorders Needed", "", _xlfn.XLOOKUP(A113, 'Clean_Data'!A:A, 'Clean_Data'!C:C, ""))</f>
        <v>Dairy</v>
      </c>
      <c r="D113" t="str">
        <f>IF(A113="No Reorders Needed", "", _xlfn.XLOOKUP(A113, 'Clean_Data'!A:A, 'Clean_Data'!D:D, ""))</f>
        <v>Demivee</v>
      </c>
      <c r="E113">
        <f>IF(A113="No Reorders Needed", "", IFERROR(VLOOKUP(A113, 'Clean_Data'!A:L, 12, FALSE), ""))</f>
        <v>64</v>
      </c>
    </row>
    <row r="114" spans="1:5" x14ac:dyDescent="0.25">
      <c r="A114" t="str">
        <v>P038</v>
      </c>
      <c r="B114" t="str">
        <f>IF(A114="No Reorders Needed", "", _xlfn.XLOOKUP(A114, 'Clean_Data'!A:A, 'Clean_Data'!B:B, ""))</f>
        <v>Chocolate Biscuit</v>
      </c>
      <c r="C114" t="str">
        <f>IF(A114="No Reorders Needed", "", _xlfn.XLOOKUP(A114, 'Clean_Data'!A:A, 'Clean_Data'!C:C, ""))</f>
        <v>Bakery</v>
      </c>
      <c r="D114" t="str">
        <f>IF(A114="No Reorders Needed", "", _xlfn.XLOOKUP(A114, 'Clean_Data'!A:A, 'Clean_Data'!D:D, ""))</f>
        <v>Yodo</v>
      </c>
      <c r="E114">
        <f>IF(A114="No Reorders Needed", "", IFERROR(VLOOKUP(A114, 'Clean_Data'!A:L, 12, FALSE), ""))</f>
        <v>100</v>
      </c>
    </row>
    <row r="115" spans="1:5" x14ac:dyDescent="0.25">
      <c r="A115" t="str">
        <v>P026</v>
      </c>
      <c r="B115" t="str">
        <f>IF(A115="No Reorders Needed", "", _xlfn.XLOOKUP(A115, 'Clean_Data'!A:A, 'Clean_Data'!B:B, ""))</f>
        <v>Sourdough Bread</v>
      </c>
      <c r="C115" t="str">
        <f>IF(A115="No Reorders Needed", "", _xlfn.XLOOKUP(A115, 'Clean_Data'!A:A, 'Clean_Data'!C:C, ""))</f>
        <v>Bakery</v>
      </c>
      <c r="D115" t="str">
        <f>IF(A115="No Reorders Needed", "", _xlfn.XLOOKUP(A115, 'Clean_Data'!A:A, 'Clean_Data'!D:D, ""))</f>
        <v>Plajo</v>
      </c>
      <c r="E115">
        <f>IF(A115="No Reorders Needed", "", IFERROR(VLOOKUP(A115, 'Clean_Data'!A:L, 12, FALSE), ""))</f>
        <v>65</v>
      </c>
    </row>
    <row r="116" spans="1:5" x14ac:dyDescent="0.25">
      <c r="A116" t="str">
        <v>P060</v>
      </c>
      <c r="B116" t="str">
        <f>IF(A116="No Reorders Needed", "", _xlfn.XLOOKUP(A116, 'Clean_Data'!A:A, 'Clean_Data'!B:B, ""))</f>
        <v>Grapes</v>
      </c>
      <c r="C116" t="str">
        <f>IF(A116="No Reorders Needed", "", _xlfn.XLOOKUP(A116, 'Clean_Data'!A:A, 'Clean_Data'!C:C, ""))</f>
        <v>Fruits &amp; Vegetables</v>
      </c>
      <c r="D116" t="str">
        <f>IF(A116="No Reorders Needed", "", _xlfn.XLOOKUP(A116, 'Clean_Data'!A:A, 'Clean_Data'!D:D, ""))</f>
        <v>Thoughtmix</v>
      </c>
      <c r="E116">
        <f>IF(A116="No Reorders Needed", "", IFERROR(VLOOKUP(A116, 'Clean_Data'!A:L, 12, FALSE), ""))</f>
        <v>59</v>
      </c>
    </row>
    <row r="117" spans="1:5" x14ac:dyDescent="0.25">
      <c r="A117" t="str">
        <v>P056</v>
      </c>
      <c r="B117" t="str">
        <f>IF(A117="No Reorders Needed", "", _xlfn.XLOOKUP(A117, 'Clean_Data'!A:A, 'Clean_Data'!B:B, ""))</f>
        <v>Pomegranate</v>
      </c>
      <c r="C117" t="str">
        <f>IF(A117="No Reorders Needed", "", _xlfn.XLOOKUP(A117, 'Clean_Data'!A:A, 'Clean_Data'!C:C, ""))</f>
        <v>Fruits &amp; Vegetables</v>
      </c>
      <c r="D117" t="str">
        <f>IF(A117="No Reorders Needed", "", _xlfn.XLOOKUP(A117, 'Clean_Data'!A:A, 'Clean_Data'!D:D, ""))</f>
        <v>Meeveo</v>
      </c>
      <c r="E117">
        <f>IF(A117="No Reorders Needed", "", IFERROR(VLOOKUP(A117, 'Clean_Data'!A:L, 12, FALSE), ""))</f>
        <v>59</v>
      </c>
    </row>
    <row r="118" spans="1:5" x14ac:dyDescent="0.25">
      <c r="A118" t="str">
        <v>P030</v>
      </c>
      <c r="B118" t="str">
        <f>IF(A118="No Reorders Needed", "", _xlfn.XLOOKUP(A118, 'Clean_Data'!A:A, 'Clean_Data'!B:B, ""))</f>
        <v>Bread Flour</v>
      </c>
      <c r="C118" t="str">
        <f>IF(A118="No Reorders Needed", "", _xlfn.XLOOKUP(A118, 'Clean_Data'!A:A, 'Clean_Data'!C:C, ""))</f>
        <v>Grains &amp; Pulses</v>
      </c>
      <c r="D118" t="str">
        <f>IF(A118="No Reorders Needed", "", _xlfn.XLOOKUP(A118, 'Clean_Data'!A:A, 'Clean_Data'!D:D, ""))</f>
        <v>Dazzlesphere</v>
      </c>
      <c r="E118">
        <f>IF(A118="No Reorders Needed", "", IFERROR(VLOOKUP(A118, 'Clean_Data'!A:L, 12, FALSE), ""))</f>
        <v>54</v>
      </c>
    </row>
    <row r="119" spans="1:5" x14ac:dyDescent="0.25">
      <c r="A119" t="str">
        <v>P011</v>
      </c>
      <c r="B119" t="str">
        <f>IF(A119="No Reorders Needed", "", _xlfn.XLOOKUP(A119, 'Clean_Data'!A:A, 'Clean_Data'!B:B, ""))</f>
        <v>Cheddar Cheese</v>
      </c>
      <c r="C119" t="str">
        <f>IF(A119="No Reorders Needed", "", _xlfn.XLOOKUP(A119, 'Clean_Data'!A:A, 'Clean_Data'!C:C, ""))</f>
        <v>Dairy</v>
      </c>
      <c r="D119" t="str">
        <f>IF(A119="No Reorders Needed", "", _xlfn.XLOOKUP(A119, 'Clean_Data'!A:A, 'Clean_Data'!D:D, ""))</f>
        <v>Gabcube</v>
      </c>
      <c r="E119">
        <f>IF(A119="No Reorders Needed", "", IFERROR(VLOOKUP(A119, 'Clean_Data'!A:L, 12, FALSE), ""))</f>
        <v>60</v>
      </c>
    </row>
    <row r="120" spans="1:5" x14ac:dyDescent="0.25">
      <c r="A120" t="str">
        <v>P090</v>
      </c>
      <c r="B120" t="str">
        <f>IF(A120="No Reorders Needed", "", _xlfn.XLOOKUP(A120, 'Clean_Data'!A:A, 'Clean_Data'!B:B, ""))</f>
        <v>Gouda Cheese</v>
      </c>
      <c r="C120" t="str">
        <f>IF(A120="No Reorders Needed", "", _xlfn.XLOOKUP(A120, 'Clean_Data'!A:A, 'Clean_Data'!C:C, ""))</f>
        <v>Dairy</v>
      </c>
      <c r="D120" t="str">
        <f>IF(A120="No Reorders Needed", "", _xlfn.XLOOKUP(A120, 'Clean_Data'!A:A, 'Clean_Data'!D:D, ""))</f>
        <v>Kamba</v>
      </c>
      <c r="E120">
        <f>IF(A120="No Reorders Needed", "", IFERROR(VLOOKUP(A120, 'Clean_Data'!A:L, 12, FALSE), ""))</f>
        <v>68</v>
      </c>
    </row>
    <row r="121" spans="1:5" x14ac:dyDescent="0.25">
      <c r="A121" t="str">
        <v>P104</v>
      </c>
      <c r="B121" t="str">
        <f>IF(A121="No Reorders Needed", "", _xlfn.XLOOKUP(A121, 'Clean_Data'!A:A, 'Clean_Data'!B:B, ""))</f>
        <v>Corn Oil</v>
      </c>
      <c r="C121" t="str">
        <f>IF(A121="No Reorders Needed", "", _xlfn.XLOOKUP(A121, 'Clean_Data'!A:A, 'Clean_Data'!C:C, ""))</f>
        <v>Oils &amp; Fats</v>
      </c>
      <c r="D121" t="str">
        <f>IF(A121="No Reorders Needed", "", _xlfn.XLOOKUP(A121, 'Clean_Data'!A:A, 'Clean_Data'!D:D, ""))</f>
        <v>Tagopia</v>
      </c>
      <c r="E121">
        <f>IF(A121="No Reorders Needed", "", IFERROR(VLOOKUP(A121, 'Clean_Data'!A:L, 12, FALSE), ""))</f>
        <v>20</v>
      </c>
    </row>
    <row r="122" spans="1:5" x14ac:dyDescent="0.25">
      <c r="A122" t="str">
        <v>P059</v>
      </c>
      <c r="B122" t="str">
        <f>IF(A122="No Reorders Needed", "", _xlfn.XLOOKUP(A122, 'Clean_Data'!A:A, 'Clean_Data'!B:B, ""))</f>
        <v>Whipped Cream</v>
      </c>
      <c r="C122" t="str">
        <f>IF(A122="No Reorders Needed", "", _xlfn.XLOOKUP(A122, 'Clean_Data'!A:A, 'Clean_Data'!C:C, ""))</f>
        <v>Dairy</v>
      </c>
      <c r="D122" t="str">
        <f>IF(A122="No Reorders Needed", "", _xlfn.XLOOKUP(A122, 'Clean_Data'!A:A, 'Clean_Data'!D:D, ""))</f>
        <v>Yakitri</v>
      </c>
      <c r="E122">
        <f>IF(A122="No Reorders Needed", "", IFERROR(VLOOKUP(A122, 'Clean_Data'!A:L, 12, FALSE), ""))</f>
        <v>76</v>
      </c>
    </row>
    <row r="123" spans="1:5" x14ac:dyDescent="0.25">
      <c r="A123" t="str">
        <v>P095</v>
      </c>
      <c r="B123" t="str">
        <f>IF(A123="No Reorders Needed", "", _xlfn.XLOOKUP(A123, 'Clean_Data'!A:A, 'Clean_Data'!B:B, ""))</f>
        <v>Green Beans</v>
      </c>
      <c r="C123" t="str">
        <f>IF(A123="No Reorders Needed", "", _xlfn.XLOOKUP(A123, 'Clean_Data'!A:A, 'Clean_Data'!C:C, ""))</f>
        <v>Fruits &amp; Vegetables</v>
      </c>
      <c r="D123" t="str">
        <f>IF(A123="No Reorders Needed", "", _xlfn.XLOOKUP(A123, 'Clean_Data'!A:A, 'Clean_Data'!D:D, ""))</f>
        <v>Viva</v>
      </c>
      <c r="E123">
        <f>IF(A123="No Reorders Needed", "", IFERROR(VLOOKUP(A123, 'Clean_Data'!A:L, 12, FALSE), ""))</f>
        <v>26</v>
      </c>
    </row>
    <row r="124" spans="1:5" x14ac:dyDescent="0.25">
      <c r="A124" t="str">
        <v>P101</v>
      </c>
      <c r="B124" t="str">
        <f>IF(A124="No Reorders Needed", "", _xlfn.XLOOKUP(A124, 'Clean_Data'!A:A, 'Clean_Data'!B:B, ""))</f>
        <v>Halibut</v>
      </c>
      <c r="C124" t="str">
        <f>IF(A124="No Reorders Needed", "", _xlfn.XLOOKUP(A124, 'Clean_Data'!A:A, 'Clean_Data'!C:C, ""))</f>
        <v>Seafood</v>
      </c>
      <c r="D124" t="str">
        <f>IF(A124="No Reorders Needed", "", _xlfn.XLOOKUP(A124, 'Clean_Data'!A:A, 'Clean_Data'!D:D, ""))</f>
        <v>Wikibox</v>
      </c>
      <c r="E124">
        <f>IF(A124="No Reorders Needed", "", IFERROR(VLOOKUP(A124, 'Clean_Data'!A:L, 12, FALSE), ""))</f>
        <v>47</v>
      </c>
    </row>
    <row r="125" spans="1:5" x14ac:dyDescent="0.25">
      <c r="A125" t="str">
        <v>P011</v>
      </c>
      <c r="B125" t="str">
        <f>IF(A125="No Reorders Needed", "", _xlfn.XLOOKUP(A125, 'Clean_Data'!A:A, 'Clean_Data'!B:B, ""))</f>
        <v>Cheddar Cheese</v>
      </c>
      <c r="C125" t="str">
        <f>IF(A125="No Reorders Needed", "", _xlfn.XLOOKUP(A125, 'Clean_Data'!A:A, 'Clean_Data'!C:C, ""))</f>
        <v>Dairy</v>
      </c>
      <c r="D125" t="str">
        <f>IF(A125="No Reorders Needed", "", _xlfn.XLOOKUP(A125, 'Clean_Data'!A:A, 'Clean_Data'!D:D, ""))</f>
        <v>Gabcube</v>
      </c>
      <c r="E125">
        <f>IF(A125="No Reorders Needed", "", IFERROR(VLOOKUP(A125, 'Clean_Data'!A:L, 12, FALSE), ""))</f>
        <v>60</v>
      </c>
    </row>
    <row r="126" spans="1:5" x14ac:dyDescent="0.25">
      <c r="A126" t="str">
        <v>P012</v>
      </c>
      <c r="B126" t="str">
        <f>IF(A126="No Reorders Needed", "", _xlfn.XLOOKUP(A126, 'Clean_Data'!A:A, 'Clean_Data'!B:B, ""))</f>
        <v>Avocado Oil</v>
      </c>
      <c r="C126" t="str">
        <f>IF(A126="No Reorders Needed", "", _xlfn.XLOOKUP(A126, 'Clean_Data'!A:A, 'Clean_Data'!C:C, ""))</f>
        <v>Oils &amp; Fats</v>
      </c>
      <c r="D126" t="str">
        <f>IF(A126="No Reorders Needed", "", _xlfn.XLOOKUP(A126, 'Clean_Data'!A:A, 'Clean_Data'!D:D, ""))</f>
        <v>Dabtype</v>
      </c>
      <c r="E126">
        <f>IF(A126="No Reorders Needed", "", IFERROR(VLOOKUP(A126, 'Clean_Data'!A:L, 12, FALSE), ""))</f>
        <v>53</v>
      </c>
    </row>
    <row r="127" spans="1:5" x14ac:dyDescent="0.25">
      <c r="A127" t="str">
        <v>P084</v>
      </c>
      <c r="B127" t="str">
        <f>IF(A127="No Reorders Needed", "", _xlfn.XLOOKUP(A127, 'Clean_Data'!A:A, 'Clean_Data'!B:B, ""))</f>
        <v>Evaporated Milk</v>
      </c>
      <c r="C127" t="str">
        <f>IF(A127="No Reorders Needed", "", _xlfn.XLOOKUP(A127, 'Clean_Data'!A:A, 'Clean_Data'!C:C, ""))</f>
        <v>Dairy</v>
      </c>
      <c r="D127" t="str">
        <f>IF(A127="No Reorders Needed", "", _xlfn.XLOOKUP(A127, 'Clean_Data'!A:A, 'Clean_Data'!D:D, ""))</f>
        <v>Demivee</v>
      </c>
      <c r="E127">
        <f>IF(A127="No Reorders Needed", "", IFERROR(VLOOKUP(A127, 'Clean_Data'!A:L, 12, FALSE), ""))</f>
        <v>64</v>
      </c>
    </row>
    <row r="128" spans="1:5" x14ac:dyDescent="0.25">
      <c r="A128" t="str">
        <v>P001</v>
      </c>
      <c r="B128" t="str">
        <f>IF(A128="No Reorders Needed", "", _xlfn.XLOOKUP(A128, 'Clean_Data'!A:A, 'Clean_Data'!B:B, ""))</f>
        <v>Bell Pepper</v>
      </c>
      <c r="C128" t="str">
        <f>IF(A128="No Reorders Needed", "", _xlfn.XLOOKUP(A128, 'Clean_Data'!A:A, 'Clean_Data'!C:C, ""))</f>
        <v>Fruits &amp; Vegetables</v>
      </c>
      <c r="D128" t="str">
        <f>IF(A128="No Reorders Needed", "", _xlfn.XLOOKUP(A128, 'Clean_Data'!A:A, 'Clean_Data'!D:D, ""))</f>
        <v>Eimbee</v>
      </c>
      <c r="E128">
        <f>IF(A128="No Reorders Needed", "", IFERROR(VLOOKUP(A128, 'Clean_Data'!A:L, 12, FALSE), ""))</f>
        <v>50</v>
      </c>
    </row>
    <row r="129" spans="1:5" x14ac:dyDescent="0.25">
      <c r="A129" t="str">
        <v>P060</v>
      </c>
      <c r="B129" t="str">
        <f>IF(A129="No Reorders Needed", "", _xlfn.XLOOKUP(A129, 'Clean_Data'!A:A, 'Clean_Data'!B:B, ""))</f>
        <v>Grapes</v>
      </c>
      <c r="C129" t="str">
        <f>IF(A129="No Reorders Needed", "", _xlfn.XLOOKUP(A129, 'Clean_Data'!A:A, 'Clean_Data'!C:C, ""))</f>
        <v>Fruits &amp; Vegetables</v>
      </c>
      <c r="D129" t="str">
        <f>IF(A129="No Reorders Needed", "", _xlfn.XLOOKUP(A129, 'Clean_Data'!A:A, 'Clean_Data'!D:D, ""))</f>
        <v>Thoughtmix</v>
      </c>
      <c r="E129">
        <f>IF(A129="No Reorders Needed", "", IFERROR(VLOOKUP(A129, 'Clean_Data'!A:L, 12, FALSE), ""))</f>
        <v>59</v>
      </c>
    </row>
    <row r="130" spans="1:5" x14ac:dyDescent="0.25">
      <c r="A130" t="str">
        <v>P091</v>
      </c>
      <c r="B130" t="str">
        <f>IF(A130="No Reorders Needed", "", _xlfn.XLOOKUP(A130, 'Clean_Data'!A:A, 'Clean_Data'!B:B, ""))</f>
        <v>Spinach</v>
      </c>
      <c r="C130" t="str">
        <f>IF(A130="No Reorders Needed", "", _xlfn.XLOOKUP(A130, 'Clean_Data'!A:A, 'Clean_Data'!C:C, ""))</f>
        <v>Fruits &amp; Vegetables</v>
      </c>
      <c r="D130" t="str">
        <f>IF(A130="No Reorders Needed", "", _xlfn.XLOOKUP(A130, 'Clean_Data'!A:A, 'Clean_Data'!D:D, ""))</f>
        <v>Shuffledrive</v>
      </c>
      <c r="E130">
        <f>IF(A130="No Reorders Needed", "", IFERROR(VLOOKUP(A130, 'Clean_Data'!A:L, 12, FALSE), ""))</f>
        <v>88</v>
      </c>
    </row>
    <row r="131" spans="1:5" x14ac:dyDescent="0.25">
      <c r="A131" t="str">
        <v>P106</v>
      </c>
      <c r="B131" t="str">
        <f>IF(A131="No Reorders Needed", "", _xlfn.XLOOKUP(A131, 'Clean_Data'!A:A, 'Clean_Data'!B:B, ""))</f>
        <v>Green Tea</v>
      </c>
      <c r="C131" t="str">
        <f>IF(A131="No Reorders Needed", "", _xlfn.XLOOKUP(A131, 'Clean_Data'!A:A, 'Clean_Data'!C:C, ""))</f>
        <v>Beverages</v>
      </c>
      <c r="D131" t="str">
        <f>IF(A131="No Reorders Needed", "", _xlfn.XLOOKUP(A131, 'Clean_Data'!A:A, 'Clean_Data'!D:D, ""))</f>
        <v>Photobug</v>
      </c>
      <c r="E131">
        <f>IF(A131="No Reorders Needed", "", IFERROR(VLOOKUP(A131, 'Clean_Data'!A:L, 12, FALSE), ""))</f>
        <v>26</v>
      </c>
    </row>
    <row r="132" spans="1:5" x14ac:dyDescent="0.25">
      <c r="A132" t="str">
        <v>P107</v>
      </c>
      <c r="B132" t="str">
        <f>IF(A132="No Reorders Needed", "", _xlfn.XLOOKUP(A132, 'Clean_Data'!A:A, 'Clean_Data'!B:B, ""))</f>
        <v>Swiss Cheese</v>
      </c>
      <c r="C132" t="str">
        <f>IF(A132="No Reorders Needed", "", _xlfn.XLOOKUP(A132, 'Clean_Data'!A:A, 'Clean_Data'!C:C, ""))</f>
        <v>Dairy</v>
      </c>
      <c r="D132" t="str">
        <f>IF(A132="No Reorders Needed", "", _xlfn.XLOOKUP(A132, 'Clean_Data'!A:A, 'Clean_Data'!D:D, ""))</f>
        <v>Reallinks</v>
      </c>
      <c r="E132">
        <f>IF(A132="No Reorders Needed", "", IFERROR(VLOOKUP(A132, 'Clean_Data'!A:L, 12, FALSE), ""))</f>
        <v>49</v>
      </c>
    </row>
    <row r="133" spans="1:5" x14ac:dyDescent="0.25">
      <c r="A133" t="str">
        <v>P095</v>
      </c>
      <c r="B133" t="str">
        <f>IF(A133="No Reorders Needed", "", _xlfn.XLOOKUP(A133, 'Clean_Data'!A:A, 'Clean_Data'!B:B, ""))</f>
        <v>Green Beans</v>
      </c>
      <c r="C133" t="str">
        <f>IF(A133="No Reorders Needed", "", _xlfn.XLOOKUP(A133, 'Clean_Data'!A:A, 'Clean_Data'!C:C, ""))</f>
        <v>Fruits &amp; Vegetables</v>
      </c>
      <c r="D133" t="str">
        <f>IF(A133="No Reorders Needed", "", _xlfn.XLOOKUP(A133, 'Clean_Data'!A:A, 'Clean_Data'!D:D, ""))</f>
        <v>Viva</v>
      </c>
      <c r="E133">
        <f>IF(A133="No Reorders Needed", "", IFERROR(VLOOKUP(A133, 'Clean_Data'!A:L, 12, FALSE), ""))</f>
        <v>26</v>
      </c>
    </row>
    <row r="134" spans="1:5" x14ac:dyDescent="0.25">
      <c r="A134" t="str">
        <v>P108</v>
      </c>
      <c r="B134" t="str">
        <f>IF(A134="No Reorders Needed", "", _xlfn.XLOOKUP(A134, 'Clean_Data'!A:A, 'Clean_Data'!B:B, ""))</f>
        <v>Cherry</v>
      </c>
      <c r="C134" t="str">
        <f>IF(A134="No Reorders Needed", "", _xlfn.XLOOKUP(A134, 'Clean_Data'!A:A, 'Clean_Data'!C:C, ""))</f>
        <v>Fruits &amp; Vegetables</v>
      </c>
      <c r="D134" t="str">
        <f>IF(A134="No Reorders Needed", "", _xlfn.XLOOKUP(A134, 'Clean_Data'!A:A, 'Clean_Data'!D:D, ""))</f>
        <v>Jabbersphere</v>
      </c>
      <c r="E134">
        <f>IF(A134="No Reorders Needed", "", IFERROR(VLOOKUP(A134, 'Clean_Data'!A:L, 12, FALSE), ""))</f>
        <v>57</v>
      </c>
    </row>
    <row r="135" spans="1:5" x14ac:dyDescent="0.25">
      <c r="A135" t="str">
        <v>P026</v>
      </c>
      <c r="B135" t="str">
        <f>IF(A135="No Reorders Needed", "", _xlfn.XLOOKUP(A135, 'Clean_Data'!A:A, 'Clean_Data'!B:B, ""))</f>
        <v>Sourdough Bread</v>
      </c>
      <c r="C135" t="str">
        <f>IF(A135="No Reorders Needed", "", _xlfn.XLOOKUP(A135, 'Clean_Data'!A:A, 'Clean_Data'!C:C, ""))</f>
        <v>Bakery</v>
      </c>
      <c r="D135" t="str">
        <f>IF(A135="No Reorders Needed", "", _xlfn.XLOOKUP(A135, 'Clean_Data'!A:A, 'Clean_Data'!D:D, ""))</f>
        <v>Plajo</v>
      </c>
      <c r="E135">
        <f>IF(A135="No Reorders Needed", "", IFERROR(VLOOKUP(A135, 'Clean_Data'!A:L, 12, FALSE), ""))</f>
        <v>65</v>
      </c>
    </row>
    <row r="136" spans="1:5" x14ac:dyDescent="0.25">
      <c r="A136" t="str">
        <v>P052</v>
      </c>
      <c r="B136" t="str">
        <f>IF(A136="No Reorders Needed", "", _xlfn.XLOOKUP(A136, 'Clean_Data'!A:A, 'Clean_Data'!B:B, ""))</f>
        <v>Plum</v>
      </c>
      <c r="C136" t="str">
        <f>IF(A136="No Reorders Needed", "", _xlfn.XLOOKUP(A136, 'Clean_Data'!A:A, 'Clean_Data'!C:C, ""))</f>
        <v>Fruits &amp; Vegetables</v>
      </c>
      <c r="D136" t="str">
        <f>IF(A136="No Reorders Needed", "", _xlfn.XLOOKUP(A136, 'Clean_Data'!A:A, 'Clean_Data'!D:D, ""))</f>
        <v>Topicstorm</v>
      </c>
      <c r="E136">
        <f>IF(A136="No Reorders Needed", "", IFERROR(VLOOKUP(A136, 'Clean_Data'!A:L, 12, FALSE), ""))</f>
        <v>37</v>
      </c>
    </row>
    <row r="137" spans="1:5" x14ac:dyDescent="0.25">
      <c r="A137" t="str">
        <v>P014</v>
      </c>
      <c r="B137" t="str">
        <f>IF(A137="No Reorders Needed", "", _xlfn.XLOOKUP(A137, 'Clean_Data'!A:A, 'Clean_Data'!B:B, ""))</f>
        <v>Digestive Biscuit</v>
      </c>
      <c r="C137" t="str">
        <f>IF(A137="No Reorders Needed", "", _xlfn.XLOOKUP(A137, 'Clean_Data'!A:A, 'Clean_Data'!C:C, ""))</f>
        <v>Bakery</v>
      </c>
      <c r="D137" t="str">
        <f>IF(A137="No Reorders Needed", "", _xlfn.XLOOKUP(A137, 'Clean_Data'!A:A, 'Clean_Data'!D:D, ""))</f>
        <v>Devshare</v>
      </c>
      <c r="E137">
        <f>IF(A137="No Reorders Needed", "", IFERROR(VLOOKUP(A137, 'Clean_Data'!A:L, 12, FALSE), ""))</f>
        <v>77</v>
      </c>
    </row>
    <row r="138" spans="1:5" x14ac:dyDescent="0.25">
      <c r="A138" t="str">
        <v>P110</v>
      </c>
      <c r="B138" t="str">
        <f>IF(A138="No Reorders Needed", "", _xlfn.XLOOKUP(A138, 'Clean_Data'!A:A, 'Clean_Data'!B:B, ""))</f>
        <v>Butter Biscuit</v>
      </c>
      <c r="C138" t="str">
        <f>IF(A138="No Reorders Needed", "", _xlfn.XLOOKUP(A138, 'Clean_Data'!A:A, 'Clean_Data'!C:C, ""))</f>
        <v>Bakery</v>
      </c>
      <c r="D138" t="str">
        <f>IF(A138="No Reorders Needed", "", _xlfn.XLOOKUP(A138, 'Clean_Data'!A:A, 'Clean_Data'!D:D, ""))</f>
        <v>Ozu</v>
      </c>
      <c r="E138">
        <f>IF(A138="No Reorders Needed", "", IFERROR(VLOOKUP(A138, 'Clean_Data'!A:L, 12, FALSE), ""))</f>
        <v>38</v>
      </c>
    </row>
    <row r="139" spans="1:5" x14ac:dyDescent="0.25">
      <c r="A139" t="str">
        <v>P054</v>
      </c>
      <c r="B139" t="str">
        <f>IF(A139="No Reorders Needed", "", _xlfn.XLOOKUP(A139, 'Clean_Data'!A:A, 'Clean_Data'!B:B, ""))</f>
        <v>Black Rice</v>
      </c>
      <c r="C139" t="str">
        <f>IF(A139="No Reorders Needed", "", _xlfn.XLOOKUP(A139, 'Clean_Data'!A:A, 'Clean_Data'!C:C, ""))</f>
        <v>Grains &amp; Pulses</v>
      </c>
      <c r="D139" t="str">
        <f>IF(A139="No Reorders Needed", "", _xlfn.XLOOKUP(A139, 'Clean_Data'!A:A, 'Clean_Data'!D:D, ""))</f>
        <v>Vinder</v>
      </c>
      <c r="E139">
        <f>IF(A139="No Reorders Needed", "", IFERROR(VLOOKUP(A139, 'Clean_Data'!A:L, 12, FALSE), ""))</f>
        <v>30</v>
      </c>
    </row>
    <row r="140" spans="1:5" x14ac:dyDescent="0.25">
      <c r="A140" t="str">
        <v>P062</v>
      </c>
      <c r="B140" t="str">
        <f>IF(A140="No Reorders Needed", "", _xlfn.XLOOKUP(A140, 'Clean_Data'!A:A, 'Clean_Data'!B:B, ""))</f>
        <v>Short Grain Rice</v>
      </c>
      <c r="C140" t="str">
        <f>IF(A140="No Reorders Needed", "", _xlfn.XLOOKUP(A140, 'Clean_Data'!A:A, 'Clean_Data'!C:C, ""))</f>
        <v>Grains &amp; Pulses</v>
      </c>
      <c r="D140" t="str">
        <f>IF(A140="No Reorders Needed", "", _xlfn.XLOOKUP(A140, 'Clean_Data'!A:A, 'Clean_Data'!D:D, ""))</f>
        <v>Katz</v>
      </c>
      <c r="E140">
        <f>IF(A140="No Reorders Needed", "", IFERROR(VLOOKUP(A140, 'Clean_Data'!A:L, 12, FALSE), ""))</f>
        <v>41</v>
      </c>
    </row>
    <row r="141" spans="1:5" x14ac:dyDescent="0.25">
      <c r="A141" t="str">
        <v>P068</v>
      </c>
      <c r="B141" t="str">
        <f>IF(A141="No Reorders Needed", "", _xlfn.XLOOKUP(A141, 'Clean_Data'!A:A, 'Clean_Data'!B:B, ""))</f>
        <v>Peach</v>
      </c>
      <c r="C141" t="str">
        <f>IF(A141="No Reorders Needed", "", _xlfn.XLOOKUP(A141, 'Clean_Data'!A:A, 'Clean_Data'!C:C, ""))</f>
        <v>Fruits &amp; Vegetables</v>
      </c>
      <c r="D141" t="str">
        <f>IF(A141="No Reorders Needed", "", _xlfn.XLOOKUP(A141, 'Clean_Data'!A:A, 'Clean_Data'!D:D, ""))</f>
        <v>Youfeed</v>
      </c>
      <c r="E141">
        <f>IF(A141="No Reorders Needed", "", IFERROR(VLOOKUP(A141, 'Clean_Data'!A:L, 12, FALSE), ""))</f>
        <v>47</v>
      </c>
    </row>
    <row r="142" spans="1:5" x14ac:dyDescent="0.25">
      <c r="A142" t="str">
        <v>P109</v>
      </c>
      <c r="B142" t="str">
        <f>IF(A142="No Reorders Needed", "", _xlfn.XLOOKUP(A142, 'Clean_Data'!A:A, 'Clean_Data'!B:B, ""))</f>
        <v>Zucchini</v>
      </c>
      <c r="C142" t="str">
        <f>IF(A142="No Reorders Needed", "", _xlfn.XLOOKUP(A142, 'Clean_Data'!A:A, 'Clean_Data'!C:C, ""))</f>
        <v>Fruits &amp; Vegetables</v>
      </c>
      <c r="D142" t="str">
        <f>IF(A142="No Reorders Needed", "", _xlfn.XLOOKUP(A142, 'Clean_Data'!A:A, 'Clean_Data'!D:D, ""))</f>
        <v>Quimm</v>
      </c>
      <c r="E142">
        <f>IF(A142="No Reorders Needed", "", IFERROR(VLOOKUP(A142, 'Clean_Data'!A:L, 12, FALSE), ""))</f>
        <v>89</v>
      </c>
    </row>
    <row r="143" spans="1:5" x14ac:dyDescent="0.25">
      <c r="A143" t="str">
        <v>P065</v>
      </c>
      <c r="B143" t="str">
        <f>IF(A143="No Reorders Needed", "", _xlfn.XLOOKUP(A143, 'Clean_Data'!A:A, 'Clean_Data'!B:B, ""))</f>
        <v>Coconut</v>
      </c>
      <c r="C143" t="str">
        <f>IF(A143="No Reorders Needed", "", _xlfn.XLOOKUP(A143, 'Clean_Data'!A:A, 'Clean_Data'!C:C, ""))</f>
        <v>Fruits &amp; Vegetables</v>
      </c>
      <c r="D143" t="str">
        <f>IF(A143="No Reorders Needed", "", _xlfn.XLOOKUP(A143, 'Clean_Data'!A:A, 'Clean_Data'!D:D, ""))</f>
        <v>Katz</v>
      </c>
      <c r="E143">
        <f>IF(A143="No Reorders Needed", "", IFERROR(VLOOKUP(A143, 'Clean_Data'!A:L, 12, FALSE), ""))</f>
        <v>56</v>
      </c>
    </row>
    <row r="144" spans="1:5" x14ac:dyDescent="0.25">
      <c r="A144" t="str">
        <v>P012</v>
      </c>
      <c r="B144" t="str">
        <f>IF(A144="No Reorders Needed", "", _xlfn.XLOOKUP(A144, 'Clean_Data'!A:A, 'Clean_Data'!B:B, ""))</f>
        <v>Avocado Oil</v>
      </c>
      <c r="C144" t="str">
        <f>IF(A144="No Reorders Needed", "", _xlfn.XLOOKUP(A144, 'Clean_Data'!A:A, 'Clean_Data'!C:C, ""))</f>
        <v>Oils &amp; Fats</v>
      </c>
      <c r="D144" t="str">
        <f>IF(A144="No Reorders Needed", "", _xlfn.XLOOKUP(A144, 'Clean_Data'!A:A, 'Clean_Data'!D:D, ""))</f>
        <v>Dabtype</v>
      </c>
      <c r="E144">
        <f>IF(A144="No Reorders Needed", "", IFERROR(VLOOKUP(A144, 'Clean_Data'!A:L, 12, FALSE), ""))</f>
        <v>53</v>
      </c>
    </row>
    <row r="145" spans="1:5" x14ac:dyDescent="0.25">
      <c r="A145" t="str">
        <v>P112</v>
      </c>
      <c r="B145" t="str">
        <f>IF(A145="No Reorders Needed", "", _xlfn.XLOOKUP(A145, 'Clean_Data'!A:A, 'Clean_Data'!B:B, ""))</f>
        <v>White Bread</v>
      </c>
      <c r="C145" t="str">
        <f>IF(A145="No Reorders Needed", "", _xlfn.XLOOKUP(A145, 'Clean_Data'!A:A, 'Clean_Data'!C:C, ""))</f>
        <v>Bakery</v>
      </c>
      <c r="D145" t="str">
        <f>IF(A145="No Reorders Needed", "", _xlfn.XLOOKUP(A145, 'Clean_Data'!A:A, 'Clean_Data'!D:D, ""))</f>
        <v>Tagfeed</v>
      </c>
      <c r="E145">
        <f>IF(A145="No Reorders Needed", "", IFERROR(VLOOKUP(A145, 'Clean_Data'!A:L, 12, FALSE), ""))</f>
        <v>30</v>
      </c>
    </row>
    <row r="146" spans="1:5" x14ac:dyDescent="0.25">
      <c r="A146" t="str">
        <v>P063</v>
      </c>
      <c r="B146" t="str">
        <f>IF(A146="No Reorders Needed", "", _xlfn.XLOOKUP(A146, 'Clean_Data'!A:A, 'Clean_Data'!B:B, ""))</f>
        <v>Tuna</v>
      </c>
      <c r="C146" t="str">
        <f>IF(A146="No Reorders Needed", "", _xlfn.XLOOKUP(A146, 'Clean_Data'!A:A, 'Clean_Data'!C:C, ""))</f>
        <v>Seafood</v>
      </c>
      <c r="D146" t="str">
        <f>IF(A146="No Reorders Needed", "", _xlfn.XLOOKUP(A146, 'Clean_Data'!A:A, 'Clean_Data'!D:D, ""))</f>
        <v>Meemm</v>
      </c>
      <c r="E146">
        <f>IF(A146="No Reorders Needed", "", IFERROR(VLOOKUP(A146, 'Clean_Data'!A:L, 12, FALSE), ""))</f>
        <v>25</v>
      </c>
    </row>
    <row r="147" spans="1:5" x14ac:dyDescent="0.25">
      <c r="A147" t="str">
        <v>P037</v>
      </c>
      <c r="B147" t="str">
        <f>IF(A147="No Reorders Needed", "", _xlfn.XLOOKUP(A147, 'Clean_Data'!A:A, 'Clean_Data'!B:B, ""))</f>
        <v>Robusta Coffee</v>
      </c>
      <c r="C147" t="str">
        <f>IF(A147="No Reorders Needed", "", _xlfn.XLOOKUP(A147, 'Clean_Data'!A:A, 'Clean_Data'!C:C, ""))</f>
        <v>Beverages</v>
      </c>
      <c r="D147" t="str">
        <f>IF(A147="No Reorders Needed", "", _xlfn.XLOOKUP(A147, 'Clean_Data'!A:A, 'Clean_Data'!D:D, ""))</f>
        <v>Devpulse</v>
      </c>
      <c r="E147">
        <f>IF(A147="No Reorders Needed", "", IFERROR(VLOOKUP(A147, 'Clean_Data'!A:L, 12, FALSE), ""))</f>
        <v>14</v>
      </c>
    </row>
    <row r="148" spans="1:5" x14ac:dyDescent="0.25">
      <c r="A148" t="str">
        <v>P094</v>
      </c>
      <c r="B148" t="str">
        <f>IF(A148="No Reorders Needed", "", _xlfn.XLOOKUP(A148, 'Clean_Data'!A:A, 'Clean_Data'!B:B, ""))</f>
        <v>Oatmeal Biscuit</v>
      </c>
      <c r="C148" t="str">
        <f>IF(A148="No Reorders Needed", "", _xlfn.XLOOKUP(A148, 'Clean_Data'!A:A, 'Clean_Data'!C:C, ""))</f>
        <v>Bakery</v>
      </c>
      <c r="D148" t="str">
        <f>IF(A148="No Reorders Needed", "", _xlfn.XLOOKUP(A148, 'Clean_Data'!A:A, 'Clean_Data'!D:D, ""))</f>
        <v>Kwimbee</v>
      </c>
      <c r="E148">
        <f>IF(A148="No Reorders Needed", "", IFERROR(VLOOKUP(A148, 'Clean_Data'!A:L, 12, FALSE), ""))</f>
        <v>41</v>
      </c>
    </row>
    <row r="149" spans="1:5" x14ac:dyDescent="0.25">
      <c r="A149" t="str">
        <v>P092</v>
      </c>
      <c r="B149" t="str">
        <f>IF(A149="No Reorders Needed", "", _xlfn.XLOOKUP(A149, 'Clean_Data'!A:A, 'Clean_Data'!B:B, ""))</f>
        <v>Canola Oil</v>
      </c>
      <c r="C149" t="str">
        <f>IF(A149="No Reorders Needed", "", _xlfn.XLOOKUP(A149, 'Clean_Data'!A:A, 'Clean_Data'!C:C, ""))</f>
        <v>Oils &amp; Fats</v>
      </c>
      <c r="D149" t="str">
        <f>IF(A149="No Reorders Needed", "", _xlfn.XLOOKUP(A149, 'Clean_Data'!A:A, 'Clean_Data'!D:D, ""))</f>
        <v>Thoughtmix</v>
      </c>
      <c r="E149">
        <f>IF(A149="No Reorders Needed", "", IFERROR(VLOOKUP(A149, 'Clean_Data'!A:L, 12, FALSE), ""))</f>
        <v>97</v>
      </c>
    </row>
    <row r="150" spans="1:5" x14ac:dyDescent="0.25">
      <c r="A150" t="str">
        <v>P072</v>
      </c>
      <c r="B150" t="str">
        <f>IF(A150="No Reorders Needed", "", _xlfn.XLOOKUP(A150, 'Clean_Data'!A:A, 'Clean_Data'!B:B, ""))</f>
        <v>White Tea</v>
      </c>
      <c r="C150" t="str">
        <f>IF(A150="No Reorders Needed", "", _xlfn.XLOOKUP(A150, 'Clean_Data'!A:A, 'Clean_Data'!C:C, ""))</f>
        <v>Beverages</v>
      </c>
      <c r="D150" t="str">
        <f>IF(A150="No Reorders Needed", "", _xlfn.XLOOKUP(A150, 'Clean_Data'!A:A, 'Clean_Data'!D:D, ""))</f>
        <v>Brightbean</v>
      </c>
      <c r="E150">
        <f>IF(A150="No Reorders Needed", "", IFERROR(VLOOKUP(A150, 'Clean_Data'!A:L, 12, FALSE), ""))</f>
        <v>91</v>
      </c>
    </row>
    <row r="151" spans="1:5" x14ac:dyDescent="0.25">
      <c r="A151" t="str">
        <v>P061</v>
      </c>
      <c r="B151" t="str">
        <f>IF(A151="No Reorders Needed", "", _xlfn.XLOOKUP(A151, 'Clean_Data'!A:A, 'Clean_Data'!B:B, ""))</f>
        <v>Sunflower Oil</v>
      </c>
      <c r="C151" t="str">
        <f>IF(A151="No Reorders Needed", "", _xlfn.XLOOKUP(A151, 'Clean_Data'!A:A, 'Clean_Data'!C:C, ""))</f>
        <v>Oils &amp; Fats</v>
      </c>
      <c r="D151" t="str">
        <f>IF(A151="No Reorders Needed", "", _xlfn.XLOOKUP(A151, 'Clean_Data'!A:A, 'Clean_Data'!D:D, ""))</f>
        <v>Photofeed</v>
      </c>
      <c r="E151">
        <f>IF(A151="No Reorders Needed", "", IFERROR(VLOOKUP(A151, 'Clean_Data'!A:L, 12, FALSE), ""))</f>
        <v>24</v>
      </c>
    </row>
    <row r="152" spans="1:5" x14ac:dyDescent="0.25">
      <c r="A152" t="str">
        <v>P027</v>
      </c>
      <c r="B152" t="str">
        <f>IF(A152="No Reorders Needed", "", _xlfn.XLOOKUP(A152, 'Clean_Data'!A:A, 'Clean_Data'!B:B, ""))</f>
        <v>Green Coffee</v>
      </c>
      <c r="C152" t="str">
        <f>IF(A152="No Reorders Needed", "", _xlfn.XLOOKUP(A152, 'Clean_Data'!A:A, 'Clean_Data'!C:C, ""))</f>
        <v>Beverages</v>
      </c>
      <c r="D152" t="str">
        <f>IF(A152="No Reorders Needed", "", _xlfn.XLOOKUP(A152, 'Clean_Data'!A:A, 'Clean_Data'!D:D, ""))</f>
        <v>Skyndu</v>
      </c>
      <c r="E152">
        <f>IF(A152="No Reorders Needed", "", IFERROR(VLOOKUP(A152, 'Clean_Data'!A:L, 12, FALSE), ""))</f>
        <v>90</v>
      </c>
    </row>
    <row r="153" spans="1:5" x14ac:dyDescent="0.25">
      <c r="A153" t="str">
        <v>P015</v>
      </c>
      <c r="B153" t="str">
        <f>IF(A153="No Reorders Needed", "", _xlfn.XLOOKUP(A153, 'Clean_Data'!A:A, 'Clean_Data'!B:B, ""))</f>
        <v>Cauliflower</v>
      </c>
      <c r="C153" t="str">
        <f>IF(A153="No Reorders Needed", "", _xlfn.XLOOKUP(A153, 'Clean_Data'!A:A, 'Clean_Data'!C:C, ""))</f>
        <v>Fruits &amp; Vegetables</v>
      </c>
      <c r="D153" t="str">
        <f>IF(A153="No Reorders Needed", "", _xlfn.XLOOKUP(A153, 'Clean_Data'!A:A, 'Clean_Data'!D:D, ""))</f>
        <v>Cogilith</v>
      </c>
      <c r="E153">
        <f>IF(A153="No Reorders Needed", "", IFERROR(VLOOKUP(A153, 'Clean_Data'!A:L, 12, FALSE), ""))</f>
        <v>34</v>
      </c>
    </row>
    <row r="154" spans="1:5" x14ac:dyDescent="0.25">
      <c r="A154" t="str">
        <v>P076</v>
      </c>
      <c r="B154" t="str">
        <f>IF(A154="No Reorders Needed", "", _xlfn.XLOOKUP(A154, 'Clean_Data'!A:A, 'Clean_Data'!B:B, ""))</f>
        <v>Egg (Goose)</v>
      </c>
      <c r="C154" t="str">
        <f>IF(A154="No Reorders Needed", "", _xlfn.XLOOKUP(A154, 'Clean_Data'!A:A, 'Clean_Data'!C:C, ""))</f>
        <v>Dairy</v>
      </c>
      <c r="D154" t="str">
        <f>IF(A154="No Reorders Needed", "", _xlfn.XLOOKUP(A154, 'Clean_Data'!A:A, 'Clean_Data'!D:D, ""))</f>
        <v>Gabvine</v>
      </c>
      <c r="E154">
        <f>IF(A154="No Reorders Needed", "", IFERROR(VLOOKUP(A154, 'Clean_Data'!A:L, 12, FALSE), ""))</f>
        <v>60</v>
      </c>
    </row>
    <row r="155" spans="1:5" x14ac:dyDescent="0.25">
      <c r="A155" t="str">
        <v>P107</v>
      </c>
      <c r="B155" t="str">
        <f>IF(A155="No Reorders Needed", "", _xlfn.XLOOKUP(A155, 'Clean_Data'!A:A, 'Clean_Data'!B:B, ""))</f>
        <v>Swiss Cheese</v>
      </c>
      <c r="C155" t="str">
        <f>IF(A155="No Reorders Needed", "", _xlfn.XLOOKUP(A155, 'Clean_Data'!A:A, 'Clean_Data'!C:C, ""))</f>
        <v>Dairy</v>
      </c>
      <c r="D155" t="str">
        <f>IF(A155="No Reorders Needed", "", _xlfn.XLOOKUP(A155, 'Clean_Data'!A:A, 'Clean_Data'!D:D, ""))</f>
        <v>Reallinks</v>
      </c>
      <c r="E155">
        <f>IF(A155="No Reorders Needed", "", IFERROR(VLOOKUP(A155, 'Clean_Data'!A:L, 12, FALSE), ""))</f>
        <v>49</v>
      </c>
    </row>
    <row r="156" spans="1:5" x14ac:dyDescent="0.25">
      <c r="A156" t="str">
        <v>P086</v>
      </c>
      <c r="B156" t="str">
        <f>IF(A156="No Reorders Needed", "", _xlfn.XLOOKUP(A156, 'Clean_Data'!A:A, 'Clean_Data'!B:B, ""))</f>
        <v>Cod</v>
      </c>
      <c r="C156" t="str">
        <f>IF(A156="No Reorders Needed", "", _xlfn.XLOOKUP(A156, 'Clean_Data'!A:A, 'Clean_Data'!C:C, ""))</f>
        <v>Seafood</v>
      </c>
      <c r="D156" t="str">
        <f>IF(A156="No Reorders Needed", "", _xlfn.XLOOKUP(A156, 'Clean_Data'!A:A, 'Clean_Data'!D:D, ""))</f>
        <v>Kwimbee</v>
      </c>
      <c r="E156">
        <f>IF(A156="No Reorders Needed", "", IFERROR(VLOOKUP(A156, 'Clean_Data'!A:L, 12, FALSE), ""))</f>
        <v>72</v>
      </c>
    </row>
    <row r="157" spans="1:5" x14ac:dyDescent="0.25">
      <c r="A157" t="str">
        <v>P071</v>
      </c>
      <c r="B157" t="str">
        <f>IF(A157="No Reorders Needed", "", _xlfn.XLOOKUP(A157, 'Clean_Data'!A:A, 'Clean_Data'!B:B, ""))</f>
        <v>Black Tea</v>
      </c>
      <c r="C157" t="str">
        <f>IF(A157="No Reorders Needed", "", _xlfn.XLOOKUP(A157, 'Clean_Data'!A:A, 'Clean_Data'!C:C, ""))</f>
        <v>Beverages</v>
      </c>
      <c r="D157" t="str">
        <f>IF(A157="No Reorders Needed", "", _xlfn.XLOOKUP(A157, 'Clean_Data'!A:A, 'Clean_Data'!D:D, ""))</f>
        <v>Kare</v>
      </c>
      <c r="E157">
        <f>IF(A157="No Reorders Needed", "", IFERROR(VLOOKUP(A157, 'Clean_Data'!A:L, 12, FALSE), ""))</f>
        <v>35</v>
      </c>
    </row>
    <row r="158" spans="1:5" x14ac:dyDescent="0.25">
      <c r="A158" t="str">
        <v>P030</v>
      </c>
      <c r="B158" t="str">
        <f>IF(A158="No Reorders Needed", "", _xlfn.XLOOKUP(A158, 'Clean_Data'!A:A, 'Clean_Data'!B:B, ""))</f>
        <v>Bread Flour</v>
      </c>
      <c r="C158" t="str">
        <f>IF(A158="No Reorders Needed", "", _xlfn.XLOOKUP(A158, 'Clean_Data'!A:A, 'Clean_Data'!C:C, ""))</f>
        <v>Grains &amp; Pulses</v>
      </c>
      <c r="D158" t="str">
        <f>IF(A158="No Reorders Needed", "", _xlfn.XLOOKUP(A158, 'Clean_Data'!A:A, 'Clean_Data'!D:D, ""))</f>
        <v>Dazzlesphere</v>
      </c>
      <c r="E158">
        <f>IF(A158="No Reorders Needed", "", IFERROR(VLOOKUP(A158, 'Clean_Data'!A:L, 12, FALSE), ""))</f>
        <v>54</v>
      </c>
    </row>
    <row r="159" spans="1:5" x14ac:dyDescent="0.25">
      <c r="A159" t="str">
        <v>P087</v>
      </c>
      <c r="B159" t="str">
        <f>IF(A159="No Reorders Needed", "", _xlfn.XLOOKUP(A159, 'Clean_Data'!A:A, 'Clean_Data'!B:B, ""))</f>
        <v>Kiwi</v>
      </c>
      <c r="C159" t="str">
        <f>IF(A159="No Reorders Needed", "", _xlfn.XLOOKUP(A159, 'Clean_Data'!A:A, 'Clean_Data'!C:C, ""))</f>
        <v>Fruits &amp; Vegetables</v>
      </c>
      <c r="D159" t="str">
        <f>IF(A159="No Reorders Needed", "", _xlfn.XLOOKUP(A159, 'Clean_Data'!A:A, 'Clean_Data'!D:D, ""))</f>
        <v>Zooveo</v>
      </c>
      <c r="E159">
        <f>IF(A159="No Reorders Needed", "", IFERROR(VLOOKUP(A159, 'Clean_Data'!A:L, 12, FALSE), ""))</f>
        <v>37</v>
      </c>
    </row>
    <row r="160" spans="1:5" x14ac:dyDescent="0.25">
      <c r="A160" t="str">
        <v>P115</v>
      </c>
      <c r="B160" t="str">
        <f>IF(A160="No Reorders Needed", "", _xlfn.XLOOKUP(A160, 'Clean_Data'!A:A, 'Clean_Data'!B:B, ""))</f>
        <v>Papaya</v>
      </c>
      <c r="C160" t="str">
        <f>IF(A160="No Reorders Needed", "", _xlfn.XLOOKUP(A160, 'Clean_Data'!A:A, 'Clean_Data'!C:C, ""))</f>
        <v>Fruits &amp; Vegetables</v>
      </c>
      <c r="D160" t="str">
        <f>IF(A160="No Reorders Needed", "", _xlfn.XLOOKUP(A160, 'Clean_Data'!A:A, 'Clean_Data'!D:D, ""))</f>
        <v>Twitterwire</v>
      </c>
      <c r="E160">
        <f>IF(A160="No Reorders Needed", "", IFERROR(VLOOKUP(A160, 'Clean_Data'!A:L, 12, FALSE), ""))</f>
        <v>97</v>
      </c>
    </row>
    <row r="161" spans="1:5" x14ac:dyDescent="0.25">
      <c r="A161" t="str">
        <v>P069</v>
      </c>
      <c r="B161" t="str">
        <f>IF(A161="No Reorders Needed", "", _xlfn.XLOOKUP(A161, 'Clean_Data'!A:A, 'Clean_Data'!B:B, ""))</f>
        <v>Asparagus</v>
      </c>
      <c r="C161" t="str">
        <f>IF(A161="No Reorders Needed", "", _xlfn.XLOOKUP(A161, 'Clean_Data'!A:A, 'Clean_Data'!C:C, ""))</f>
        <v>Fruits &amp; Vegetables</v>
      </c>
      <c r="D161" t="str">
        <f>IF(A161="No Reorders Needed", "", _xlfn.XLOOKUP(A161, 'Clean_Data'!A:A, 'Clean_Data'!D:D, ""))</f>
        <v>Yabox</v>
      </c>
      <c r="E161">
        <f>IF(A161="No Reorders Needed", "", IFERROR(VLOOKUP(A161, 'Clean_Data'!A:L, 12, FALSE), ""))</f>
        <v>92</v>
      </c>
    </row>
    <row r="162" spans="1:5" x14ac:dyDescent="0.25">
      <c r="A162" t="str">
        <v>P113</v>
      </c>
      <c r="B162" t="str">
        <f>IF(A162="No Reorders Needed", "", _xlfn.XLOOKUP(A162, 'Clean_Data'!A:A, 'Clean_Data'!B:B, ""))</f>
        <v>Watermelon</v>
      </c>
      <c r="C162" t="str">
        <f>IF(A162="No Reorders Needed", "", _xlfn.XLOOKUP(A162, 'Clean_Data'!A:A, 'Clean_Data'!C:C, ""))</f>
        <v>Fruits &amp; Vegetables</v>
      </c>
      <c r="D162" t="str">
        <f>IF(A162="No Reorders Needed", "", _xlfn.XLOOKUP(A162, 'Clean_Data'!A:A, 'Clean_Data'!D:D, ""))</f>
        <v>Latz</v>
      </c>
      <c r="E162">
        <f>IF(A162="No Reorders Needed", "", IFERROR(VLOOKUP(A162, 'Clean_Data'!A:L, 12, FALSE), ""))</f>
        <v>75</v>
      </c>
    </row>
    <row r="163" spans="1:5" x14ac:dyDescent="0.25">
      <c r="A163" t="str">
        <v>P018</v>
      </c>
      <c r="B163" t="str">
        <f>IF(A163="No Reorders Needed", "", _xlfn.XLOOKUP(A163, 'Clean_Data'!A:A, 'Clean_Data'!B:B, ""))</f>
        <v>Ricotta Cheese</v>
      </c>
      <c r="C163" t="str">
        <f>IF(A163="No Reorders Needed", "", _xlfn.XLOOKUP(A163, 'Clean_Data'!A:A, 'Clean_Data'!C:C, ""))</f>
        <v>Dairy</v>
      </c>
      <c r="D163" t="str">
        <f>IF(A163="No Reorders Needed", "", _xlfn.XLOOKUP(A163, 'Clean_Data'!A:A, 'Clean_Data'!D:D, ""))</f>
        <v>Skimia</v>
      </c>
      <c r="E163">
        <f>IF(A163="No Reorders Needed", "", IFERROR(VLOOKUP(A163, 'Clean_Data'!A:L, 12, FALSE), ""))</f>
        <v>50</v>
      </c>
    </row>
    <row r="164" spans="1:5" x14ac:dyDescent="0.25">
      <c r="A164" t="str">
        <v>P052</v>
      </c>
      <c r="B164" t="str">
        <f>IF(A164="No Reorders Needed", "", _xlfn.XLOOKUP(A164, 'Clean_Data'!A:A, 'Clean_Data'!B:B, ""))</f>
        <v>Plum</v>
      </c>
      <c r="C164" t="str">
        <f>IF(A164="No Reorders Needed", "", _xlfn.XLOOKUP(A164, 'Clean_Data'!A:A, 'Clean_Data'!C:C, ""))</f>
        <v>Fruits &amp; Vegetables</v>
      </c>
      <c r="D164" t="str">
        <f>IF(A164="No Reorders Needed", "", _xlfn.XLOOKUP(A164, 'Clean_Data'!A:A, 'Clean_Data'!D:D, ""))</f>
        <v>Topicstorm</v>
      </c>
      <c r="E164">
        <f>IF(A164="No Reorders Needed", "", IFERROR(VLOOKUP(A164, 'Clean_Data'!A:L, 12, FALSE), ""))</f>
        <v>37</v>
      </c>
    </row>
    <row r="165" spans="1:5" x14ac:dyDescent="0.25">
      <c r="A165" t="str">
        <v>P049</v>
      </c>
      <c r="B165" t="str">
        <f>IF(A165="No Reorders Needed", "", _xlfn.XLOOKUP(A165, 'Clean_Data'!A:A, 'Clean_Data'!B:B, ""))</f>
        <v>Onion</v>
      </c>
      <c r="C165" t="str">
        <f>IF(A165="No Reorders Needed", "", _xlfn.XLOOKUP(A165, 'Clean_Data'!A:A, 'Clean_Data'!C:C, ""))</f>
        <v>Fruits &amp; Vegetables</v>
      </c>
      <c r="D165" t="str">
        <f>IF(A165="No Reorders Needed", "", _xlfn.XLOOKUP(A165, 'Clean_Data'!A:A, 'Clean_Data'!D:D, ""))</f>
        <v>Oba</v>
      </c>
      <c r="E165">
        <f>IF(A165="No Reorders Needed", "", IFERROR(VLOOKUP(A165, 'Clean_Data'!A:L, 12, FALSE), ""))</f>
        <v>34</v>
      </c>
    </row>
    <row r="166" spans="1:5" x14ac:dyDescent="0.25">
      <c r="A166" t="str">
        <v>P086</v>
      </c>
      <c r="B166" t="str">
        <f>IF(A166="No Reorders Needed", "", _xlfn.XLOOKUP(A166, 'Clean_Data'!A:A, 'Clean_Data'!B:B, ""))</f>
        <v>Cod</v>
      </c>
      <c r="C166" t="str">
        <f>IF(A166="No Reorders Needed", "", _xlfn.XLOOKUP(A166, 'Clean_Data'!A:A, 'Clean_Data'!C:C, ""))</f>
        <v>Seafood</v>
      </c>
      <c r="D166" t="str">
        <f>IF(A166="No Reorders Needed", "", _xlfn.XLOOKUP(A166, 'Clean_Data'!A:A, 'Clean_Data'!D:D, ""))</f>
        <v>Kwimbee</v>
      </c>
      <c r="E166">
        <f>IF(A166="No Reorders Needed", "", IFERROR(VLOOKUP(A166, 'Clean_Data'!A:L, 12, FALSE), ""))</f>
        <v>72</v>
      </c>
    </row>
    <row r="167" spans="1:5" x14ac:dyDescent="0.25">
      <c r="A167" t="str">
        <v>P084</v>
      </c>
      <c r="B167" t="str">
        <f>IF(A167="No Reorders Needed", "", _xlfn.XLOOKUP(A167, 'Clean_Data'!A:A, 'Clean_Data'!B:B, ""))</f>
        <v>Evaporated Milk</v>
      </c>
      <c r="C167" t="str">
        <f>IF(A167="No Reorders Needed", "", _xlfn.XLOOKUP(A167, 'Clean_Data'!A:A, 'Clean_Data'!C:C, ""))</f>
        <v>Dairy</v>
      </c>
      <c r="D167" t="str">
        <f>IF(A167="No Reorders Needed", "", _xlfn.XLOOKUP(A167, 'Clean_Data'!A:A, 'Clean_Data'!D:D, ""))</f>
        <v>Demivee</v>
      </c>
      <c r="E167">
        <f>IF(A167="No Reorders Needed", "", IFERROR(VLOOKUP(A167, 'Clean_Data'!A:L, 12, FALSE), ""))</f>
        <v>64</v>
      </c>
    </row>
    <row r="168" spans="1:5" x14ac:dyDescent="0.25">
      <c r="A168" t="str">
        <v>P035</v>
      </c>
      <c r="B168" t="str">
        <f>IF(A168="No Reorders Needed", "", _xlfn.XLOOKUP(A168, 'Clean_Data'!A:A, 'Clean_Data'!B:B, ""))</f>
        <v>Sour Cream</v>
      </c>
      <c r="C168" t="str">
        <f>IF(A168="No Reorders Needed", "", _xlfn.XLOOKUP(A168, 'Clean_Data'!A:A, 'Clean_Data'!C:C, ""))</f>
        <v>Dairy</v>
      </c>
      <c r="D168" t="str">
        <f>IF(A168="No Reorders Needed", "", _xlfn.XLOOKUP(A168, 'Clean_Data'!A:A, 'Clean_Data'!D:D, ""))</f>
        <v>Skyvu</v>
      </c>
      <c r="E168">
        <f>IF(A168="No Reorders Needed", "", IFERROR(VLOOKUP(A168, 'Clean_Data'!A:L, 12, FALSE), ""))</f>
        <v>11</v>
      </c>
    </row>
    <row r="169" spans="1:5" x14ac:dyDescent="0.25">
      <c r="A169" t="str">
        <v>P063</v>
      </c>
      <c r="B169" t="str">
        <f>IF(A169="No Reorders Needed", "", _xlfn.XLOOKUP(A169, 'Clean_Data'!A:A, 'Clean_Data'!B:B, ""))</f>
        <v>Tuna</v>
      </c>
      <c r="C169" t="str">
        <f>IF(A169="No Reorders Needed", "", _xlfn.XLOOKUP(A169, 'Clean_Data'!A:A, 'Clean_Data'!C:C, ""))</f>
        <v>Seafood</v>
      </c>
      <c r="D169" t="str">
        <f>IF(A169="No Reorders Needed", "", _xlfn.XLOOKUP(A169, 'Clean_Data'!A:A, 'Clean_Data'!D:D, ""))</f>
        <v>Meemm</v>
      </c>
      <c r="E169">
        <f>IF(A169="No Reorders Needed", "", IFERROR(VLOOKUP(A169, 'Clean_Data'!A:L, 12, FALSE), ""))</f>
        <v>25</v>
      </c>
    </row>
    <row r="170" spans="1:5" x14ac:dyDescent="0.25">
      <c r="A170" t="str">
        <v>P088</v>
      </c>
      <c r="B170" t="str">
        <f>IF(A170="No Reorders Needed", "", _xlfn.XLOOKUP(A170, 'Clean_Data'!A:A, 'Clean_Data'!B:B, ""))</f>
        <v>Haddock</v>
      </c>
      <c r="C170" t="str">
        <f>IF(A170="No Reorders Needed", "", _xlfn.XLOOKUP(A170, 'Clean_Data'!A:A, 'Clean_Data'!C:C, ""))</f>
        <v>Seafood</v>
      </c>
      <c r="D170" t="str">
        <f>IF(A170="No Reorders Needed", "", _xlfn.XLOOKUP(A170, 'Clean_Data'!A:A, 'Clean_Data'!D:D, ""))</f>
        <v>Kwimbee</v>
      </c>
      <c r="E170">
        <f>IF(A170="No Reorders Needed", "", IFERROR(VLOOKUP(A170, 'Clean_Data'!A:L, 12, FALSE), ""))</f>
        <v>75</v>
      </c>
    </row>
    <row r="171" spans="1:5" x14ac:dyDescent="0.25">
      <c r="A171" t="str">
        <v>P116</v>
      </c>
      <c r="B171" t="str">
        <f>IF(A171="No Reorders Needed", "", _xlfn.XLOOKUP(A171, 'Clean_Data'!A:A, 'Clean_Data'!B:B, ""))</f>
        <v>Butter</v>
      </c>
      <c r="C171" t="str">
        <f>IF(A171="No Reorders Needed", "", _xlfn.XLOOKUP(A171, 'Clean_Data'!A:A, 'Clean_Data'!C:C, ""))</f>
        <v>Dairy</v>
      </c>
      <c r="D171" t="str">
        <f>IF(A171="No Reorders Needed", "", _xlfn.XLOOKUP(A171, 'Clean_Data'!A:A, 'Clean_Data'!D:D, ""))</f>
        <v>Meembee</v>
      </c>
      <c r="E171">
        <f>IF(A171="No Reorders Needed", "", IFERROR(VLOOKUP(A171, 'Clean_Data'!A:L, 12, FALSE), ""))</f>
        <v>21</v>
      </c>
    </row>
    <row r="172" spans="1:5" x14ac:dyDescent="0.25">
      <c r="A172" t="str">
        <v>P080</v>
      </c>
      <c r="B172" t="str">
        <f>IF(A172="No Reorders Needed", "", _xlfn.XLOOKUP(A172, 'Clean_Data'!A:A, 'Clean_Data'!B:B, ""))</f>
        <v>Egg (Quail)</v>
      </c>
      <c r="C172" t="str">
        <f>IF(A172="No Reorders Needed", "", _xlfn.XLOOKUP(A172, 'Clean_Data'!A:A, 'Clean_Data'!C:C, ""))</f>
        <v>Dairy</v>
      </c>
      <c r="D172" t="str">
        <f>IF(A172="No Reorders Needed", "", _xlfn.XLOOKUP(A172, 'Clean_Data'!A:A, 'Clean_Data'!D:D, ""))</f>
        <v>Realpoint</v>
      </c>
      <c r="E172">
        <f>IF(A172="No Reorders Needed", "", IFERROR(VLOOKUP(A172, 'Clean_Data'!A:L, 12, FALSE), ""))</f>
        <v>97</v>
      </c>
    </row>
    <row r="173" spans="1:5" x14ac:dyDescent="0.25">
      <c r="A173" t="str">
        <v>P076</v>
      </c>
      <c r="B173" t="str">
        <f>IF(A173="No Reorders Needed", "", _xlfn.XLOOKUP(A173, 'Clean_Data'!A:A, 'Clean_Data'!B:B, ""))</f>
        <v>Egg (Goose)</v>
      </c>
      <c r="C173" t="str">
        <f>IF(A173="No Reorders Needed", "", _xlfn.XLOOKUP(A173, 'Clean_Data'!A:A, 'Clean_Data'!C:C, ""))</f>
        <v>Dairy</v>
      </c>
      <c r="D173" t="str">
        <f>IF(A173="No Reorders Needed", "", _xlfn.XLOOKUP(A173, 'Clean_Data'!A:A, 'Clean_Data'!D:D, ""))</f>
        <v>Gabvine</v>
      </c>
      <c r="E173">
        <f>IF(A173="No Reorders Needed", "", IFERROR(VLOOKUP(A173, 'Clean_Data'!A:L, 12, FALSE), ""))</f>
        <v>60</v>
      </c>
    </row>
    <row r="174" spans="1:5" x14ac:dyDescent="0.25">
      <c r="A174" t="str">
        <v>P117</v>
      </c>
      <c r="B174" t="str">
        <f>IF(A174="No Reorders Needed", "", _xlfn.XLOOKUP(A174, 'Clean_Data'!A:A, 'Clean_Data'!B:B, ""))</f>
        <v>Heavy Cream</v>
      </c>
      <c r="C174" t="str">
        <f>IF(A174="No Reorders Needed", "", _xlfn.XLOOKUP(A174, 'Clean_Data'!A:A, 'Clean_Data'!C:C, ""))</f>
        <v>Dairy</v>
      </c>
      <c r="D174" t="str">
        <f>IF(A174="No Reorders Needed", "", _xlfn.XLOOKUP(A174, 'Clean_Data'!A:A, 'Clean_Data'!D:D, ""))</f>
        <v>Ntags</v>
      </c>
      <c r="E174">
        <f>IF(A174="No Reorders Needed", "", IFERROR(VLOOKUP(A174, 'Clean_Data'!A:L, 12, FALSE), ""))</f>
        <v>12</v>
      </c>
    </row>
    <row r="175" spans="1:5" x14ac:dyDescent="0.25">
      <c r="A175" t="str">
        <v>P054</v>
      </c>
      <c r="B175" t="str">
        <f>IF(A175="No Reorders Needed", "", _xlfn.XLOOKUP(A175, 'Clean_Data'!A:A, 'Clean_Data'!B:B, ""))</f>
        <v>Black Rice</v>
      </c>
      <c r="C175" t="str">
        <f>IF(A175="No Reorders Needed", "", _xlfn.XLOOKUP(A175, 'Clean_Data'!A:A, 'Clean_Data'!C:C, ""))</f>
        <v>Grains &amp; Pulses</v>
      </c>
      <c r="D175" t="str">
        <f>IF(A175="No Reorders Needed", "", _xlfn.XLOOKUP(A175, 'Clean_Data'!A:A, 'Clean_Data'!D:D, ""))</f>
        <v>Vinder</v>
      </c>
      <c r="E175">
        <f>IF(A175="No Reorders Needed", "", IFERROR(VLOOKUP(A175, 'Clean_Data'!A:L, 12, FALSE), ""))</f>
        <v>30</v>
      </c>
    </row>
    <row r="176" spans="1:5" x14ac:dyDescent="0.25">
      <c r="A176" t="str">
        <v>P013</v>
      </c>
      <c r="B176" t="str">
        <f>IF(A176="No Reorders Needed", "", _xlfn.XLOOKUP(A176, 'Clean_Data'!A:A, 'Clean_Data'!B:B, ""))</f>
        <v>Orange</v>
      </c>
      <c r="C176" t="str">
        <f>IF(A176="No Reorders Needed", "", _xlfn.XLOOKUP(A176, 'Clean_Data'!A:A, 'Clean_Data'!C:C, ""))</f>
        <v>Fruits &amp; Vegetables</v>
      </c>
      <c r="D176" t="str">
        <f>IF(A176="No Reorders Needed", "", _xlfn.XLOOKUP(A176, 'Clean_Data'!A:A, 'Clean_Data'!D:D, ""))</f>
        <v>Flashdog</v>
      </c>
      <c r="E176">
        <f>IF(A176="No Reorders Needed", "", IFERROR(VLOOKUP(A176, 'Clean_Data'!A:L, 12, FALSE), ""))</f>
        <v>94</v>
      </c>
    </row>
    <row r="177" spans="1:5" x14ac:dyDescent="0.25">
      <c r="A177" t="str">
        <v>P095</v>
      </c>
      <c r="B177" t="str">
        <f>IF(A177="No Reorders Needed", "", _xlfn.XLOOKUP(A177, 'Clean_Data'!A:A, 'Clean_Data'!B:B, ""))</f>
        <v>Green Beans</v>
      </c>
      <c r="C177" t="str">
        <f>IF(A177="No Reorders Needed", "", _xlfn.XLOOKUP(A177, 'Clean_Data'!A:A, 'Clean_Data'!C:C, ""))</f>
        <v>Fruits &amp; Vegetables</v>
      </c>
      <c r="D177" t="str">
        <f>IF(A177="No Reorders Needed", "", _xlfn.XLOOKUP(A177, 'Clean_Data'!A:A, 'Clean_Data'!D:D, ""))</f>
        <v>Viva</v>
      </c>
      <c r="E177">
        <f>IF(A177="No Reorders Needed", "", IFERROR(VLOOKUP(A177, 'Clean_Data'!A:L, 12, FALSE), ""))</f>
        <v>26</v>
      </c>
    </row>
    <row r="178" spans="1:5" x14ac:dyDescent="0.25">
      <c r="A178" t="str">
        <v>P110</v>
      </c>
      <c r="B178" t="str">
        <f>IF(A178="No Reorders Needed", "", _xlfn.XLOOKUP(A178, 'Clean_Data'!A:A, 'Clean_Data'!B:B, ""))</f>
        <v>Butter Biscuit</v>
      </c>
      <c r="C178" t="str">
        <f>IF(A178="No Reorders Needed", "", _xlfn.XLOOKUP(A178, 'Clean_Data'!A:A, 'Clean_Data'!C:C, ""))</f>
        <v>Bakery</v>
      </c>
      <c r="D178" t="str">
        <f>IF(A178="No Reorders Needed", "", _xlfn.XLOOKUP(A178, 'Clean_Data'!A:A, 'Clean_Data'!D:D, ""))</f>
        <v>Ozu</v>
      </c>
      <c r="E178">
        <f>IF(A178="No Reorders Needed", "", IFERROR(VLOOKUP(A178, 'Clean_Data'!A:L, 12, FALSE), ""))</f>
        <v>38</v>
      </c>
    </row>
    <row r="179" spans="1:5" x14ac:dyDescent="0.25">
      <c r="A179" t="str">
        <v>P073</v>
      </c>
      <c r="B179" t="str">
        <f>IF(A179="No Reorders Needed", "", _xlfn.XLOOKUP(A179, 'Clean_Data'!A:A, 'Clean_Data'!B:B, ""))</f>
        <v>White Rice</v>
      </c>
      <c r="C179" t="str">
        <f>IF(A179="No Reorders Needed", "", _xlfn.XLOOKUP(A179, 'Clean_Data'!A:A, 'Clean_Data'!C:C, ""))</f>
        <v>Grains &amp; Pulses</v>
      </c>
      <c r="D179" t="str">
        <f>IF(A179="No Reorders Needed", "", _xlfn.XLOOKUP(A179, 'Clean_Data'!A:A, 'Clean_Data'!D:D, ""))</f>
        <v>Tagcat</v>
      </c>
      <c r="E179">
        <f>IF(A179="No Reorders Needed", "", IFERROR(VLOOKUP(A179, 'Clean_Data'!A:L, 12, FALSE), ""))</f>
        <v>80</v>
      </c>
    </row>
    <row r="180" spans="1:5" x14ac:dyDescent="0.25">
      <c r="A180" t="str">
        <v>P071</v>
      </c>
      <c r="B180" t="str">
        <f>IF(A180="No Reorders Needed", "", _xlfn.XLOOKUP(A180, 'Clean_Data'!A:A, 'Clean_Data'!B:B, ""))</f>
        <v>Black Tea</v>
      </c>
      <c r="C180" t="str">
        <f>IF(A180="No Reorders Needed", "", _xlfn.XLOOKUP(A180, 'Clean_Data'!A:A, 'Clean_Data'!C:C, ""))</f>
        <v>Beverages</v>
      </c>
      <c r="D180" t="str">
        <f>IF(A180="No Reorders Needed", "", _xlfn.XLOOKUP(A180, 'Clean_Data'!A:A, 'Clean_Data'!D:D, ""))</f>
        <v>Kare</v>
      </c>
      <c r="E180">
        <f>IF(A180="No Reorders Needed", "", IFERROR(VLOOKUP(A180, 'Clean_Data'!A:L, 12, FALSE), ""))</f>
        <v>35</v>
      </c>
    </row>
    <row r="181" spans="1:5" x14ac:dyDescent="0.25">
      <c r="A181" t="str">
        <v>P087</v>
      </c>
      <c r="B181" t="str">
        <f>IF(A181="No Reorders Needed", "", _xlfn.XLOOKUP(A181, 'Clean_Data'!A:A, 'Clean_Data'!B:B, ""))</f>
        <v>Kiwi</v>
      </c>
      <c r="C181" t="str">
        <f>IF(A181="No Reorders Needed", "", _xlfn.XLOOKUP(A181, 'Clean_Data'!A:A, 'Clean_Data'!C:C, ""))</f>
        <v>Fruits &amp; Vegetables</v>
      </c>
      <c r="D181" t="str">
        <f>IF(A181="No Reorders Needed", "", _xlfn.XLOOKUP(A181, 'Clean_Data'!A:A, 'Clean_Data'!D:D, ""))</f>
        <v>Zooveo</v>
      </c>
      <c r="E181">
        <f>IF(A181="No Reorders Needed", "", IFERROR(VLOOKUP(A181, 'Clean_Data'!A:L, 12, FALSE), ""))</f>
        <v>37</v>
      </c>
    </row>
    <row r="182" spans="1:5" x14ac:dyDescent="0.25">
      <c r="A182" t="str">
        <v>P072</v>
      </c>
      <c r="B182" t="str">
        <f>IF(A182="No Reorders Needed", "", _xlfn.XLOOKUP(A182, 'Clean_Data'!A:A, 'Clean_Data'!B:B, ""))</f>
        <v>White Tea</v>
      </c>
      <c r="C182" t="str">
        <f>IF(A182="No Reorders Needed", "", _xlfn.XLOOKUP(A182, 'Clean_Data'!A:A, 'Clean_Data'!C:C, ""))</f>
        <v>Beverages</v>
      </c>
      <c r="D182" t="str">
        <f>IF(A182="No Reorders Needed", "", _xlfn.XLOOKUP(A182, 'Clean_Data'!A:A, 'Clean_Data'!D:D, ""))</f>
        <v>Brightbean</v>
      </c>
      <c r="E182">
        <f>IF(A182="No Reorders Needed", "", IFERROR(VLOOKUP(A182, 'Clean_Data'!A:L, 12, FALSE), ""))</f>
        <v>91</v>
      </c>
    </row>
    <row r="183" spans="1:5" x14ac:dyDescent="0.25">
      <c r="A183" t="str">
        <v>P038</v>
      </c>
      <c r="B183" t="str">
        <f>IF(A183="No Reorders Needed", "", _xlfn.XLOOKUP(A183, 'Clean_Data'!A:A, 'Clean_Data'!B:B, ""))</f>
        <v>Chocolate Biscuit</v>
      </c>
      <c r="C183" t="str">
        <f>IF(A183="No Reorders Needed", "", _xlfn.XLOOKUP(A183, 'Clean_Data'!A:A, 'Clean_Data'!C:C, ""))</f>
        <v>Bakery</v>
      </c>
      <c r="D183" t="str">
        <f>IF(A183="No Reorders Needed", "", _xlfn.XLOOKUP(A183, 'Clean_Data'!A:A, 'Clean_Data'!D:D, ""))</f>
        <v>Yodo</v>
      </c>
      <c r="E183">
        <f>IF(A183="No Reorders Needed", "", IFERROR(VLOOKUP(A183, 'Clean_Data'!A:L, 12, FALSE), ""))</f>
        <v>100</v>
      </c>
    </row>
    <row r="184" spans="1:5" x14ac:dyDescent="0.25">
      <c r="A184" t="str">
        <v>P111</v>
      </c>
      <c r="B184" t="str">
        <f>IF(A184="No Reorders Needed", "", _xlfn.XLOOKUP(A184, 'Clean_Data'!A:A, 'Clean_Data'!B:B, ""))</f>
        <v>Egg (Chicken)</v>
      </c>
      <c r="C184" t="str">
        <f>IF(A184="No Reorders Needed", "", _xlfn.XLOOKUP(A184, 'Clean_Data'!A:A, 'Clean_Data'!C:C, ""))</f>
        <v>Dairy</v>
      </c>
      <c r="D184" t="str">
        <f>IF(A184="No Reorders Needed", "", _xlfn.XLOOKUP(A184, 'Clean_Data'!A:A, 'Clean_Data'!D:D, ""))</f>
        <v>Einti</v>
      </c>
      <c r="E184">
        <f>IF(A184="No Reorders Needed", "", IFERROR(VLOOKUP(A184, 'Clean_Data'!A:L, 12, FALSE), ""))</f>
        <v>36</v>
      </c>
    </row>
    <row r="185" spans="1:5" x14ac:dyDescent="0.25">
      <c r="A185" t="str">
        <v>P025</v>
      </c>
      <c r="B185" t="str">
        <f>IF(A185="No Reorders Needed", "", _xlfn.XLOOKUP(A185, 'Clean_Data'!A:A, 'Clean_Data'!B:B, ""))</f>
        <v>Jasmine Rice</v>
      </c>
      <c r="C185" t="str">
        <f>IF(A185="No Reorders Needed", "", _xlfn.XLOOKUP(A185, 'Clean_Data'!A:A, 'Clean_Data'!C:C, ""))</f>
        <v>Grains &amp; Pulses</v>
      </c>
      <c r="D185" t="str">
        <f>IF(A185="No Reorders Needed", "", _xlfn.XLOOKUP(A185, 'Clean_Data'!A:A, 'Clean_Data'!D:D, ""))</f>
        <v>Topicware</v>
      </c>
      <c r="E185">
        <f>IF(A185="No Reorders Needed", "", IFERROR(VLOOKUP(A185, 'Clean_Data'!A:L, 12, FALSE), ""))</f>
        <v>53</v>
      </c>
    </row>
    <row r="186" spans="1:5" x14ac:dyDescent="0.25">
      <c r="A186" t="str">
        <v>P030</v>
      </c>
      <c r="B186" t="str">
        <f>IF(A186="No Reorders Needed", "", _xlfn.XLOOKUP(A186, 'Clean_Data'!A:A, 'Clean_Data'!B:B, ""))</f>
        <v>Bread Flour</v>
      </c>
      <c r="C186" t="str">
        <f>IF(A186="No Reorders Needed", "", _xlfn.XLOOKUP(A186, 'Clean_Data'!A:A, 'Clean_Data'!C:C, ""))</f>
        <v>Grains &amp; Pulses</v>
      </c>
      <c r="D186" t="str">
        <f>IF(A186="No Reorders Needed", "", _xlfn.XLOOKUP(A186, 'Clean_Data'!A:A, 'Clean_Data'!D:D, ""))</f>
        <v>Dazzlesphere</v>
      </c>
      <c r="E186">
        <f>IF(A186="No Reorders Needed", "", IFERROR(VLOOKUP(A186, 'Clean_Data'!A:L, 12, FALSE), ""))</f>
        <v>54</v>
      </c>
    </row>
    <row r="187" spans="1:5" x14ac:dyDescent="0.25">
      <c r="A187" t="str">
        <v>P056</v>
      </c>
      <c r="B187" t="str">
        <f>IF(A187="No Reorders Needed", "", _xlfn.XLOOKUP(A187, 'Clean_Data'!A:A, 'Clean_Data'!B:B, ""))</f>
        <v>Pomegranate</v>
      </c>
      <c r="C187" t="str">
        <f>IF(A187="No Reorders Needed", "", _xlfn.XLOOKUP(A187, 'Clean_Data'!A:A, 'Clean_Data'!C:C, ""))</f>
        <v>Fruits &amp; Vegetables</v>
      </c>
      <c r="D187" t="str">
        <f>IF(A187="No Reorders Needed", "", _xlfn.XLOOKUP(A187, 'Clean_Data'!A:A, 'Clean_Data'!D:D, ""))</f>
        <v>Meeveo</v>
      </c>
      <c r="E187">
        <f>IF(A187="No Reorders Needed", "", IFERROR(VLOOKUP(A187, 'Clean_Data'!A:L, 12, FALSE), ""))</f>
        <v>59</v>
      </c>
    </row>
    <row r="188" spans="1:5" x14ac:dyDescent="0.25">
      <c r="A188" t="str">
        <v>P088</v>
      </c>
      <c r="B188" t="str">
        <f>IF(A188="No Reorders Needed", "", _xlfn.XLOOKUP(A188, 'Clean_Data'!A:A, 'Clean_Data'!B:B, ""))</f>
        <v>Haddock</v>
      </c>
      <c r="C188" t="str">
        <f>IF(A188="No Reorders Needed", "", _xlfn.XLOOKUP(A188, 'Clean_Data'!A:A, 'Clean_Data'!C:C, ""))</f>
        <v>Seafood</v>
      </c>
      <c r="D188" t="str">
        <f>IF(A188="No Reorders Needed", "", _xlfn.XLOOKUP(A188, 'Clean_Data'!A:A, 'Clean_Data'!D:D, ""))</f>
        <v>Kwimbee</v>
      </c>
      <c r="E188">
        <f>IF(A188="No Reorders Needed", "", IFERROR(VLOOKUP(A188, 'Clean_Data'!A:L, 12, FALSE), ""))</f>
        <v>75</v>
      </c>
    </row>
    <row r="189" spans="1:5" x14ac:dyDescent="0.25">
      <c r="A189" t="str">
        <v>P011</v>
      </c>
      <c r="B189" t="str">
        <f>IF(A189="No Reorders Needed", "", _xlfn.XLOOKUP(A189, 'Clean_Data'!A:A, 'Clean_Data'!B:B, ""))</f>
        <v>Cheddar Cheese</v>
      </c>
      <c r="C189" t="str">
        <f>IF(A189="No Reorders Needed", "", _xlfn.XLOOKUP(A189, 'Clean_Data'!A:A, 'Clean_Data'!C:C, ""))</f>
        <v>Dairy</v>
      </c>
      <c r="D189" t="str">
        <f>IF(A189="No Reorders Needed", "", _xlfn.XLOOKUP(A189, 'Clean_Data'!A:A, 'Clean_Data'!D:D, ""))</f>
        <v>Gabcube</v>
      </c>
      <c r="E189">
        <f>IF(A189="No Reorders Needed", "", IFERROR(VLOOKUP(A189, 'Clean_Data'!A:L, 12, FALSE), ""))</f>
        <v>60</v>
      </c>
    </row>
    <row r="190" spans="1:5" x14ac:dyDescent="0.25">
      <c r="A190" t="str">
        <v>P027</v>
      </c>
      <c r="B190" t="str">
        <f>IF(A190="No Reorders Needed", "", _xlfn.XLOOKUP(A190, 'Clean_Data'!A:A, 'Clean_Data'!B:B, ""))</f>
        <v>Green Coffee</v>
      </c>
      <c r="C190" t="str">
        <f>IF(A190="No Reorders Needed", "", _xlfn.XLOOKUP(A190, 'Clean_Data'!A:A, 'Clean_Data'!C:C, ""))</f>
        <v>Beverages</v>
      </c>
      <c r="D190" t="str">
        <f>IF(A190="No Reorders Needed", "", _xlfn.XLOOKUP(A190, 'Clean_Data'!A:A, 'Clean_Data'!D:D, ""))</f>
        <v>Skyndu</v>
      </c>
      <c r="E190">
        <f>IF(A190="No Reorders Needed", "", IFERROR(VLOOKUP(A190, 'Clean_Data'!A:L, 12, FALSE), ""))</f>
        <v>90</v>
      </c>
    </row>
    <row r="191" spans="1:5" x14ac:dyDescent="0.25">
      <c r="A191" t="str">
        <v>P095</v>
      </c>
      <c r="B191" t="str">
        <f>IF(A191="No Reorders Needed", "", _xlfn.XLOOKUP(A191, 'Clean_Data'!A:A, 'Clean_Data'!B:B, ""))</f>
        <v>Green Beans</v>
      </c>
      <c r="C191" t="str">
        <f>IF(A191="No Reorders Needed", "", _xlfn.XLOOKUP(A191, 'Clean_Data'!A:A, 'Clean_Data'!C:C, ""))</f>
        <v>Fruits &amp; Vegetables</v>
      </c>
      <c r="D191" t="str">
        <f>IF(A191="No Reorders Needed", "", _xlfn.XLOOKUP(A191, 'Clean_Data'!A:A, 'Clean_Data'!D:D, ""))</f>
        <v>Viva</v>
      </c>
      <c r="E191">
        <f>IF(A191="No Reorders Needed", "", IFERROR(VLOOKUP(A191, 'Clean_Data'!A:L, 12, FALSE), ""))</f>
        <v>26</v>
      </c>
    </row>
    <row r="192" spans="1:5" x14ac:dyDescent="0.25">
      <c r="A192" t="str">
        <v>P060</v>
      </c>
      <c r="B192" t="str">
        <f>IF(A192="No Reorders Needed", "", _xlfn.XLOOKUP(A192, 'Clean_Data'!A:A, 'Clean_Data'!B:B, ""))</f>
        <v>Grapes</v>
      </c>
      <c r="C192" t="str">
        <f>IF(A192="No Reorders Needed", "", _xlfn.XLOOKUP(A192, 'Clean_Data'!A:A, 'Clean_Data'!C:C, ""))</f>
        <v>Fruits &amp; Vegetables</v>
      </c>
      <c r="D192" t="str">
        <f>IF(A192="No Reorders Needed", "", _xlfn.XLOOKUP(A192, 'Clean_Data'!A:A, 'Clean_Data'!D:D, ""))</f>
        <v>Thoughtmix</v>
      </c>
      <c r="E192">
        <f>IF(A192="No Reorders Needed", "", IFERROR(VLOOKUP(A192, 'Clean_Data'!A:L, 12, FALSE), ""))</f>
        <v>59</v>
      </c>
    </row>
    <row r="193" spans="1:5" x14ac:dyDescent="0.25">
      <c r="A193" t="str">
        <v>P120</v>
      </c>
      <c r="B193" t="str">
        <f>IF(A193="No Reorders Needed", "", _xlfn.XLOOKUP(A193, 'Clean_Data'!A:A, 'Clean_Data'!B:B, ""))</f>
        <v>Mozzarella Cheese</v>
      </c>
      <c r="C193" t="str">
        <f>IF(A193="No Reorders Needed", "", _xlfn.XLOOKUP(A193, 'Clean_Data'!A:A, 'Clean_Data'!C:C, ""))</f>
        <v>Dairy</v>
      </c>
      <c r="D193" t="str">
        <f>IF(A193="No Reorders Needed", "", _xlfn.XLOOKUP(A193, 'Clean_Data'!A:A, 'Clean_Data'!D:D, ""))</f>
        <v>Devpoint</v>
      </c>
      <c r="E193">
        <f>IF(A193="No Reorders Needed", "", IFERROR(VLOOKUP(A193, 'Clean_Data'!A:L, 12, FALSE), ""))</f>
        <v>16</v>
      </c>
    </row>
    <row r="194" spans="1:5" x14ac:dyDescent="0.25">
      <c r="A194" t="str">
        <v>P076</v>
      </c>
      <c r="B194" t="str">
        <f>IF(A194="No Reorders Needed", "", _xlfn.XLOOKUP(A194, 'Clean_Data'!A:A, 'Clean_Data'!B:B, ""))</f>
        <v>Egg (Goose)</v>
      </c>
      <c r="C194" t="str">
        <f>IF(A194="No Reorders Needed", "", _xlfn.XLOOKUP(A194, 'Clean_Data'!A:A, 'Clean_Data'!C:C, ""))</f>
        <v>Dairy</v>
      </c>
      <c r="D194" t="str">
        <f>IF(A194="No Reorders Needed", "", _xlfn.XLOOKUP(A194, 'Clean_Data'!A:A, 'Clean_Data'!D:D, ""))</f>
        <v>Gabvine</v>
      </c>
      <c r="E194">
        <f>IF(A194="No Reorders Needed", "", IFERROR(VLOOKUP(A194, 'Clean_Data'!A:L, 12, FALSE), ""))</f>
        <v>60</v>
      </c>
    </row>
    <row r="195" spans="1:5" x14ac:dyDescent="0.25">
      <c r="A195" t="str">
        <v>P060</v>
      </c>
      <c r="B195" t="str">
        <f>IF(A195="No Reorders Needed", "", _xlfn.XLOOKUP(A195, 'Clean_Data'!A:A, 'Clean_Data'!B:B, ""))</f>
        <v>Grapes</v>
      </c>
      <c r="C195" t="str">
        <f>IF(A195="No Reorders Needed", "", _xlfn.XLOOKUP(A195, 'Clean_Data'!A:A, 'Clean_Data'!C:C, ""))</f>
        <v>Fruits &amp; Vegetables</v>
      </c>
      <c r="D195" t="str">
        <f>IF(A195="No Reorders Needed", "", _xlfn.XLOOKUP(A195, 'Clean_Data'!A:A, 'Clean_Data'!D:D, ""))</f>
        <v>Thoughtmix</v>
      </c>
      <c r="E195">
        <f>IF(A195="No Reorders Needed", "", IFERROR(VLOOKUP(A195, 'Clean_Data'!A:L, 12, FALSE), ""))</f>
        <v>59</v>
      </c>
    </row>
    <row r="196" spans="1:5" x14ac:dyDescent="0.25">
      <c r="A196" t="str">
        <v>P041</v>
      </c>
      <c r="B196" t="str">
        <f>IF(A196="No Reorders Needed", "", _xlfn.XLOOKUP(A196, 'Clean_Data'!A:A, 'Clean_Data'!B:B, ""))</f>
        <v>Lettuce</v>
      </c>
      <c r="C196" t="str">
        <f>IF(A196="No Reorders Needed", "", _xlfn.XLOOKUP(A196, 'Clean_Data'!A:A, 'Clean_Data'!C:C, ""))</f>
        <v>Fruits &amp; Vegetables</v>
      </c>
      <c r="D196" t="str">
        <f>IF(A196="No Reorders Needed", "", _xlfn.XLOOKUP(A196, 'Clean_Data'!A:A, 'Clean_Data'!D:D, ""))</f>
        <v>Fadeo</v>
      </c>
      <c r="E196">
        <f>IF(A196="No Reorders Needed", "", IFERROR(VLOOKUP(A196, 'Clean_Data'!A:L, 12, FALSE), ""))</f>
        <v>58</v>
      </c>
    </row>
    <row r="197" spans="1:5" x14ac:dyDescent="0.25">
      <c r="A197" t="str">
        <v>P118</v>
      </c>
      <c r="B197" t="str">
        <f>IF(A197="No Reorders Needed", "", _xlfn.XLOOKUP(A197, 'Clean_Data'!A:A, 'Clean_Data'!B:B, ""))</f>
        <v>Blueberries</v>
      </c>
      <c r="C197" t="str">
        <f>IF(A197="No Reorders Needed", "", _xlfn.XLOOKUP(A197, 'Clean_Data'!A:A, 'Clean_Data'!C:C, ""))</f>
        <v>Fruits &amp; Vegetables</v>
      </c>
      <c r="D197" t="str">
        <f>IF(A197="No Reorders Needed", "", _xlfn.XLOOKUP(A197, 'Clean_Data'!A:A, 'Clean_Data'!D:D, ""))</f>
        <v>Flipbug</v>
      </c>
      <c r="E197">
        <f>IF(A197="No Reorders Needed", "", IFERROR(VLOOKUP(A197, 'Clean_Data'!A:L, 12, FALSE), ""))</f>
        <v>87</v>
      </c>
    </row>
    <row r="198" spans="1:5" x14ac:dyDescent="0.25">
      <c r="A198" t="str">
        <v>P120</v>
      </c>
      <c r="B198" t="str">
        <f>IF(A198="No Reorders Needed", "", _xlfn.XLOOKUP(A198, 'Clean_Data'!A:A, 'Clean_Data'!B:B, ""))</f>
        <v>Mozzarella Cheese</v>
      </c>
      <c r="C198" t="str">
        <f>IF(A198="No Reorders Needed", "", _xlfn.XLOOKUP(A198, 'Clean_Data'!A:A, 'Clean_Data'!C:C, ""))</f>
        <v>Dairy</v>
      </c>
      <c r="D198" t="str">
        <f>IF(A198="No Reorders Needed", "", _xlfn.XLOOKUP(A198, 'Clean_Data'!A:A, 'Clean_Data'!D:D, ""))</f>
        <v>Devpoint</v>
      </c>
      <c r="E198">
        <f>IF(A198="No Reorders Needed", "", IFERROR(VLOOKUP(A198, 'Clean_Data'!A:L, 12, FALSE), ""))</f>
        <v>16</v>
      </c>
    </row>
    <row r="199" spans="1:5" x14ac:dyDescent="0.25">
      <c r="A199" t="str">
        <v>P100</v>
      </c>
      <c r="B199" t="str">
        <f>IF(A199="No Reorders Needed", "", _xlfn.XLOOKUP(A199, 'Clean_Data'!A:A, 'Clean_Data'!B:B, ""))</f>
        <v>Potato</v>
      </c>
      <c r="C199" t="str">
        <f>IF(A199="No Reorders Needed", "", _xlfn.XLOOKUP(A199, 'Clean_Data'!A:A, 'Clean_Data'!C:C, ""))</f>
        <v>Fruits &amp; Vegetables</v>
      </c>
      <c r="D199" t="str">
        <f>IF(A199="No Reorders Needed", "", _xlfn.XLOOKUP(A199, 'Clean_Data'!A:A, 'Clean_Data'!D:D, ""))</f>
        <v>Thoughtbridge</v>
      </c>
      <c r="E199">
        <f>IF(A199="No Reorders Needed", "", IFERROR(VLOOKUP(A199, 'Clean_Data'!A:L, 12, FALSE), ""))</f>
        <v>21</v>
      </c>
    </row>
    <row r="200" spans="1:5" x14ac:dyDescent="0.25">
      <c r="A200" t="str">
        <v>P062</v>
      </c>
      <c r="B200" t="str">
        <f>IF(A200="No Reorders Needed", "", _xlfn.XLOOKUP(A200, 'Clean_Data'!A:A, 'Clean_Data'!B:B, ""))</f>
        <v>Short Grain Rice</v>
      </c>
      <c r="C200" t="str">
        <f>IF(A200="No Reorders Needed", "", _xlfn.XLOOKUP(A200, 'Clean_Data'!A:A, 'Clean_Data'!C:C, ""))</f>
        <v>Grains &amp; Pulses</v>
      </c>
      <c r="D200" t="str">
        <f>IF(A200="No Reorders Needed", "", _xlfn.XLOOKUP(A200, 'Clean_Data'!A:A, 'Clean_Data'!D:D, ""))</f>
        <v>Katz</v>
      </c>
      <c r="E200">
        <f>IF(A200="No Reorders Needed", "", IFERROR(VLOOKUP(A200, 'Clean_Data'!A:L, 12, FALSE), ""))</f>
        <v>41</v>
      </c>
    </row>
    <row r="201" spans="1:5" x14ac:dyDescent="0.25">
      <c r="A201" t="str">
        <v>P010</v>
      </c>
      <c r="B201" t="str">
        <f>IF(A201="No Reorders Needed", "", _xlfn.XLOOKUP(A201, 'Clean_Data'!A:A, 'Clean_Data'!B:B, ""))</f>
        <v>Yogurt</v>
      </c>
      <c r="C201" t="str">
        <f>IF(A201="No Reorders Needed", "", _xlfn.XLOOKUP(A201, 'Clean_Data'!A:A, 'Clean_Data'!C:C, ""))</f>
        <v>Dairy</v>
      </c>
      <c r="D201" t="str">
        <f>IF(A201="No Reorders Needed", "", _xlfn.XLOOKUP(A201, 'Clean_Data'!A:A, 'Clean_Data'!D:D, ""))</f>
        <v>Jaxnation</v>
      </c>
      <c r="E201">
        <f>IF(A201="No Reorders Needed", "", IFERROR(VLOOKUP(A201, 'Clean_Data'!A:L, 12, FALSE), ""))</f>
        <v>55</v>
      </c>
    </row>
    <row r="202" spans="1:5" x14ac:dyDescent="0.25">
      <c r="A202" t="str">
        <v>P033</v>
      </c>
      <c r="B202" t="str">
        <f>IF(A202="No Reorders Needed", "", _xlfn.XLOOKUP(A202, 'Clean_Data'!A:A, 'Clean_Data'!B:B, ""))</f>
        <v>Lime</v>
      </c>
      <c r="C202" t="str">
        <f>IF(A202="No Reorders Needed", "", _xlfn.XLOOKUP(A202, 'Clean_Data'!A:A, 'Clean_Data'!C:C, ""))</f>
        <v>Fruits &amp; Vegetables</v>
      </c>
      <c r="D202" t="str">
        <f>IF(A202="No Reorders Needed", "", _xlfn.XLOOKUP(A202, 'Clean_Data'!A:A, 'Clean_Data'!D:D, ""))</f>
        <v>Livefish</v>
      </c>
      <c r="E202">
        <f>IF(A202="No Reorders Needed", "", IFERROR(VLOOKUP(A202, 'Clean_Data'!A:L, 12, FALSE), ""))</f>
        <v>18</v>
      </c>
    </row>
    <row r="203" spans="1:5" x14ac:dyDescent="0.25">
      <c r="A203" t="str">
        <v>P106</v>
      </c>
      <c r="B203" t="str">
        <f>IF(A203="No Reorders Needed", "", _xlfn.XLOOKUP(A203, 'Clean_Data'!A:A, 'Clean_Data'!B:B, ""))</f>
        <v>Green Tea</v>
      </c>
      <c r="C203" t="str">
        <f>IF(A203="No Reorders Needed", "", _xlfn.XLOOKUP(A203, 'Clean_Data'!A:A, 'Clean_Data'!C:C, ""))</f>
        <v>Beverages</v>
      </c>
      <c r="D203" t="str">
        <f>IF(A203="No Reorders Needed", "", _xlfn.XLOOKUP(A203, 'Clean_Data'!A:A, 'Clean_Data'!D:D, ""))</f>
        <v>Photobug</v>
      </c>
      <c r="E203">
        <f>IF(A203="No Reorders Needed", "", IFERROR(VLOOKUP(A203, 'Clean_Data'!A:L, 12, FALSE), ""))</f>
        <v>26</v>
      </c>
    </row>
    <row r="204" spans="1:5" x14ac:dyDescent="0.25">
      <c r="A204" t="str">
        <v>P104</v>
      </c>
      <c r="B204" t="str">
        <f>IF(A204="No Reorders Needed", "", _xlfn.XLOOKUP(A204, 'Clean_Data'!A:A, 'Clean_Data'!B:B, ""))</f>
        <v>Corn Oil</v>
      </c>
      <c r="C204" t="str">
        <f>IF(A204="No Reorders Needed", "", _xlfn.XLOOKUP(A204, 'Clean_Data'!A:A, 'Clean_Data'!C:C, ""))</f>
        <v>Oils &amp; Fats</v>
      </c>
      <c r="D204" t="str">
        <f>IF(A204="No Reorders Needed", "", _xlfn.XLOOKUP(A204, 'Clean_Data'!A:A, 'Clean_Data'!D:D, ""))</f>
        <v>Tagopia</v>
      </c>
      <c r="E204">
        <f>IF(A204="No Reorders Needed", "", IFERROR(VLOOKUP(A204, 'Clean_Data'!A:L, 12, FALSE), ""))</f>
        <v>20</v>
      </c>
    </row>
    <row r="205" spans="1:5" x14ac:dyDescent="0.25">
      <c r="A205" t="str">
        <v>P028</v>
      </c>
      <c r="B205" t="str">
        <f>IF(A205="No Reorders Needed", "", _xlfn.XLOOKUP(A205, 'Clean_Data'!A:A, 'Clean_Data'!B:B, ""))</f>
        <v>Tilapia</v>
      </c>
      <c r="C205" t="str">
        <f>IF(A205="No Reorders Needed", "", _xlfn.XLOOKUP(A205, 'Clean_Data'!A:A, 'Clean_Data'!C:C, ""))</f>
        <v>Seafood</v>
      </c>
      <c r="D205" t="str">
        <f>IF(A205="No Reorders Needed", "", _xlfn.XLOOKUP(A205, 'Clean_Data'!A:A, 'Clean_Data'!D:D, ""))</f>
        <v>Vinder</v>
      </c>
      <c r="E205">
        <f>IF(A205="No Reorders Needed", "", IFERROR(VLOOKUP(A205, 'Clean_Data'!A:L, 12, FALSE), ""))</f>
        <v>30</v>
      </c>
    </row>
    <row r="206" spans="1:5" x14ac:dyDescent="0.25">
      <c r="A206" t="str">
        <v>P031</v>
      </c>
      <c r="B206" t="str">
        <f>IF(A206="No Reorders Needed", "", _xlfn.XLOOKUP(A206, 'Clean_Data'!A:A, 'Clean_Data'!B:B, ""))</f>
        <v>Cucumber</v>
      </c>
      <c r="C206" t="str">
        <f>IF(A206="No Reorders Needed", "", _xlfn.XLOOKUP(A206, 'Clean_Data'!A:A, 'Clean_Data'!C:C, ""))</f>
        <v>Fruits &amp; Vegetables</v>
      </c>
      <c r="D206" t="str">
        <f>IF(A206="No Reorders Needed", "", _xlfn.XLOOKUP(A206, 'Clean_Data'!A:A, 'Clean_Data'!D:D, ""))</f>
        <v>Kanoodle</v>
      </c>
      <c r="E206">
        <f>IF(A206="No Reorders Needed", "", IFERROR(VLOOKUP(A206, 'Clean_Data'!A:L, 12, FALSE), ""))</f>
        <v>67</v>
      </c>
    </row>
    <row r="207" spans="1:5" x14ac:dyDescent="0.25">
      <c r="A207" t="str">
        <v>P026</v>
      </c>
      <c r="B207" t="str">
        <f>IF(A207="No Reorders Needed", "", _xlfn.XLOOKUP(A207, 'Clean_Data'!A:A, 'Clean_Data'!B:B, ""))</f>
        <v>Sourdough Bread</v>
      </c>
      <c r="C207" t="str">
        <f>IF(A207="No Reorders Needed", "", _xlfn.XLOOKUP(A207, 'Clean_Data'!A:A, 'Clean_Data'!C:C, ""))</f>
        <v>Bakery</v>
      </c>
      <c r="D207" t="str">
        <f>IF(A207="No Reorders Needed", "", _xlfn.XLOOKUP(A207, 'Clean_Data'!A:A, 'Clean_Data'!D:D, ""))</f>
        <v>Plajo</v>
      </c>
      <c r="E207">
        <f>IF(A207="No Reorders Needed", "", IFERROR(VLOOKUP(A207, 'Clean_Data'!A:L, 12, FALSE), ""))</f>
        <v>65</v>
      </c>
    </row>
    <row r="208" spans="1:5" x14ac:dyDescent="0.25">
      <c r="A208" t="str">
        <v>P120</v>
      </c>
      <c r="B208" t="str">
        <f>IF(A208="No Reorders Needed", "", _xlfn.XLOOKUP(A208, 'Clean_Data'!A:A, 'Clean_Data'!B:B, ""))</f>
        <v>Mozzarella Cheese</v>
      </c>
      <c r="C208" t="str">
        <f>IF(A208="No Reorders Needed", "", _xlfn.XLOOKUP(A208, 'Clean_Data'!A:A, 'Clean_Data'!C:C, ""))</f>
        <v>Dairy</v>
      </c>
      <c r="D208" t="str">
        <f>IF(A208="No Reorders Needed", "", _xlfn.XLOOKUP(A208, 'Clean_Data'!A:A, 'Clean_Data'!D:D, ""))</f>
        <v>Devpoint</v>
      </c>
      <c r="E208">
        <f>IF(A208="No Reorders Needed", "", IFERROR(VLOOKUP(A208, 'Clean_Data'!A:L, 12, FALSE), ""))</f>
        <v>16</v>
      </c>
    </row>
    <row r="209" spans="1:5" x14ac:dyDescent="0.25">
      <c r="A209" t="str">
        <v>P081</v>
      </c>
      <c r="B209" t="str">
        <f>IF(A209="No Reorders Needed", "", _xlfn.XLOOKUP(A209, 'Clean_Data'!A:A, 'Clean_Data'!B:B, ""))</f>
        <v>Herbal Tea</v>
      </c>
      <c r="C209" t="str">
        <f>IF(A209="No Reorders Needed", "", _xlfn.XLOOKUP(A209, 'Clean_Data'!A:A, 'Clean_Data'!C:C, ""))</f>
        <v>Beverages</v>
      </c>
      <c r="D209" t="str">
        <f>IF(A209="No Reorders Needed", "", _xlfn.XLOOKUP(A209, 'Clean_Data'!A:A, 'Clean_Data'!D:D, ""))</f>
        <v>Pixonyx</v>
      </c>
      <c r="E209">
        <f>IF(A209="No Reorders Needed", "", IFERROR(VLOOKUP(A209, 'Clean_Data'!A:L, 12, FALSE), ""))</f>
        <v>77</v>
      </c>
    </row>
    <row r="210" spans="1:5" x14ac:dyDescent="0.25">
      <c r="A210" t="str">
        <v>P011</v>
      </c>
      <c r="B210" t="str">
        <f>IF(A210="No Reorders Needed", "", _xlfn.XLOOKUP(A210, 'Clean_Data'!A:A, 'Clean_Data'!B:B, ""))</f>
        <v>Cheddar Cheese</v>
      </c>
      <c r="C210" t="str">
        <f>IF(A210="No Reorders Needed", "", _xlfn.XLOOKUP(A210, 'Clean_Data'!A:A, 'Clean_Data'!C:C, ""))</f>
        <v>Dairy</v>
      </c>
      <c r="D210" t="str">
        <f>IF(A210="No Reorders Needed", "", _xlfn.XLOOKUP(A210, 'Clean_Data'!A:A, 'Clean_Data'!D:D, ""))</f>
        <v>Gabcube</v>
      </c>
      <c r="E210">
        <f>IF(A210="No Reorders Needed", "", IFERROR(VLOOKUP(A210, 'Clean_Data'!A:L, 12, FALSE), ""))</f>
        <v>60</v>
      </c>
    </row>
    <row r="211" spans="1:5" x14ac:dyDescent="0.25">
      <c r="A211" t="str">
        <v>P006</v>
      </c>
      <c r="B211" t="str">
        <f>IF(A211="No Reorders Needed", "", _xlfn.XLOOKUP(A211, 'Clean_Data'!A:A, 'Clean_Data'!B:B, ""))</f>
        <v>Lemon</v>
      </c>
      <c r="C211" t="str">
        <f>IF(A211="No Reorders Needed", "", _xlfn.XLOOKUP(A211, 'Clean_Data'!A:A, 'Clean_Data'!C:C, ""))</f>
        <v>Fruits &amp; Vegetables</v>
      </c>
      <c r="D211" t="str">
        <f>IF(A211="No Reorders Needed", "", _xlfn.XLOOKUP(A211, 'Clean_Data'!A:A, 'Clean_Data'!D:D, ""))</f>
        <v>Yata</v>
      </c>
      <c r="E211">
        <f>IF(A211="No Reorders Needed", "", IFERROR(VLOOKUP(A211, 'Clean_Data'!A:L, 12, FALSE), ""))</f>
        <v>91</v>
      </c>
    </row>
    <row r="212" spans="1:5" x14ac:dyDescent="0.25">
      <c r="A212" t="str">
        <v>P040</v>
      </c>
      <c r="B212" t="str">
        <f>IF(A212="No Reorders Needed", "", _xlfn.XLOOKUP(A212, 'Clean_Data'!A:A, 'Clean_Data'!B:B, ""))</f>
        <v>Sesame Oil</v>
      </c>
      <c r="C212" t="str">
        <f>IF(A212="No Reorders Needed", "", _xlfn.XLOOKUP(A212, 'Clean_Data'!A:A, 'Clean_Data'!C:C, ""))</f>
        <v>Oils &amp; Fats</v>
      </c>
      <c r="D212" t="str">
        <f>IF(A212="No Reorders Needed", "", _xlfn.XLOOKUP(A212, 'Clean_Data'!A:A, 'Clean_Data'!D:D, ""))</f>
        <v>Dabtype</v>
      </c>
      <c r="E212">
        <f>IF(A212="No Reorders Needed", "", IFERROR(VLOOKUP(A212, 'Clean_Data'!A:L, 12, FALSE), ""))</f>
        <v>45</v>
      </c>
    </row>
    <row r="213" spans="1:5" x14ac:dyDescent="0.25">
      <c r="A213" t="str">
        <v>P018</v>
      </c>
      <c r="B213" t="str">
        <f>IF(A213="No Reorders Needed", "", _xlfn.XLOOKUP(A213, 'Clean_Data'!A:A, 'Clean_Data'!B:B, ""))</f>
        <v>Ricotta Cheese</v>
      </c>
      <c r="C213" t="str">
        <f>IF(A213="No Reorders Needed", "", _xlfn.XLOOKUP(A213, 'Clean_Data'!A:A, 'Clean_Data'!C:C, ""))</f>
        <v>Dairy</v>
      </c>
      <c r="D213" t="str">
        <f>IF(A213="No Reorders Needed", "", _xlfn.XLOOKUP(A213, 'Clean_Data'!A:A, 'Clean_Data'!D:D, ""))</f>
        <v>Skimia</v>
      </c>
      <c r="E213">
        <f>IF(A213="No Reorders Needed", "", IFERROR(VLOOKUP(A213, 'Clean_Data'!A:L, 12, FALSE), ""))</f>
        <v>50</v>
      </c>
    </row>
    <row r="214" spans="1:5" x14ac:dyDescent="0.25">
      <c r="A214" t="str">
        <v>P088</v>
      </c>
      <c r="B214" t="str">
        <f>IF(A214="No Reorders Needed", "", _xlfn.XLOOKUP(A214, 'Clean_Data'!A:A, 'Clean_Data'!B:B, ""))</f>
        <v>Haddock</v>
      </c>
      <c r="C214" t="str">
        <f>IF(A214="No Reorders Needed", "", _xlfn.XLOOKUP(A214, 'Clean_Data'!A:A, 'Clean_Data'!C:C, ""))</f>
        <v>Seafood</v>
      </c>
      <c r="D214" t="str">
        <f>IF(A214="No Reorders Needed", "", _xlfn.XLOOKUP(A214, 'Clean_Data'!A:A, 'Clean_Data'!D:D, ""))</f>
        <v>Kwimbee</v>
      </c>
      <c r="E214">
        <f>IF(A214="No Reorders Needed", "", IFERROR(VLOOKUP(A214, 'Clean_Data'!A:L, 12, FALSE), ""))</f>
        <v>75</v>
      </c>
    </row>
    <row r="215" spans="1:5" x14ac:dyDescent="0.25">
      <c r="A215" t="str">
        <v>P075</v>
      </c>
      <c r="B215" t="str">
        <f>IF(A215="No Reorders Needed", "", _xlfn.XLOOKUP(A215, 'Clean_Data'!A:A, 'Clean_Data'!B:B, ""))</f>
        <v>Rye Bread</v>
      </c>
      <c r="C215" t="str">
        <f>IF(A215="No Reorders Needed", "", _xlfn.XLOOKUP(A215, 'Clean_Data'!A:A, 'Clean_Data'!C:C, ""))</f>
        <v>Bakery</v>
      </c>
      <c r="D215" t="str">
        <f>IF(A215="No Reorders Needed", "", _xlfn.XLOOKUP(A215, 'Clean_Data'!A:A, 'Clean_Data'!D:D, ""))</f>
        <v>Brainlounge</v>
      </c>
      <c r="E215">
        <f>IF(A215="No Reorders Needed", "", IFERROR(VLOOKUP(A215, 'Clean_Data'!A:L, 12, FALSE), ""))</f>
        <v>69</v>
      </c>
    </row>
    <row r="216" spans="1:5" x14ac:dyDescent="0.25">
      <c r="A216" t="str">
        <v>P106</v>
      </c>
      <c r="B216" t="str">
        <f>IF(A216="No Reorders Needed", "", _xlfn.XLOOKUP(A216, 'Clean_Data'!A:A, 'Clean_Data'!B:B, ""))</f>
        <v>Green Tea</v>
      </c>
      <c r="C216" t="str">
        <f>IF(A216="No Reorders Needed", "", _xlfn.XLOOKUP(A216, 'Clean_Data'!A:A, 'Clean_Data'!C:C, ""))</f>
        <v>Beverages</v>
      </c>
      <c r="D216" t="str">
        <f>IF(A216="No Reorders Needed", "", _xlfn.XLOOKUP(A216, 'Clean_Data'!A:A, 'Clean_Data'!D:D, ""))</f>
        <v>Photobug</v>
      </c>
      <c r="E216">
        <f>IF(A216="No Reorders Needed", "", IFERROR(VLOOKUP(A216, 'Clean_Data'!A:L, 12, FALSE), ""))</f>
        <v>26</v>
      </c>
    </row>
    <row r="217" spans="1:5" x14ac:dyDescent="0.25">
      <c r="A217" t="str">
        <v>P069</v>
      </c>
      <c r="B217" t="str">
        <f>IF(A217="No Reorders Needed", "", _xlfn.XLOOKUP(A217, 'Clean_Data'!A:A, 'Clean_Data'!B:B, ""))</f>
        <v>Asparagus</v>
      </c>
      <c r="C217" t="str">
        <f>IF(A217="No Reorders Needed", "", _xlfn.XLOOKUP(A217, 'Clean_Data'!A:A, 'Clean_Data'!C:C, ""))</f>
        <v>Fruits &amp; Vegetables</v>
      </c>
      <c r="D217" t="str">
        <f>IF(A217="No Reorders Needed", "", _xlfn.XLOOKUP(A217, 'Clean_Data'!A:A, 'Clean_Data'!D:D, ""))</f>
        <v>Yabox</v>
      </c>
      <c r="E217">
        <f>IF(A217="No Reorders Needed", "", IFERROR(VLOOKUP(A217, 'Clean_Data'!A:L, 12, FALSE), ""))</f>
        <v>92</v>
      </c>
    </row>
    <row r="218" spans="1:5" x14ac:dyDescent="0.25">
      <c r="A218" t="str">
        <v>P067</v>
      </c>
      <c r="B218" t="str">
        <f>IF(A218="No Reorders Needed", "", _xlfn.XLOOKUP(A218, 'Clean_Data'!A:A, 'Clean_Data'!B:B, ""))</f>
        <v>Greek Yogurt</v>
      </c>
      <c r="C218" t="str">
        <f>IF(A218="No Reorders Needed", "", _xlfn.XLOOKUP(A218, 'Clean_Data'!A:A, 'Clean_Data'!C:C, ""))</f>
        <v>Dairy</v>
      </c>
      <c r="D218" t="str">
        <f>IF(A218="No Reorders Needed", "", _xlfn.XLOOKUP(A218, 'Clean_Data'!A:A, 'Clean_Data'!D:D, ""))</f>
        <v>Thoughtstorm</v>
      </c>
      <c r="E218">
        <f>IF(A218="No Reorders Needed", "", IFERROR(VLOOKUP(A218, 'Clean_Data'!A:L, 12, FALSE), ""))</f>
        <v>91</v>
      </c>
    </row>
    <row r="219" spans="1:5" x14ac:dyDescent="0.25">
      <c r="A219" t="str">
        <v>P021</v>
      </c>
      <c r="B219" t="str">
        <f>IF(A219="No Reorders Needed", "", _xlfn.XLOOKUP(A219, 'Clean_Data'!A:A, 'Clean_Data'!B:B, ""))</f>
        <v>Arabica Coffee</v>
      </c>
      <c r="C219" t="str">
        <f>IF(A219="No Reorders Needed", "", _xlfn.XLOOKUP(A219, 'Clean_Data'!A:A, 'Clean_Data'!C:C, ""))</f>
        <v>Beverages</v>
      </c>
      <c r="D219" t="str">
        <f>IF(A219="No Reorders Needed", "", _xlfn.XLOOKUP(A219, 'Clean_Data'!A:A, 'Clean_Data'!D:D, ""))</f>
        <v>Feedmix</v>
      </c>
      <c r="E219">
        <f>IF(A219="No Reorders Needed", "", IFERROR(VLOOKUP(A219, 'Clean_Data'!A:L, 12, FALSE), ""))</f>
        <v>45</v>
      </c>
    </row>
    <row r="220" spans="1:5" x14ac:dyDescent="0.25">
      <c r="A220" t="str">
        <v>P106</v>
      </c>
      <c r="B220" t="str">
        <f>IF(A220="No Reorders Needed", "", _xlfn.XLOOKUP(A220, 'Clean_Data'!A:A, 'Clean_Data'!B:B, ""))</f>
        <v>Green Tea</v>
      </c>
      <c r="C220" t="str">
        <f>IF(A220="No Reorders Needed", "", _xlfn.XLOOKUP(A220, 'Clean_Data'!A:A, 'Clean_Data'!C:C, ""))</f>
        <v>Beverages</v>
      </c>
      <c r="D220" t="str">
        <f>IF(A220="No Reorders Needed", "", _xlfn.XLOOKUP(A220, 'Clean_Data'!A:A, 'Clean_Data'!D:D, ""))</f>
        <v>Photobug</v>
      </c>
      <c r="E220">
        <f>IF(A220="No Reorders Needed", "", IFERROR(VLOOKUP(A220, 'Clean_Data'!A:L, 12, FALSE), ""))</f>
        <v>26</v>
      </c>
    </row>
    <row r="221" spans="1:5" x14ac:dyDescent="0.25">
      <c r="A221" t="str">
        <v>P055</v>
      </c>
      <c r="B221" t="str">
        <f>IF(A221="No Reorders Needed", "", _xlfn.XLOOKUP(A221, 'Clean_Data'!A:A, 'Clean_Data'!B:B, ""))</f>
        <v>Wild Rice</v>
      </c>
      <c r="C221" t="str">
        <f>IF(A221="No Reorders Needed", "", _xlfn.XLOOKUP(A221, 'Clean_Data'!A:A, 'Clean_Data'!C:C, ""))</f>
        <v>Grains &amp; Pulses</v>
      </c>
      <c r="D221" t="str">
        <f>IF(A221="No Reorders Needed", "", _xlfn.XLOOKUP(A221, 'Clean_Data'!A:A, 'Clean_Data'!D:D, ""))</f>
        <v>Wordpedia</v>
      </c>
      <c r="E221">
        <f>IF(A221="No Reorders Needed", "", IFERROR(VLOOKUP(A221, 'Clean_Data'!A:L, 12, FALSE), ""))</f>
        <v>26</v>
      </c>
    </row>
    <row r="222" spans="1:5" x14ac:dyDescent="0.25">
      <c r="A222" t="str">
        <v>P079</v>
      </c>
      <c r="B222" t="str">
        <f>IF(A222="No Reorders Needed", "", _xlfn.XLOOKUP(A222, 'Clean_Data'!A:A, 'Clean_Data'!B:B, ""))</f>
        <v>White Sugar</v>
      </c>
      <c r="C222" t="str">
        <f>IF(A222="No Reorders Needed", "", _xlfn.XLOOKUP(A222, 'Clean_Data'!A:A, 'Clean_Data'!C:C, ""))</f>
        <v>Grains &amp; Pulses</v>
      </c>
      <c r="D222" t="str">
        <f>IF(A222="No Reorders Needed", "", _xlfn.XLOOKUP(A222, 'Clean_Data'!A:A, 'Clean_Data'!D:D, ""))</f>
        <v>Dazzlesphere</v>
      </c>
      <c r="E222">
        <f>IF(A222="No Reorders Needed", "", IFERROR(VLOOKUP(A222, 'Clean_Data'!A:L, 12, FALSE), ""))</f>
        <v>24</v>
      </c>
    </row>
    <row r="223" spans="1:5" x14ac:dyDescent="0.25">
      <c r="A223" t="str">
        <v>P037</v>
      </c>
      <c r="B223" t="str">
        <f>IF(A223="No Reorders Needed", "", _xlfn.XLOOKUP(A223, 'Clean_Data'!A:A, 'Clean_Data'!B:B, ""))</f>
        <v>Robusta Coffee</v>
      </c>
      <c r="C223" t="str">
        <f>IF(A223="No Reorders Needed", "", _xlfn.XLOOKUP(A223, 'Clean_Data'!A:A, 'Clean_Data'!C:C, ""))</f>
        <v>Beverages</v>
      </c>
      <c r="D223" t="str">
        <f>IF(A223="No Reorders Needed", "", _xlfn.XLOOKUP(A223, 'Clean_Data'!A:A, 'Clean_Data'!D:D, ""))</f>
        <v>Devpulse</v>
      </c>
      <c r="E223">
        <f>IF(A223="No Reorders Needed", "", IFERROR(VLOOKUP(A223, 'Clean_Data'!A:L, 12, FALSE), ""))</f>
        <v>14</v>
      </c>
    </row>
    <row r="224" spans="1:5" x14ac:dyDescent="0.25">
      <c r="A224" t="str">
        <v>P095</v>
      </c>
      <c r="B224" t="str">
        <f>IF(A224="No Reorders Needed", "", _xlfn.XLOOKUP(A224, 'Clean_Data'!A:A, 'Clean_Data'!B:B, ""))</f>
        <v>Green Beans</v>
      </c>
      <c r="C224" t="str">
        <f>IF(A224="No Reorders Needed", "", _xlfn.XLOOKUP(A224, 'Clean_Data'!A:A, 'Clean_Data'!C:C, ""))</f>
        <v>Fruits &amp; Vegetables</v>
      </c>
      <c r="D224" t="str">
        <f>IF(A224="No Reorders Needed", "", _xlfn.XLOOKUP(A224, 'Clean_Data'!A:A, 'Clean_Data'!D:D, ""))</f>
        <v>Viva</v>
      </c>
      <c r="E224">
        <f>IF(A224="No Reorders Needed", "", IFERROR(VLOOKUP(A224, 'Clean_Data'!A:L, 12, FALSE), ""))</f>
        <v>26</v>
      </c>
    </row>
    <row r="225" spans="1:5" x14ac:dyDescent="0.25">
      <c r="A225" t="str">
        <v>P049</v>
      </c>
      <c r="B225" t="str">
        <f>IF(A225="No Reorders Needed", "", _xlfn.XLOOKUP(A225, 'Clean_Data'!A:A, 'Clean_Data'!B:B, ""))</f>
        <v>Onion</v>
      </c>
      <c r="C225" t="str">
        <f>IF(A225="No Reorders Needed", "", _xlfn.XLOOKUP(A225, 'Clean_Data'!A:A, 'Clean_Data'!C:C, ""))</f>
        <v>Fruits &amp; Vegetables</v>
      </c>
      <c r="D225" t="str">
        <f>IF(A225="No Reorders Needed", "", _xlfn.XLOOKUP(A225, 'Clean_Data'!A:A, 'Clean_Data'!D:D, ""))</f>
        <v>Oba</v>
      </c>
      <c r="E225">
        <f>IF(A225="No Reorders Needed", "", IFERROR(VLOOKUP(A225, 'Clean_Data'!A:L, 12, FALSE), ""))</f>
        <v>34</v>
      </c>
    </row>
    <row r="226" spans="1:5" x14ac:dyDescent="0.25">
      <c r="A226" t="str">
        <v>P077</v>
      </c>
      <c r="B226" t="str">
        <f>IF(A226="No Reorders Needed", "", _xlfn.XLOOKUP(A226, 'Clean_Data'!A:A, 'Clean_Data'!B:B, ""))</f>
        <v>Brown Rice</v>
      </c>
      <c r="C226" t="str">
        <f>IF(A226="No Reorders Needed", "", _xlfn.XLOOKUP(A226, 'Clean_Data'!A:A, 'Clean_Data'!C:C, ""))</f>
        <v>Grains &amp; Pulses</v>
      </c>
      <c r="D226" t="str">
        <f>IF(A226="No Reorders Needed", "", _xlfn.XLOOKUP(A226, 'Clean_Data'!A:A, 'Clean_Data'!D:D, ""))</f>
        <v>Viva</v>
      </c>
      <c r="E226">
        <f>IF(A226="No Reorders Needed", "", IFERROR(VLOOKUP(A226, 'Clean_Data'!A:L, 12, FALSE), ""))</f>
        <v>79</v>
      </c>
    </row>
    <row r="227" spans="1:5" x14ac:dyDescent="0.25">
      <c r="A227" t="str">
        <v>P092</v>
      </c>
      <c r="B227" t="str">
        <f>IF(A227="No Reorders Needed", "", _xlfn.XLOOKUP(A227, 'Clean_Data'!A:A, 'Clean_Data'!B:B, ""))</f>
        <v>Canola Oil</v>
      </c>
      <c r="C227" t="str">
        <f>IF(A227="No Reorders Needed", "", _xlfn.XLOOKUP(A227, 'Clean_Data'!A:A, 'Clean_Data'!C:C, ""))</f>
        <v>Oils &amp; Fats</v>
      </c>
      <c r="D227" t="str">
        <f>IF(A227="No Reorders Needed", "", _xlfn.XLOOKUP(A227, 'Clean_Data'!A:A, 'Clean_Data'!D:D, ""))</f>
        <v>Thoughtmix</v>
      </c>
      <c r="E227">
        <f>IF(A227="No Reorders Needed", "", IFERROR(VLOOKUP(A227, 'Clean_Data'!A:L, 12, FALSE), ""))</f>
        <v>97</v>
      </c>
    </row>
    <row r="228" spans="1:5" x14ac:dyDescent="0.25">
      <c r="A228" t="str">
        <v>P076</v>
      </c>
      <c r="B228" t="str">
        <f>IF(A228="No Reorders Needed", "", _xlfn.XLOOKUP(A228, 'Clean_Data'!A:A, 'Clean_Data'!B:B, ""))</f>
        <v>Egg (Goose)</v>
      </c>
      <c r="C228" t="str">
        <f>IF(A228="No Reorders Needed", "", _xlfn.XLOOKUP(A228, 'Clean_Data'!A:A, 'Clean_Data'!C:C, ""))</f>
        <v>Dairy</v>
      </c>
      <c r="D228" t="str">
        <f>IF(A228="No Reorders Needed", "", _xlfn.XLOOKUP(A228, 'Clean_Data'!A:A, 'Clean_Data'!D:D, ""))</f>
        <v>Gabvine</v>
      </c>
      <c r="E228">
        <f>IF(A228="No Reorders Needed", "", IFERROR(VLOOKUP(A228, 'Clean_Data'!A:L, 12, FALSE), ""))</f>
        <v>60</v>
      </c>
    </row>
    <row r="229" spans="1:5" x14ac:dyDescent="0.25">
      <c r="A229" t="str">
        <v>P072</v>
      </c>
      <c r="B229" t="str">
        <f>IF(A229="No Reorders Needed", "", _xlfn.XLOOKUP(A229, 'Clean_Data'!A:A, 'Clean_Data'!B:B, ""))</f>
        <v>White Tea</v>
      </c>
      <c r="C229" t="str">
        <f>IF(A229="No Reorders Needed", "", _xlfn.XLOOKUP(A229, 'Clean_Data'!A:A, 'Clean_Data'!C:C, ""))</f>
        <v>Beverages</v>
      </c>
      <c r="D229" t="str">
        <f>IF(A229="No Reorders Needed", "", _xlfn.XLOOKUP(A229, 'Clean_Data'!A:A, 'Clean_Data'!D:D, ""))</f>
        <v>Brightbean</v>
      </c>
      <c r="E229">
        <f>IF(A229="No Reorders Needed", "", IFERROR(VLOOKUP(A229, 'Clean_Data'!A:L, 12, FALSE), ""))</f>
        <v>91</v>
      </c>
    </row>
    <row r="230" spans="1:5" x14ac:dyDescent="0.25">
      <c r="A230" t="str">
        <v>P030</v>
      </c>
      <c r="B230" t="str">
        <f>IF(A230="No Reorders Needed", "", _xlfn.XLOOKUP(A230, 'Clean_Data'!A:A, 'Clean_Data'!B:B, ""))</f>
        <v>Bread Flour</v>
      </c>
      <c r="C230" t="str">
        <f>IF(A230="No Reorders Needed", "", _xlfn.XLOOKUP(A230, 'Clean_Data'!A:A, 'Clean_Data'!C:C, ""))</f>
        <v>Grains &amp; Pulses</v>
      </c>
      <c r="D230" t="str">
        <f>IF(A230="No Reorders Needed", "", _xlfn.XLOOKUP(A230, 'Clean_Data'!A:A, 'Clean_Data'!D:D, ""))</f>
        <v>Dazzlesphere</v>
      </c>
      <c r="E230">
        <f>IF(A230="No Reorders Needed", "", IFERROR(VLOOKUP(A230, 'Clean_Data'!A:L, 12, FALSE), ""))</f>
        <v>54</v>
      </c>
    </row>
    <row r="231" spans="1:5" x14ac:dyDescent="0.25">
      <c r="A231" t="str">
        <v>P109</v>
      </c>
      <c r="B231" t="str">
        <f>IF(A231="No Reorders Needed", "", _xlfn.XLOOKUP(A231, 'Clean_Data'!A:A, 'Clean_Data'!B:B, ""))</f>
        <v>Zucchini</v>
      </c>
      <c r="C231" t="str">
        <f>IF(A231="No Reorders Needed", "", _xlfn.XLOOKUP(A231, 'Clean_Data'!A:A, 'Clean_Data'!C:C, ""))</f>
        <v>Fruits &amp; Vegetables</v>
      </c>
      <c r="D231" t="str">
        <f>IF(A231="No Reorders Needed", "", _xlfn.XLOOKUP(A231, 'Clean_Data'!A:A, 'Clean_Data'!D:D, ""))</f>
        <v>Quimm</v>
      </c>
      <c r="E231">
        <f>IF(A231="No Reorders Needed", "", IFERROR(VLOOKUP(A231, 'Clean_Data'!A:L, 12, FALSE), ""))</f>
        <v>89</v>
      </c>
    </row>
    <row r="232" spans="1:5" x14ac:dyDescent="0.25">
      <c r="A232" t="str">
        <v>P010</v>
      </c>
      <c r="B232" t="str">
        <f>IF(A232="No Reorders Needed", "", _xlfn.XLOOKUP(A232, 'Clean_Data'!A:A, 'Clean_Data'!B:B, ""))</f>
        <v>Yogurt</v>
      </c>
      <c r="C232" t="str">
        <f>IF(A232="No Reorders Needed", "", _xlfn.XLOOKUP(A232, 'Clean_Data'!A:A, 'Clean_Data'!C:C, ""))</f>
        <v>Dairy</v>
      </c>
      <c r="D232" t="str">
        <f>IF(A232="No Reorders Needed", "", _xlfn.XLOOKUP(A232, 'Clean_Data'!A:A, 'Clean_Data'!D:D, ""))</f>
        <v>Jaxnation</v>
      </c>
      <c r="E232">
        <f>IF(A232="No Reorders Needed", "", IFERROR(VLOOKUP(A232, 'Clean_Data'!A:L, 12, FALSE), ""))</f>
        <v>55</v>
      </c>
    </row>
    <row r="233" spans="1:5" x14ac:dyDescent="0.25">
      <c r="A233" t="str">
        <v>P048</v>
      </c>
      <c r="B233" t="str">
        <f>IF(A233="No Reorders Needed", "", _xlfn.XLOOKUP(A233, 'Clean_Data'!A:A, 'Clean_Data'!B:B, ""))</f>
        <v>Trout</v>
      </c>
      <c r="C233" t="str">
        <f>IF(A233="No Reorders Needed", "", _xlfn.XLOOKUP(A233, 'Clean_Data'!A:A, 'Clean_Data'!C:C, ""))</f>
        <v>Seafood</v>
      </c>
      <c r="D233" t="str">
        <f>IF(A233="No Reorders Needed", "", _xlfn.XLOOKUP(A233, 'Clean_Data'!A:A, 'Clean_Data'!D:D, ""))</f>
        <v>Blogtag</v>
      </c>
      <c r="E233">
        <f>IF(A233="No Reorders Needed", "", IFERROR(VLOOKUP(A233, 'Clean_Data'!A:L, 12, FALSE), ""))</f>
        <v>29</v>
      </c>
    </row>
    <row r="234" spans="1:5" x14ac:dyDescent="0.25">
      <c r="A234" t="str">
        <v>P079</v>
      </c>
      <c r="B234" t="str">
        <f>IF(A234="No Reorders Needed", "", _xlfn.XLOOKUP(A234, 'Clean_Data'!A:A, 'Clean_Data'!B:B, ""))</f>
        <v>White Sugar</v>
      </c>
      <c r="C234" t="str">
        <f>IF(A234="No Reorders Needed", "", _xlfn.XLOOKUP(A234, 'Clean_Data'!A:A, 'Clean_Data'!C:C, ""))</f>
        <v>Grains &amp; Pulses</v>
      </c>
      <c r="D234" t="str">
        <f>IF(A234="No Reorders Needed", "", _xlfn.XLOOKUP(A234, 'Clean_Data'!A:A, 'Clean_Data'!D:D, ""))</f>
        <v>Dazzlesphere</v>
      </c>
      <c r="E234">
        <f>IF(A234="No Reorders Needed", "", IFERROR(VLOOKUP(A234, 'Clean_Data'!A:L, 12, FALSE), ""))</f>
        <v>24</v>
      </c>
    </row>
    <row r="235" spans="1:5" x14ac:dyDescent="0.25">
      <c r="A235" t="str">
        <v>P004</v>
      </c>
      <c r="B235" t="str">
        <f>IF(A235="No Reorders Needed", "", _xlfn.XLOOKUP(A235, 'Clean_Data'!A:A, 'Clean_Data'!B:B, ""))</f>
        <v>Carrot</v>
      </c>
      <c r="C235" t="str">
        <f>IF(A235="No Reorders Needed", "", _xlfn.XLOOKUP(A235, 'Clean_Data'!A:A, 'Clean_Data'!C:C, ""))</f>
        <v>Fruits &amp; Vegetables</v>
      </c>
      <c r="D235" t="str">
        <f>IF(A235="No Reorders Needed", "", _xlfn.XLOOKUP(A235, 'Clean_Data'!A:A, 'Clean_Data'!D:D, ""))</f>
        <v>Avaveo</v>
      </c>
      <c r="E235">
        <f>IF(A235="No Reorders Needed", "", IFERROR(VLOOKUP(A235, 'Clean_Data'!A:L, 12, FALSE), ""))</f>
        <v>51</v>
      </c>
    </row>
    <row r="236" spans="1:5" x14ac:dyDescent="0.25">
      <c r="A236" t="str">
        <v>P067</v>
      </c>
      <c r="B236" t="str">
        <f>IF(A236="No Reorders Needed", "", _xlfn.XLOOKUP(A236, 'Clean_Data'!A:A, 'Clean_Data'!B:B, ""))</f>
        <v>Greek Yogurt</v>
      </c>
      <c r="C236" t="str">
        <f>IF(A236="No Reorders Needed", "", _xlfn.XLOOKUP(A236, 'Clean_Data'!A:A, 'Clean_Data'!C:C, ""))</f>
        <v>Dairy</v>
      </c>
      <c r="D236" t="str">
        <f>IF(A236="No Reorders Needed", "", _xlfn.XLOOKUP(A236, 'Clean_Data'!A:A, 'Clean_Data'!D:D, ""))</f>
        <v>Thoughtstorm</v>
      </c>
      <c r="E236">
        <f>IF(A236="No Reorders Needed", "", IFERROR(VLOOKUP(A236, 'Clean_Data'!A:L, 12, FALSE), ""))</f>
        <v>91</v>
      </c>
    </row>
    <row r="237" spans="1:5" x14ac:dyDescent="0.25">
      <c r="A237" t="str">
        <v>P030</v>
      </c>
      <c r="B237" t="str">
        <f>IF(A237="No Reorders Needed", "", _xlfn.XLOOKUP(A237, 'Clean_Data'!A:A, 'Clean_Data'!B:B, ""))</f>
        <v>Bread Flour</v>
      </c>
      <c r="C237" t="str">
        <f>IF(A237="No Reorders Needed", "", _xlfn.XLOOKUP(A237, 'Clean_Data'!A:A, 'Clean_Data'!C:C, ""))</f>
        <v>Grains &amp; Pulses</v>
      </c>
      <c r="D237" t="str">
        <f>IF(A237="No Reorders Needed", "", _xlfn.XLOOKUP(A237, 'Clean_Data'!A:A, 'Clean_Data'!D:D, ""))</f>
        <v>Dazzlesphere</v>
      </c>
      <c r="E237">
        <f>IF(A237="No Reorders Needed", "", IFERROR(VLOOKUP(A237, 'Clean_Data'!A:L, 12, FALSE), ""))</f>
        <v>54</v>
      </c>
    </row>
    <row r="238" spans="1:5" x14ac:dyDescent="0.25">
      <c r="A238" t="str">
        <v>P040</v>
      </c>
      <c r="B238" t="str">
        <f>IF(A238="No Reorders Needed", "", _xlfn.XLOOKUP(A238, 'Clean_Data'!A:A, 'Clean_Data'!B:B, ""))</f>
        <v>Sesame Oil</v>
      </c>
      <c r="C238" t="str">
        <f>IF(A238="No Reorders Needed", "", _xlfn.XLOOKUP(A238, 'Clean_Data'!A:A, 'Clean_Data'!C:C, ""))</f>
        <v>Oils &amp; Fats</v>
      </c>
      <c r="D238" t="str">
        <f>IF(A238="No Reorders Needed", "", _xlfn.XLOOKUP(A238, 'Clean_Data'!A:A, 'Clean_Data'!D:D, ""))</f>
        <v>Dabtype</v>
      </c>
      <c r="E238">
        <f>IF(A238="No Reorders Needed", "", IFERROR(VLOOKUP(A238, 'Clean_Data'!A:L, 12, FALSE), ""))</f>
        <v>45</v>
      </c>
    </row>
    <row r="239" spans="1:5" x14ac:dyDescent="0.25">
      <c r="A239" t="str">
        <v>P083</v>
      </c>
      <c r="B239" t="str">
        <f>IF(A239="No Reorders Needed", "", _xlfn.XLOOKUP(A239, 'Clean_Data'!A:A, 'Clean_Data'!B:B, ""))</f>
        <v>Buttermilk</v>
      </c>
      <c r="C239" t="str">
        <f>IF(A239="No Reorders Needed", "", _xlfn.XLOOKUP(A239, 'Clean_Data'!A:A, 'Clean_Data'!C:C, ""))</f>
        <v>Dairy</v>
      </c>
      <c r="D239" t="str">
        <f>IF(A239="No Reorders Needed", "", _xlfn.XLOOKUP(A239, 'Clean_Data'!A:A, 'Clean_Data'!D:D, ""))</f>
        <v>Zoombox</v>
      </c>
      <c r="E239">
        <f>IF(A239="No Reorders Needed", "", IFERROR(VLOOKUP(A239, 'Clean_Data'!A:L, 12, FALSE), ""))</f>
        <v>28</v>
      </c>
    </row>
    <row r="240" spans="1:5" x14ac:dyDescent="0.25">
      <c r="A240" t="str">
        <v>P105</v>
      </c>
      <c r="B240" t="str">
        <f>IF(A240="No Reorders Needed", "", _xlfn.XLOOKUP(A240, 'Clean_Data'!A:A, 'Clean_Data'!B:B, ""))</f>
        <v>Strawberries</v>
      </c>
      <c r="C240" t="str">
        <f>IF(A240="No Reorders Needed", "", _xlfn.XLOOKUP(A240, 'Clean_Data'!A:A, 'Clean_Data'!C:C, ""))</f>
        <v>Fruits &amp; Vegetables</v>
      </c>
      <c r="D240" t="str">
        <f>IF(A240="No Reorders Needed", "", _xlfn.XLOOKUP(A240, 'Clean_Data'!A:A, 'Clean_Data'!D:D, ""))</f>
        <v>Meevee</v>
      </c>
      <c r="E240">
        <f>IF(A240="No Reorders Needed", "", IFERROR(VLOOKUP(A240, 'Clean_Data'!A:L, 12, FALSE), ""))</f>
        <v>58</v>
      </c>
    </row>
    <row r="241" spans="1:5" x14ac:dyDescent="0.25">
      <c r="A241" t="str">
        <v>P003</v>
      </c>
      <c r="B241" t="str">
        <f>IF(A241="No Reorders Needed", "", _xlfn.XLOOKUP(A241, 'Clean_Data'!A:A, 'Clean_Data'!B:B, ""))</f>
        <v>Parmesan Cheese</v>
      </c>
      <c r="C241" t="str">
        <f>IF(A241="No Reorders Needed", "", _xlfn.XLOOKUP(A241, 'Clean_Data'!A:A, 'Clean_Data'!C:C, ""))</f>
        <v>Dairy</v>
      </c>
      <c r="D241" t="str">
        <f>IF(A241="No Reorders Needed", "", _xlfn.XLOOKUP(A241, 'Clean_Data'!A:A, 'Clean_Data'!D:D, ""))</f>
        <v>BlogXS</v>
      </c>
      <c r="E241">
        <f>IF(A241="No Reorders Needed", "", IFERROR(VLOOKUP(A241, 'Clean_Data'!A:L, 12, FALSE), ""))</f>
        <v>38</v>
      </c>
    </row>
    <row r="242" spans="1:5" x14ac:dyDescent="0.25">
      <c r="A242" t="str">
        <v>P039</v>
      </c>
      <c r="B242" t="str">
        <f>IF(A242="No Reorders Needed", "", _xlfn.XLOOKUP(A242, 'Clean_Data'!A:A, 'Clean_Data'!B:B, ""))</f>
        <v>Palm Oil</v>
      </c>
      <c r="C242" t="str">
        <f>IF(A242="No Reorders Needed", "", _xlfn.XLOOKUP(A242, 'Clean_Data'!A:A, 'Clean_Data'!C:C, ""))</f>
        <v>Oils &amp; Fats</v>
      </c>
      <c r="D242" t="str">
        <f>IF(A242="No Reorders Needed", "", _xlfn.XLOOKUP(A242, 'Clean_Data'!A:A, 'Clean_Data'!D:D, ""))</f>
        <v>Skipstorm</v>
      </c>
      <c r="E242">
        <f>IF(A242="No Reorders Needed", "", IFERROR(VLOOKUP(A242, 'Clean_Data'!A:L, 12, FALSE), ""))</f>
        <v>67</v>
      </c>
    </row>
    <row r="243" spans="1:5" x14ac:dyDescent="0.25">
      <c r="A243" t="str">
        <v>P038</v>
      </c>
      <c r="B243" t="str">
        <f>IF(A243="No Reorders Needed", "", _xlfn.XLOOKUP(A243, 'Clean_Data'!A:A, 'Clean_Data'!B:B, ""))</f>
        <v>Chocolate Biscuit</v>
      </c>
      <c r="C243" t="str">
        <f>IF(A243="No Reorders Needed", "", _xlfn.XLOOKUP(A243, 'Clean_Data'!A:A, 'Clean_Data'!C:C, ""))</f>
        <v>Bakery</v>
      </c>
      <c r="D243" t="str">
        <f>IF(A243="No Reorders Needed", "", _xlfn.XLOOKUP(A243, 'Clean_Data'!A:A, 'Clean_Data'!D:D, ""))</f>
        <v>Yodo</v>
      </c>
      <c r="E243">
        <f>IF(A243="No Reorders Needed", "", IFERROR(VLOOKUP(A243, 'Clean_Data'!A:L, 12, FALSE), ""))</f>
        <v>100</v>
      </c>
    </row>
    <row r="244" spans="1:5" x14ac:dyDescent="0.25">
      <c r="A244" t="str">
        <v>P113</v>
      </c>
      <c r="B244" t="str">
        <f>IF(A244="No Reorders Needed", "", _xlfn.XLOOKUP(A244, 'Clean_Data'!A:A, 'Clean_Data'!B:B, ""))</f>
        <v>Watermelon</v>
      </c>
      <c r="C244" t="str">
        <f>IF(A244="No Reorders Needed", "", _xlfn.XLOOKUP(A244, 'Clean_Data'!A:A, 'Clean_Data'!C:C, ""))</f>
        <v>Fruits &amp; Vegetables</v>
      </c>
      <c r="D244" t="str">
        <f>IF(A244="No Reorders Needed", "", _xlfn.XLOOKUP(A244, 'Clean_Data'!A:A, 'Clean_Data'!D:D, ""))</f>
        <v>Latz</v>
      </c>
      <c r="E244">
        <f>IF(A244="No Reorders Needed", "", IFERROR(VLOOKUP(A244, 'Clean_Data'!A:L, 12, FALSE), ""))</f>
        <v>75</v>
      </c>
    </row>
    <row r="245" spans="1:5" x14ac:dyDescent="0.25">
      <c r="A245" t="str">
        <v>P021</v>
      </c>
      <c r="B245" t="str">
        <f>IF(A245="No Reorders Needed", "", _xlfn.XLOOKUP(A245, 'Clean_Data'!A:A, 'Clean_Data'!B:B, ""))</f>
        <v>Arabica Coffee</v>
      </c>
      <c r="C245" t="str">
        <f>IF(A245="No Reorders Needed", "", _xlfn.XLOOKUP(A245, 'Clean_Data'!A:A, 'Clean_Data'!C:C, ""))</f>
        <v>Beverages</v>
      </c>
      <c r="D245" t="str">
        <f>IF(A245="No Reorders Needed", "", _xlfn.XLOOKUP(A245, 'Clean_Data'!A:A, 'Clean_Data'!D:D, ""))</f>
        <v>Feedmix</v>
      </c>
      <c r="E245">
        <f>IF(A245="No Reorders Needed", "", IFERROR(VLOOKUP(A245, 'Clean_Data'!A:L, 12, FALSE), ""))</f>
        <v>45</v>
      </c>
    </row>
    <row r="246" spans="1:5" x14ac:dyDescent="0.25">
      <c r="A246" t="str">
        <v>P034</v>
      </c>
      <c r="B246" t="str">
        <f>IF(A246="No Reorders Needed", "", _xlfn.XLOOKUP(A246, 'Clean_Data'!A:A, 'Clean_Data'!B:B, ""))</f>
        <v>Rice Flour</v>
      </c>
      <c r="C246" t="str">
        <f>IF(A246="No Reorders Needed", "", _xlfn.XLOOKUP(A246, 'Clean_Data'!A:A, 'Clean_Data'!C:C, ""))</f>
        <v>Grains &amp; Pulses</v>
      </c>
      <c r="D246" t="str">
        <f>IF(A246="No Reorders Needed", "", _xlfn.XLOOKUP(A246, 'Clean_Data'!A:A, 'Clean_Data'!D:D, ""))</f>
        <v>Quatz</v>
      </c>
      <c r="E246">
        <f>IF(A246="No Reorders Needed", "", IFERROR(VLOOKUP(A246, 'Clean_Data'!A:L, 12, FALSE), ""))</f>
        <v>24</v>
      </c>
    </row>
    <row r="247" spans="1:5" x14ac:dyDescent="0.25">
      <c r="A247" t="str">
        <v>P083</v>
      </c>
      <c r="B247" t="str">
        <f>IF(A247="No Reorders Needed", "", _xlfn.XLOOKUP(A247, 'Clean_Data'!A:A, 'Clean_Data'!B:B, ""))</f>
        <v>Buttermilk</v>
      </c>
      <c r="C247" t="str">
        <f>IF(A247="No Reorders Needed", "", _xlfn.XLOOKUP(A247, 'Clean_Data'!A:A, 'Clean_Data'!C:C, ""))</f>
        <v>Dairy</v>
      </c>
      <c r="D247" t="str">
        <f>IF(A247="No Reorders Needed", "", _xlfn.XLOOKUP(A247, 'Clean_Data'!A:A, 'Clean_Data'!D:D, ""))</f>
        <v>Zoombox</v>
      </c>
      <c r="E247">
        <f>IF(A247="No Reorders Needed", "", IFERROR(VLOOKUP(A247, 'Clean_Data'!A:L, 12, FALSE), ""))</f>
        <v>28</v>
      </c>
    </row>
    <row r="248" spans="1:5" x14ac:dyDescent="0.25">
      <c r="A248" t="str">
        <v>P021</v>
      </c>
      <c r="B248" t="str">
        <f>IF(A248="No Reorders Needed", "", _xlfn.XLOOKUP(A248, 'Clean_Data'!A:A, 'Clean_Data'!B:B, ""))</f>
        <v>Arabica Coffee</v>
      </c>
      <c r="C248" t="str">
        <f>IF(A248="No Reorders Needed", "", _xlfn.XLOOKUP(A248, 'Clean_Data'!A:A, 'Clean_Data'!C:C, ""))</f>
        <v>Beverages</v>
      </c>
      <c r="D248" t="str">
        <f>IF(A248="No Reorders Needed", "", _xlfn.XLOOKUP(A248, 'Clean_Data'!A:A, 'Clean_Data'!D:D, ""))</f>
        <v>Feedmix</v>
      </c>
      <c r="E248">
        <f>IF(A248="No Reorders Needed", "", IFERROR(VLOOKUP(A248, 'Clean_Data'!A:L, 12, FALSE), ""))</f>
        <v>45</v>
      </c>
    </row>
    <row r="249" spans="1:5" x14ac:dyDescent="0.25">
      <c r="A249" t="str">
        <v>P047</v>
      </c>
      <c r="B249" t="str">
        <f>IF(A249="No Reorders Needed", "", _xlfn.XLOOKUP(A249, 'Clean_Data'!A:A, 'Clean_Data'!B:B, ""))</f>
        <v>Pineapple</v>
      </c>
      <c r="C249" t="str">
        <f>IF(A249="No Reorders Needed", "", _xlfn.XLOOKUP(A249, 'Clean_Data'!A:A, 'Clean_Data'!C:C, ""))</f>
        <v>Fruits &amp; Vegetables</v>
      </c>
      <c r="D249" t="str">
        <f>IF(A249="No Reorders Needed", "", _xlfn.XLOOKUP(A249, 'Clean_Data'!A:A, 'Clean_Data'!D:D, ""))</f>
        <v>Brainverse</v>
      </c>
      <c r="E249">
        <f>IF(A249="No Reorders Needed", "", IFERROR(VLOOKUP(A249, 'Clean_Data'!A:L, 12, FALSE), ""))</f>
        <v>20</v>
      </c>
    </row>
    <row r="250" spans="1:5" x14ac:dyDescent="0.25">
      <c r="A250" t="str">
        <v>P101</v>
      </c>
      <c r="B250" t="str">
        <f>IF(A250="No Reorders Needed", "", _xlfn.XLOOKUP(A250, 'Clean_Data'!A:A, 'Clean_Data'!B:B, ""))</f>
        <v>Halibut</v>
      </c>
      <c r="C250" t="str">
        <f>IF(A250="No Reorders Needed", "", _xlfn.XLOOKUP(A250, 'Clean_Data'!A:A, 'Clean_Data'!C:C, ""))</f>
        <v>Seafood</v>
      </c>
      <c r="D250" t="str">
        <f>IF(A250="No Reorders Needed", "", _xlfn.XLOOKUP(A250, 'Clean_Data'!A:A, 'Clean_Data'!D:D, ""))</f>
        <v>Wikibox</v>
      </c>
      <c r="E250">
        <f>IF(A250="No Reorders Needed", "", IFERROR(VLOOKUP(A250, 'Clean_Data'!A:L, 12, FALSE), ""))</f>
        <v>47</v>
      </c>
    </row>
    <row r="251" spans="1:5" x14ac:dyDescent="0.25">
      <c r="A251" t="str">
        <v>P052</v>
      </c>
      <c r="B251" t="str">
        <f>IF(A251="No Reorders Needed", "", _xlfn.XLOOKUP(A251, 'Clean_Data'!A:A, 'Clean_Data'!B:B, ""))</f>
        <v>Plum</v>
      </c>
      <c r="C251" t="str">
        <f>IF(A251="No Reorders Needed", "", _xlfn.XLOOKUP(A251, 'Clean_Data'!A:A, 'Clean_Data'!C:C, ""))</f>
        <v>Fruits &amp; Vegetables</v>
      </c>
      <c r="D251" t="str">
        <f>IF(A251="No Reorders Needed", "", _xlfn.XLOOKUP(A251, 'Clean_Data'!A:A, 'Clean_Data'!D:D, ""))</f>
        <v>Topicstorm</v>
      </c>
      <c r="E251">
        <f>IF(A251="No Reorders Needed", "", IFERROR(VLOOKUP(A251, 'Clean_Data'!A:L, 12, FALSE), ""))</f>
        <v>37</v>
      </c>
    </row>
    <row r="252" spans="1:5" x14ac:dyDescent="0.25">
      <c r="A252" t="str">
        <v>P120</v>
      </c>
      <c r="B252" t="str">
        <f>IF(A252="No Reorders Needed", "", _xlfn.XLOOKUP(A252, 'Clean_Data'!A:A, 'Clean_Data'!B:B, ""))</f>
        <v>Mozzarella Cheese</v>
      </c>
      <c r="C252" t="str">
        <f>IF(A252="No Reorders Needed", "", _xlfn.XLOOKUP(A252, 'Clean_Data'!A:A, 'Clean_Data'!C:C, ""))</f>
        <v>Dairy</v>
      </c>
      <c r="D252" t="str">
        <f>IF(A252="No Reorders Needed", "", _xlfn.XLOOKUP(A252, 'Clean_Data'!A:A, 'Clean_Data'!D:D, ""))</f>
        <v>Devpoint</v>
      </c>
      <c r="E252">
        <f>IF(A252="No Reorders Needed", "", IFERROR(VLOOKUP(A252, 'Clean_Data'!A:L, 12, FALSE), ""))</f>
        <v>16</v>
      </c>
    </row>
    <row r="253" spans="1:5" x14ac:dyDescent="0.25">
      <c r="A253" t="str">
        <v>P113</v>
      </c>
      <c r="B253" t="str">
        <f>IF(A253="No Reorders Needed", "", _xlfn.XLOOKUP(A253, 'Clean_Data'!A:A, 'Clean_Data'!B:B, ""))</f>
        <v>Watermelon</v>
      </c>
      <c r="C253" t="str">
        <f>IF(A253="No Reorders Needed", "", _xlfn.XLOOKUP(A253, 'Clean_Data'!A:A, 'Clean_Data'!C:C, ""))</f>
        <v>Fruits &amp; Vegetables</v>
      </c>
      <c r="D253" t="str">
        <f>IF(A253="No Reorders Needed", "", _xlfn.XLOOKUP(A253, 'Clean_Data'!A:A, 'Clean_Data'!D:D, ""))</f>
        <v>Latz</v>
      </c>
      <c r="E253">
        <f>IF(A253="No Reorders Needed", "", IFERROR(VLOOKUP(A253, 'Clean_Data'!A:L, 12, FALSE), ""))</f>
        <v>75</v>
      </c>
    </row>
    <row r="254" spans="1:5" x14ac:dyDescent="0.25">
      <c r="A254" t="str">
        <v>P088</v>
      </c>
      <c r="B254" t="str">
        <f>IF(A254="No Reorders Needed", "", _xlfn.XLOOKUP(A254, 'Clean_Data'!A:A, 'Clean_Data'!B:B, ""))</f>
        <v>Haddock</v>
      </c>
      <c r="C254" t="str">
        <f>IF(A254="No Reorders Needed", "", _xlfn.XLOOKUP(A254, 'Clean_Data'!A:A, 'Clean_Data'!C:C, ""))</f>
        <v>Seafood</v>
      </c>
      <c r="D254" t="str">
        <f>IF(A254="No Reorders Needed", "", _xlfn.XLOOKUP(A254, 'Clean_Data'!A:A, 'Clean_Data'!D:D, ""))</f>
        <v>Kwimbee</v>
      </c>
      <c r="E254">
        <f>IF(A254="No Reorders Needed", "", IFERROR(VLOOKUP(A254, 'Clean_Data'!A:L, 12, FALSE), ""))</f>
        <v>75</v>
      </c>
    </row>
    <row r="255" spans="1:5" x14ac:dyDescent="0.25">
      <c r="A255" t="str">
        <v>P083</v>
      </c>
      <c r="B255" t="str">
        <f>IF(A255="No Reorders Needed", "", _xlfn.XLOOKUP(A255, 'Clean_Data'!A:A, 'Clean_Data'!B:B, ""))</f>
        <v>Buttermilk</v>
      </c>
      <c r="C255" t="str">
        <f>IF(A255="No Reorders Needed", "", _xlfn.XLOOKUP(A255, 'Clean_Data'!A:A, 'Clean_Data'!C:C, ""))</f>
        <v>Dairy</v>
      </c>
      <c r="D255" t="str">
        <f>IF(A255="No Reorders Needed", "", _xlfn.XLOOKUP(A255, 'Clean_Data'!A:A, 'Clean_Data'!D:D, ""))</f>
        <v>Zoombox</v>
      </c>
      <c r="E255">
        <f>IF(A255="No Reorders Needed", "", IFERROR(VLOOKUP(A255, 'Clean_Data'!A:L, 12, FALSE), ""))</f>
        <v>28</v>
      </c>
    </row>
    <row r="256" spans="1:5" x14ac:dyDescent="0.25">
      <c r="A256" t="str">
        <v>P029</v>
      </c>
      <c r="B256" t="str">
        <f>IF(A256="No Reorders Needed", "", _xlfn.XLOOKUP(A256, 'Clean_Data'!A:A, 'Clean_Data'!B:B, ""))</f>
        <v>Arborio Rice</v>
      </c>
      <c r="C256" t="str">
        <f>IF(A256="No Reorders Needed", "", _xlfn.XLOOKUP(A256, 'Clean_Data'!A:A, 'Clean_Data'!C:C, ""))</f>
        <v>Grains &amp; Pulses</v>
      </c>
      <c r="D256" t="str">
        <f>IF(A256="No Reorders Needed", "", _xlfn.XLOOKUP(A256, 'Clean_Data'!A:A, 'Clean_Data'!D:D, ""))</f>
        <v>Geba</v>
      </c>
      <c r="E256">
        <f>IF(A256="No Reorders Needed", "", IFERROR(VLOOKUP(A256, 'Clean_Data'!A:L, 12, FALSE), ""))</f>
        <v>34</v>
      </c>
    </row>
    <row r="257" spans="1:5" x14ac:dyDescent="0.25">
      <c r="A257" t="str">
        <v>P019</v>
      </c>
      <c r="B257" t="str">
        <f>IF(A257="No Reorders Needed", "", _xlfn.XLOOKUP(A257, 'Clean_Data'!A:A, 'Clean_Data'!B:B, ""))</f>
        <v>Eggplant</v>
      </c>
      <c r="C257" t="str">
        <f>IF(A257="No Reorders Needed", "", _xlfn.XLOOKUP(A257, 'Clean_Data'!A:A, 'Clean_Data'!C:C, ""))</f>
        <v>Fruits &amp; Vegetables</v>
      </c>
      <c r="D257" t="str">
        <f>IF(A257="No Reorders Needed", "", _xlfn.XLOOKUP(A257, 'Clean_Data'!A:A, 'Clean_Data'!D:D, ""))</f>
        <v>Blogpad</v>
      </c>
      <c r="E257">
        <f>IF(A257="No Reorders Needed", "", IFERROR(VLOOKUP(A257, 'Clean_Data'!A:L, 12, FALSE), ""))</f>
        <v>25</v>
      </c>
    </row>
    <row r="258" spans="1:5" x14ac:dyDescent="0.25">
      <c r="A258" t="str">
        <v>P049</v>
      </c>
      <c r="B258" t="str">
        <f>IF(A258="No Reorders Needed", "", _xlfn.XLOOKUP(A258, 'Clean_Data'!A:A, 'Clean_Data'!B:B, ""))</f>
        <v>Onion</v>
      </c>
      <c r="C258" t="str">
        <f>IF(A258="No Reorders Needed", "", _xlfn.XLOOKUP(A258, 'Clean_Data'!A:A, 'Clean_Data'!C:C, ""))</f>
        <v>Fruits &amp; Vegetables</v>
      </c>
      <c r="D258" t="str">
        <f>IF(A258="No Reorders Needed", "", _xlfn.XLOOKUP(A258, 'Clean_Data'!A:A, 'Clean_Data'!D:D, ""))</f>
        <v>Oba</v>
      </c>
      <c r="E258">
        <f>IF(A258="No Reorders Needed", "", IFERROR(VLOOKUP(A258, 'Clean_Data'!A:L, 12, FALSE), ""))</f>
        <v>34</v>
      </c>
    </row>
    <row r="259" spans="1:5" x14ac:dyDescent="0.25">
      <c r="A259" t="str">
        <v>P062</v>
      </c>
      <c r="B259" t="str">
        <f>IF(A259="No Reorders Needed", "", _xlfn.XLOOKUP(A259, 'Clean_Data'!A:A, 'Clean_Data'!B:B, ""))</f>
        <v>Short Grain Rice</v>
      </c>
      <c r="C259" t="str">
        <f>IF(A259="No Reorders Needed", "", _xlfn.XLOOKUP(A259, 'Clean_Data'!A:A, 'Clean_Data'!C:C, ""))</f>
        <v>Grains &amp; Pulses</v>
      </c>
      <c r="D259" t="str">
        <f>IF(A259="No Reorders Needed", "", _xlfn.XLOOKUP(A259, 'Clean_Data'!A:A, 'Clean_Data'!D:D, ""))</f>
        <v>Katz</v>
      </c>
      <c r="E259">
        <f>IF(A259="No Reorders Needed", "", IFERROR(VLOOKUP(A259, 'Clean_Data'!A:L, 12, FALSE), ""))</f>
        <v>41</v>
      </c>
    </row>
    <row r="260" spans="1:5" x14ac:dyDescent="0.25">
      <c r="A260" t="str">
        <v>P115</v>
      </c>
      <c r="B260" t="str">
        <f>IF(A260="No Reorders Needed", "", _xlfn.XLOOKUP(A260, 'Clean_Data'!A:A, 'Clean_Data'!B:B, ""))</f>
        <v>Papaya</v>
      </c>
      <c r="C260" t="str">
        <f>IF(A260="No Reorders Needed", "", _xlfn.XLOOKUP(A260, 'Clean_Data'!A:A, 'Clean_Data'!C:C, ""))</f>
        <v>Fruits &amp; Vegetables</v>
      </c>
      <c r="D260" t="str">
        <f>IF(A260="No Reorders Needed", "", _xlfn.XLOOKUP(A260, 'Clean_Data'!A:A, 'Clean_Data'!D:D, ""))</f>
        <v>Twitterwire</v>
      </c>
      <c r="E260">
        <f>IF(A260="No Reorders Needed", "", IFERROR(VLOOKUP(A260, 'Clean_Data'!A:L, 12, FALSE), ""))</f>
        <v>97</v>
      </c>
    </row>
    <row r="261" spans="1:5" x14ac:dyDescent="0.25">
      <c r="A261" t="str">
        <v>P047</v>
      </c>
      <c r="B261" t="str">
        <f>IF(A261="No Reorders Needed", "", _xlfn.XLOOKUP(A261, 'Clean_Data'!A:A, 'Clean_Data'!B:B, ""))</f>
        <v>Pineapple</v>
      </c>
      <c r="C261" t="str">
        <f>IF(A261="No Reorders Needed", "", _xlfn.XLOOKUP(A261, 'Clean_Data'!A:A, 'Clean_Data'!C:C, ""))</f>
        <v>Fruits &amp; Vegetables</v>
      </c>
      <c r="D261" t="str">
        <f>IF(A261="No Reorders Needed", "", _xlfn.XLOOKUP(A261, 'Clean_Data'!A:A, 'Clean_Data'!D:D, ""))</f>
        <v>Brainverse</v>
      </c>
      <c r="E261">
        <f>IF(A261="No Reorders Needed", "", IFERROR(VLOOKUP(A261, 'Clean_Data'!A:L, 12, FALSE), ""))</f>
        <v>20</v>
      </c>
    </row>
    <row r="262" spans="1:5" x14ac:dyDescent="0.25">
      <c r="A262" t="str">
        <v>P115</v>
      </c>
      <c r="B262" t="str">
        <f>IF(A262="No Reorders Needed", "", _xlfn.XLOOKUP(A262, 'Clean_Data'!A:A, 'Clean_Data'!B:B, ""))</f>
        <v>Papaya</v>
      </c>
      <c r="C262" t="str">
        <f>IF(A262="No Reorders Needed", "", _xlfn.XLOOKUP(A262, 'Clean_Data'!A:A, 'Clean_Data'!C:C, ""))</f>
        <v>Fruits &amp; Vegetables</v>
      </c>
      <c r="D262" t="str">
        <f>IF(A262="No Reorders Needed", "", _xlfn.XLOOKUP(A262, 'Clean_Data'!A:A, 'Clean_Data'!D:D, ""))</f>
        <v>Twitterwire</v>
      </c>
      <c r="E262">
        <f>IF(A262="No Reorders Needed", "", IFERROR(VLOOKUP(A262, 'Clean_Data'!A:L, 12, FALSE), ""))</f>
        <v>97</v>
      </c>
    </row>
    <row r="263" spans="1:5" x14ac:dyDescent="0.25">
      <c r="A263" t="str">
        <v>P018</v>
      </c>
      <c r="B263" t="str">
        <f>IF(A263="No Reorders Needed", "", _xlfn.XLOOKUP(A263, 'Clean_Data'!A:A, 'Clean_Data'!B:B, ""))</f>
        <v>Ricotta Cheese</v>
      </c>
      <c r="C263" t="str">
        <f>IF(A263="No Reorders Needed", "", _xlfn.XLOOKUP(A263, 'Clean_Data'!A:A, 'Clean_Data'!C:C, ""))</f>
        <v>Dairy</v>
      </c>
      <c r="D263" t="str">
        <f>IF(A263="No Reorders Needed", "", _xlfn.XLOOKUP(A263, 'Clean_Data'!A:A, 'Clean_Data'!D:D, ""))</f>
        <v>Skimia</v>
      </c>
      <c r="E263">
        <f>IF(A263="No Reorders Needed", "", IFERROR(VLOOKUP(A263, 'Clean_Data'!A:L, 12, FALSE), ""))</f>
        <v>50</v>
      </c>
    </row>
    <row r="264" spans="1:5" x14ac:dyDescent="0.25">
      <c r="A264" t="str">
        <v>P052</v>
      </c>
      <c r="B264" t="str">
        <f>IF(A264="No Reorders Needed", "", _xlfn.XLOOKUP(A264, 'Clean_Data'!A:A, 'Clean_Data'!B:B, ""))</f>
        <v>Plum</v>
      </c>
      <c r="C264" t="str">
        <f>IF(A264="No Reorders Needed", "", _xlfn.XLOOKUP(A264, 'Clean_Data'!A:A, 'Clean_Data'!C:C, ""))</f>
        <v>Fruits &amp; Vegetables</v>
      </c>
      <c r="D264" t="str">
        <f>IF(A264="No Reorders Needed", "", _xlfn.XLOOKUP(A264, 'Clean_Data'!A:A, 'Clean_Data'!D:D, ""))</f>
        <v>Topicstorm</v>
      </c>
      <c r="E264">
        <f>IF(A264="No Reorders Needed", "", IFERROR(VLOOKUP(A264, 'Clean_Data'!A:L, 12, FALSE), ""))</f>
        <v>37</v>
      </c>
    </row>
    <row r="265" spans="1:5" x14ac:dyDescent="0.25">
      <c r="A265" t="str">
        <v>P078</v>
      </c>
      <c r="B265" t="str">
        <f>IF(A265="No Reorders Needed", "", _xlfn.XLOOKUP(A265, 'Clean_Data'!A:A, 'Clean_Data'!B:B, ""))</f>
        <v>Black Coffee</v>
      </c>
      <c r="C265" t="str">
        <f>IF(A265="No Reorders Needed", "", _xlfn.XLOOKUP(A265, 'Clean_Data'!A:A, 'Clean_Data'!C:C, ""))</f>
        <v>Beverages</v>
      </c>
      <c r="D265" t="str">
        <f>IF(A265="No Reorders Needed", "", _xlfn.XLOOKUP(A265, 'Clean_Data'!A:A, 'Clean_Data'!D:D, ""))</f>
        <v>Skyndu</v>
      </c>
      <c r="E265">
        <f>IF(A265="No Reorders Needed", "", IFERROR(VLOOKUP(A265, 'Clean_Data'!A:L, 12, FALSE), ""))</f>
        <v>40</v>
      </c>
    </row>
    <row r="266" spans="1:5" x14ac:dyDescent="0.25">
      <c r="A266" t="str">
        <v>P033</v>
      </c>
      <c r="B266" t="str">
        <f>IF(A266="No Reorders Needed", "", _xlfn.XLOOKUP(A266, 'Clean_Data'!A:A, 'Clean_Data'!B:B, ""))</f>
        <v>Lime</v>
      </c>
      <c r="C266" t="str">
        <f>IF(A266="No Reorders Needed", "", _xlfn.XLOOKUP(A266, 'Clean_Data'!A:A, 'Clean_Data'!C:C, ""))</f>
        <v>Fruits &amp; Vegetables</v>
      </c>
      <c r="D266" t="str">
        <f>IF(A266="No Reorders Needed", "", _xlfn.XLOOKUP(A266, 'Clean_Data'!A:A, 'Clean_Data'!D:D, ""))</f>
        <v>Livefish</v>
      </c>
      <c r="E266">
        <f>IF(A266="No Reorders Needed", "", IFERROR(VLOOKUP(A266, 'Clean_Data'!A:L, 12, FALSE), ""))</f>
        <v>18</v>
      </c>
    </row>
    <row r="267" spans="1:5" x14ac:dyDescent="0.25">
      <c r="A267" t="str">
        <v>P046</v>
      </c>
      <c r="B267" t="str">
        <f>IF(A267="No Reorders Needed", "", _xlfn.XLOOKUP(A267, 'Clean_Data'!A:A, 'Clean_Data'!B:B, ""))</f>
        <v>Egg (Duck)</v>
      </c>
      <c r="C267" t="str">
        <f>IF(A267="No Reorders Needed", "", _xlfn.XLOOKUP(A267, 'Clean_Data'!A:A, 'Clean_Data'!C:C, ""))</f>
        <v>Dairy</v>
      </c>
      <c r="D267" t="str">
        <f>IF(A267="No Reorders Needed", "", _xlfn.XLOOKUP(A267, 'Clean_Data'!A:A, 'Clean_Data'!D:D, ""))</f>
        <v>Katz</v>
      </c>
      <c r="E267">
        <f>IF(A267="No Reorders Needed", "", IFERROR(VLOOKUP(A267, 'Clean_Data'!A:L, 12, FALSE), ""))</f>
        <v>37</v>
      </c>
    </row>
    <row r="268" spans="1:5" x14ac:dyDescent="0.25">
      <c r="A268" t="str">
        <v>P075</v>
      </c>
      <c r="B268" t="str">
        <f>IF(A268="No Reorders Needed", "", _xlfn.XLOOKUP(A268, 'Clean_Data'!A:A, 'Clean_Data'!B:B, ""))</f>
        <v>Rye Bread</v>
      </c>
      <c r="C268" t="str">
        <f>IF(A268="No Reorders Needed", "", _xlfn.XLOOKUP(A268, 'Clean_Data'!A:A, 'Clean_Data'!C:C, ""))</f>
        <v>Bakery</v>
      </c>
      <c r="D268" t="str">
        <f>IF(A268="No Reorders Needed", "", _xlfn.XLOOKUP(A268, 'Clean_Data'!A:A, 'Clean_Data'!D:D, ""))</f>
        <v>Brainlounge</v>
      </c>
      <c r="E268">
        <f>IF(A268="No Reorders Needed", "", IFERROR(VLOOKUP(A268, 'Clean_Data'!A:L, 12, FALSE), ""))</f>
        <v>69</v>
      </c>
    </row>
    <row r="269" spans="1:5" x14ac:dyDescent="0.25">
      <c r="A269" t="str">
        <v>P099</v>
      </c>
      <c r="B269" t="str">
        <f>IF(A269="No Reorders Needed", "", _xlfn.XLOOKUP(A269, 'Clean_Data'!A:A, 'Clean_Data'!B:B, ""))</f>
        <v>Multigrain Bread</v>
      </c>
      <c r="C269" t="str">
        <f>IF(A269="No Reorders Needed", "", _xlfn.XLOOKUP(A269, 'Clean_Data'!A:A, 'Clean_Data'!C:C, ""))</f>
        <v>Bakery</v>
      </c>
      <c r="D269" t="str">
        <f>IF(A269="No Reorders Needed", "", _xlfn.XLOOKUP(A269, 'Clean_Data'!A:A, 'Clean_Data'!D:D, ""))</f>
        <v>Topicware</v>
      </c>
      <c r="E269">
        <f>IF(A269="No Reorders Needed", "", IFERROR(VLOOKUP(A269, 'Clean_Data'!A:L, 12, FALSE), ""))</f>
        <v>87</v>
      </c>
    </row>
    <row r="270" spans="1:5" x14ac:dyDescent="0.25">
      <c r="A270" t="str">
        <v>P100</v>
      </c>
      <c r="B270" t="str">
        <f>IF(A270="No Reorders Needed", "", _xlfn.XLOOKUP(A270, 'Clean_Data'!A:A, 'Clean_Data'!B:B, ""))</f>
        <v>Potato</v>
      </c>
      <c r="C270" t="str">
        <f>IF(A270="No Reorders Needed", "", _xlfn.XLOOKUP(A270, 'Clean_Data'!A:A, 'Clean_Data'!C:C, ""))</f>
        <v>Fruits &amp; Vegetables</v>
      </c>
      <c r="D270" t="str">
        <f>IF(A270="No Reorders Needed", "", _xlfn.XLOOKUP(A270, 'Clean_Data'!A:A, 'Clean_Data'!D:D, ""))</f>
        <v>Thoughtbridge</v>
      </c>
      <c r="E270">
        <f>IF(A270="No Reorders Needed", "", IFERROR(VLOOKUP(A270, 'Clean_Data'!A:L, 12, FALSE), ""))</f>
        <v>21</v>
      </c>
    </row>
    <row r="271" spans="1:5" x14ac:dyDescent="0.25">
      <c r="A271" t="str">
        <v>P046</v>
      </c>
      <c r="B271" t="str">
        <f>IF(A271="No Reorders Needed", "", _xlfn.XLOOKUP(A271, 'Clean_Data'!A:A, 'Clean_Data'!B:B, ""))</f>
        <v>Egg (Duck)</v>
      </c>
      <c r="C271" t="str">
        <f>IF(A271="No Reorders Needed", "", _xlfn.XLOOKUP(A271, 'Clean_Data'!A:A, 'Clean_Data'!C:C, ""))</f>
        <v>Dairy</v>
      </c>
      <c r="D271" t="str">
        <f>IF(A271="No Reorders Needed", "", _xlfn.XLOOKUP(A271, 'Clean_Data'!A:A, 'Clean_Data'!D:D, ""))</f>
        <v>Katz</v>
      </c>
      <c r="E271">
        <f>IF(A271="No Reorders Needed", "", IFERROR(VLOOKUP(A271, 'Clean_Data'!A:L, 12, FALSE), ""))</f>
        <v>37</v>
      </c>
    </row>
    <row r="272" spans="1:5" x14ac:dyDescent="0.25">
      <c r="A272" t="str">
        <v>P112</v>
      </c>
      <c r="B272" t="str">
        <f>IF(A272="No Reorders Needed", "", _xlfn.XLOOKUP(A272, 'Clean_Data'!A:A, 'Clean_Data'!B:B, ""))</f>
        <v>White Bread</v>
      </c>
      <c r="C272" t="str">
        <f>IF(A272="No Reorders Needed", "", _xlfn.XLOOKUP(A272, 'Clean_Data'!A:A, 'Clean_Data'!C:C, ""))</f>
        <v>Bakery</v>
      </c>
      <c r="D272" t="str">
        <f>IF(A272="No Reorders Needed", "", _xlfn.XLOOKUP(A272, 'Clean_Data'!A:A, 'Clean_Data'!D:D, ""))</f>
        <v>Tagfeed</v>
      </c>
      <c r="E272">
        <f>IF(A272="No Reorders Needed", "", IFERROR(VLOOKUP(A272, 'Clean_Data'!A:L, 12, FALSE), ""))</f>
        <v>30</v>
      </c>
    </row>
    <row r="273" spans="1:5" x14ac:dyDescent="0.25">
      <c r="A273" t="str">
        <v>P017</v>
      </c>
      <c r="B273" t="str">
        <f>IF(A273="No Reorders Needed", "", _xlfn.XLOOKUP(A273, 'Clean_Data'!A:A, 'Clean_Data'!B:B, ""))</f>
        <v>Egg (Turkey)</v>
      </c>
      <c r="C273" t="str">
        <f>IF(A273="No Reorders Needed", "", _xlfn.XLOOKUP(A273, 'Clean_Data'!A:A, 'Clean_Data'!C:C, ""))</f>
        <v>Dairy</v>
      </c>
      <c r="D273" t="str">
        <f>IF(A273="No Reorders Needed", "", _xlfn.XLOOKUP(A273, 'Clean_Data'!A:A, 'Clean_Data'!D:D, ""))</f>
        <v>Bluezoom</v>
      </c>
      <c r="E273">
        <f>IF(A273="No Reorders Needed", "", IFERROR(VLOOKUP(A273, 'Clean_Data'!A:L, 12, FALSE), ""))</f>
        <v>76</v>
      </c>
    </row>
    <row r="274" spans="1:5" x14ac:dyDescent="0.25">
      <c r="A274" t="str">
        <v>P065</v>
      </c>
      <c r="B274" t="str">
        <f>IF(A274="No Reorders Needed", "", _xlfn.XLOOKUP(A274, 'Clean_Data'!A:A, 'Clean_Data'!B:B, ""))</f>
        <v>Coconut</v>
      </c>
      <c r="C274" t="str">
        <f>IF(A274="No Reorders Needed", "", _xlfn.XLOOKUP(A274, 'Clean_Data'!A:A, 'Clean_Data'!C:C, ""))</f>
        <v>Fruits &amp; Vegetables</v>
      </c>
      <c r="D274" t="str">
        <f>IF(A274="No Reorders Needed", "", _xlfn.XLOOKUP(A274, 'Clean_Data'!A:A, 'Clean_Data'!D:D, ""))</f>
        <v>Katz</v>
      </c>
      <c r="E274">
        <f>IF(A274="No Reorders Needed", "", IFERROR(VLOOKUP(A274, 'Clean_Data'!A:L, 12, FALSE), ""))</f>
        <v>56</v>
      </c>
    </row>
    <row r="275" spans="1:5" x14ac:dyDescent="0.25">
      <c r="A275" t="str">
        <v>P102</v>
      </c>
      <c r="B275" t="str">
        <f>IF(A275="No Reorders Needed", "", _xlfn.XLOOKUP(A275, 'Clean_Data'!A:A, 'Clean_Data'!B:B, ""))</f>
        <v>Salmon</v>
      </c>
      <c r="C275" t="str">
        <f>IF(A275="No Reorders Needed", "", _xlfn.XLOOKUP(A275, 'Clean_Data'!A:A, 'Clean_Data'!C:C, ""))</f>
        <v>Seafood</v>
      </c>
      <c r="D275" t="str">
        <f>IF(A275="No Reorders Needed", "", _xlfn.XLOOKUP(A275, 'Clean_Data'!A:A, 'Clean_Data'!D:D, ""))</f>
        <v>Kamba</v>
      </c>
      <c r="E275">
        <f>IF(A275="No Reorders Needed", "", IFERROR(VLOOKUP(A275, 'Clean_Data'!A:L, 12, FALSE), ""))</f>
        <v>98</v>
      </c>
    </row>
    <row r="276" spans="1:5" x14ac:dyDescent="0.25">
      <c r="A276" t="str">
        <v>P026</v>
      </c>
      <c r="B276" t="str">
        <f>IF(A276="No Reorders Needed", "", _xlfn.XLOOKUP(A276, 'Clean_Data'!A:A, 'Clean_Data'!B:B, ""))</f>
        <v>Sourdough Bread</v>
      </c>
      <c r="C276" t="str">
        <f>IF(A276="No Reorders Needed", "", _xlfn.XLOOKUP(A276, 'Clean_Data'!A:A, 'Clean_Data'!C:C, ""))</f>
        <v>Bakery</v>
      </c>
      <c r="D276" t="str">
        <f>IF(A276="No Reorders Needed", "", _xlfn.XLOOKUP(A276, 'Clean_Data'!A:A, 'Clean_Data'!D:D, ""))</f>
        <v>Plajo</v>
      </c>
      <c r="E276">
        <f>IF(A276="No Reorders Needed", "", IFERROR(VLOOKUP(A276, 'Clean_Data'!A:L, 12, FALSE), ""))</f>
        <v>65</v>
      </c>
    </row>
    <row r="277" spans="1:5" x14ac:dyDescent="0.25">
      <c r="A277" t="str">
        <v>P003</v>
      </c>
      <c r="B277" t="str">
        <f>IF(A277="No Reorders Needed", "", _xlfn.XLOOKUP(A277, 'Clean_Data'!A:A, 'Clean_Data'!B:B, ""))</f>
        <v>Parmesan Cheese</v>
      </c>
      <c r="C277" t="str">
        <f>IF(A277="No Reorders Needed", "", _xlfn.XLOOKUP(A277, 'Clean_Data'!A:A, 'Clean_Data'!C:C, ""))</f>
        <v>Dairy</v>
      </c>
      <c r="D277" t="str">
        <f>IF(A277="No Reorders Needed", "", _xlfn.XLOOKUP(A277, 'Clean_Data'!A:A, 'Clean_Data'!D:D, ""))</f>
        <v>BlogXS</v>
      </c>
      <c r="E277">
        <f>IF(A277="No Reorders Needed", "", IFERROR(VLOOKUP(A277, 'Clean_Data'!A:L, 12, FALSE), ""))</f>
        <v>38</v>
      </c>
    </row>
    <row r="278" spans="1:5" x14ac:dyDescent="0.25">
      <c r="A278" t="str">
        <v>P056</v>
      </c>
      <c r="B278" t="str">
        <f>IF(A278="No Reorders Needed", "", _xlfn.XLOOKUP(A278, 'Clean_Data'!A:A, 'Clean_Data'!B:B, ""))</f>
        <v>Pomegranate</v>
      </c>
      <c r="C278" t="str">
        <f>IF(A278="No Reorders Needed", "", _xlfn.XLOOKUP(A278, 'Clean_Data'!A:A, 'Clean_Data'!C:C, ""))</f>
        <v>Fruits &amp; Vegetables</v>
      </c>
      <c r="D278" t="str">
        <f>IF(A278="No Reorders Needed", "", _xlfn.XLOOKUP(A278, 'Clean_Data'!A:A, 'Clean_Data'!D:D, ""))</f>
        <v>Meeveo</v>
      </c>
      <c r="E278">
        <f>IF(A278="No Reorders Needed", "", IFERROR(VLOOKUP(A278, 'Clean_Data'!A:L, 12, FALSE), ""))</f>
        <v>59</v>
      </c>
    </row>
    <row r="279" spans="1:5" x14ac:dyDescent="0.25">
      <c r="A279" t="str">
        <v>P046</v>
      </c>
      <c r="B279" t="str">
        <f>IF(A279="No Reorders Needed", "", _xlfn.XLOOKUP(A279, 'Clean_Data'!A:A, 'Clean_Data'!B:B, ""))</f>
        <v>Egg (Duck)</v>
      </c>
      <c r="C279" t="str">
        <f>IF(A279="No Reorders Needed", "", _xlfn.XLOOKUP(A279, 'Clean_Data'!A:A, 'Clean_Data'!C:C, ""))</f>
        <v>Dairy</v>
      </c>
      <c r="D279" t="str">
        <f>IF(A279="No Reorders Needed", "", _xlfn.XLOOKUP(A279, 'Clean_Data'!A:A, 'Clean_Data'!D:D, ""))</f>
        <v>Katz</v>
      </c>
      <c r="E279">
        <f>IF(A279="No Reorders Needed", "", IFERROR(VLOOKUP(A279, 'Clean_Data'!A:L, 12, FALSE), ""))</f>
        <v>37</v>
      </c>
    </row>
    <row r="280" spans="1:5" x14ac:dyDescent="0.25">
      <c r="A280" t="str">
        <v>P057</v>
      </c>
      <c r="B280" t="str">
        <f>IF(A280="No Reorders Needed", "", _xlfn.XLOOKUP(A280, 'Clean_Data'!A:A, 'Clean_Data'!B:B, ""))</f>
        <v>Cabbage</v>
      </c>
      <c r="C280" t="str">
        <f>IF(A280="No Reorders Needed", "", _xlfn.XLOOKUP(A280, 'Clean_Data'!A:A, 'Clean_Data'!C:C, ""))</f>
        <v>Fruits &amp; Vegetables</v>
      </c>
      <c r="D280" t="str">
        <f>IF(A280="No Reorders Needed", "", _xlfn.XLOOKUP(A280, 'Clean_Data'!A:A, 'Clean_Data'!D:D, ""))</f>
        <v>Lajo</v>
      </c>
      <c r="E280">
        <f>IF(A280="No Reorders Needed", "", IFERROR(VLOOKUP(A280, 'Clean_Data'!A:L, 12, FALSE), ""))</f>
        <v>94</v>
      </c>
    </row>
    <row r="281" spans="1:5" x14ac:dyDescent="0.25">
      <c r="A281" t="str">
        <v>P071</v>
      </c>
      <c r="B281" t="str">
        <f>IF(A281="No Reorders Needed", "", _xlfn.XLOOKUP(A281, 'Clean_Data'!A:A, 'Clean_Data'!B:B, ""))</f>
        <v>Black Tea</v>
      </c>
      <c r="C281" t="str">
        <f>IF(A281="No Reorders Needed", "", _xlfn.XLOOKUP(A281, 'Clean_Data'!A:A, 'Clean_Data'!C:C, ""))</f>
        <v>Beverages</v>
      </c>
      <c r="D281" t="str">
        <f>IF(A281="No Reorders Needed", "", _xlfn.XLOOKUP(A281, 'Clean_Data'!A:A, 'Clean_Data'!D:D, ""))</f>
        <v>Kare</v>
      </c>
      <c r="E281">
        <f>IF(A281="No Reorders Needed", "", IFERROR(VLOOKUP(A281, 'Clean_Data'!A:L, 12, FALSE), ""))</f>
        <v>35</v>
      </c>
    </row>
    <row r="282" spans="1:5" x14ac:dyDescent="0.25">
      <c r="A282" t="str">
        <v>P033</v>
      </c>
      <c r="B282" t="str">
        <f>IF(A282="No Reorders Needed", "", _xlfn.XLOOKUP(A282, 'Clean_Data'!A:A, 'Clean_Data'!B:B, ""))</f>
        <v>Lime</v>
      </c>
      <c r="C282" t="str">
        <f>IF(A282="No Reorders Needed", "", _xlfn.XLOOKUP(A282, 'Clean_Data'!A:A, 'Clean_Data'!C:C, ""))</f>
        <v>Fruits &amp; Vegetables</v>
      </c>
      <c r="D282" t="str">
        <f>IF(A282="No Reorders Needed", "", _xlfn.XLOOKUP(A282, 'Clean_Data'!A:A, 'Clean_Data'!D:D, ""))</f>
        <v>Livefish</v>
      </c>
      <c r="E282">
        <f>IF(A282="No Reorders Needed", "", IFERROR(VLOOKUP(A282, 'Clean_Data'!A:L, 12, FALSE), ""))</f>
        <v>18</v>
      </c>
    </row>
    <row r="283" spans="1:5" x14ac:dyDescent="0.25">
      <c r="A283" t="str">
        <v>P072</v>
      </c>
      <c r="B283" t="str">
        <f>IF(A283="No Reorders Needed", "", _xlfn.XLOOKUP(A283, 'Clean_Data'!A:A, 'Clean_Data'!B:B, ""))</f>
        <v>White Tea</v>
      </c>
      <c r="C283" t="str">
        <f>IF(A283="No Reorders Needed", "", _xlfn.XLOOKUP(A283, 'Clean_Data'!A:A, 'Clean_Data'!C:C, ""))</f>
        <v>Beverages</v>
      </c>
      <c r="D283" t="str">
        <f>IF(A283="No Reorders Needed", "", _xlfn.XLOOKUP(A283, 'Clean_Data'!A:A, 'Clean_Data'!D:D, ""))</f>
        <v>Brightbean</v>
      </c>
      <c r="E283">
        <f>IF(A283="No Reorders Needed", "", IFERROR(VLOOKUP(A283, 'Clean_Data'!A:L, 12, FALSE), ""))</f>
        <v>91</v>
      </c>
    </row>
    <row r="284" spans="1:5" x14ac:dyDescent="0.25">
      <c r="A284" t="str">
        <v>P117</v>
      </c>
      <c r="B284" t="str">
        <f>IF(A284="No Reorders Needed", "", _xlfn.XLOOKUP(A284, 'Clean_Data'!A:A, 'Clean_Data'!B:B, ""))</f>
        <v>Heavy Cream</v>
      </c>
      <c r="C284" t="str">
        <f>IF(A284="No Reorders Needed", "", _xlfn.XLOOKUP(A284, 'Clean_Data'!A:A, 'Clean_Data'!C:C, ""))</f>
        <v>Dairy</v>
      </c>
      <c r="D284" t="str">
        <f>IF(A284="No Reorders Needed", "", _xlfn.XLOOKUP(A284, 'Clean_Data'!A:A, 'Clean_Data'!D:D, ""))</f>
        <v>Ntags</v>
      </c>
      <c r="E284">
        <f>IF(A284="No Reorders Needed", "", IFERROR(VLOOKUP(A284, 'Clean_Data'!A:L, 12, FALSE), ""))</f>
        <v>12</v>
      </c>
    </row>
    <row r="285" spans="1:5" x14ac:dyDescent="0.25">
      <c r="A285" t="str">
        <v>P072</v>
      </c>
      <c r="B285" t="str">
        <f>IF(A285="No Reorders Needed", "", _xlfn.XLOOKUP(A285, 'Clean_Data'!A:A, 'Clean_Data'!B:B, ""))</f>
        <v>White Tea</v>
      </c>
      <c r="C285" t="str">
        <f>IF(A285="No Reorders Needed", "", _xlfn.XLOOKUP(A285, 'Clean_Data'!A:A, 'Clean_Data'!C:C, ""))</f>
        <v>Beverages</v>
      </c>
      <c r="D285" t="str">
        <f>IF(A285="No Reorders Needed", "", _xlfn.XLOOKUP(A285, 'Clean_Data'!A:A, 'Clean_Data'!D:D, ""))</f>
        <v>Brightbean</v>
      </c>
      <c r="E285">
        <f>IF(A285="No Reorders Needed", "", IFERROR(VLOOKUP(A285, 'Clean_Data'!A:L, 12, FALSE), ""))</f>
        <v>91</v>
      </c>
    </row>
    <row r="286" spans="1:5" x14ac:dyDescent="0.25">
      <c r="A286" t="str">
        <v>P111</v>
      </c>
      <c r="B286" t="str">
        <f>IF(A286="No Reorders Needed", "", _xlfn.XLOOKUP(A286, 'Clean_Data'!A:A, 'Clean_Data'!B:B, ""))</f>
        <v>Egg (Chicken)</v>
      </c>
      <c r="C286" t="str">
        <f>IF(A286="No Reorders Needed", "", _xlfn.XLOOKUP(A286, 'Clean_Data'!A:A, 'Clean_Data'!C:C, ""))</f>
        <v>Dairy</v>
      </c>
      <c r="D286" t="str">
        <f>IF(A286="No Reorders Needed", "", _xlfn.XLOOKUP(A286, 'Clean_Data'!A:A, 'Clean_Data'!D:D, ""))</f>
        <v>Einti</v>
      </c>
      <c r="E286">
        <f>IF(A286="No Reorders Needed", "", IFERROR(VLOOKUP(A286, 'Clean_Data'!A:L, 12, FALSE), ""))</f>
        <v>36</v>
      </c>
    </row>
    <row r="287" spans="1:5" x14ac:dyDescent="0.25">
      <c r="A287" t="str">
        <v>P079</v>
      </c>
      <c r="B287" t="str">
        <f>IF(A287="No Reorders Needed", "", _xlfn.XLOOKUP(A287, 'Clean_Data'!A:A, 'Clean_Data'!B:B, ""))</f>
        <v>White Sugar</v>
      </c>
      <c r="C287" t="str">
        <f>IF(A287="No Reorders Needed", "", _xlfn.XLOOKUP(A287, 'Clean_Data'!A:A, 'Clean_Data'!C:C, ""))</f>
        <v>Grains &amp; Pulses</v>
      </c>
      <c r="D287" t="str">
        <f>IF(A287="No Reorders Needed", "", _xlfn.XLOOKUP(A287, 'Clean_Data'!A:A, 'Clean_Data'!D:D, ""))</f>
        <v>Dazzlesphere</v>
      </c>
      <c r="E287">
        <f>IF(A287="No Reorders Needed", "", IFERROR(VLOOKUP(A287, 'Clean_Data'!A:L, 12, FALSE), ""))</f>
        <v>24</v>
      </c>
    </row>
    <row r="288" spans="1:5" x14ac:dyDescent="0.25">
      <c r="A288" t="str">
        <v>P049</v>
      </c>
      <c r="B288" t="str">
        <f>IF(A288="No Reorders Needed", "", _xlfn.XLOOKUP(A288, 'Clean_Data'!A:A, 'Clean_Data'!B:B, ""))</f>
        <v>Onion</v>
      </c>
      <c r="C288" t="str">
        <f>IF(A288="No Reorders Needed", "", _xlfn.XLOOKUP(A288, 'Clean_Data'!A:A, 'Clean_Data'!C:C, ""))</f>
        <v>Fruits &amp; Vegetables</v>
      </c>
      <c r="D288" t="str">
        <f>IF(A288="No Reorders Needed", "", _xlfn.XLOOKUP(A288, 'Clean_Data'!A:A, 'Clean_Data'!D:D, ""))</f>
        <v>Oba</v>
      </c>
      <c r="E288">
        <f>IF(A288="No Reorders Needed", "", IFERROR(VLOOKUP(A288, 'Clean_Data'!A:L, 12, FALSE), ""))</f>
        <v>34</v>
      </c>
    </row>
    <row r="289" spans="1:5" x14ac:dyDescent="0.25">
      <c r="A289" t="str">
        <v>P053</v>
      </c>
      <c r="B289" t="str">
        <f>IF(A289="No Reorders Needed", "", _xlfn.XLOOKUP(A289, 'Clean_Data'!A:A, 'Clean_Data'!B:B, ""))</f>
        <v>Sushi Rice</v>
      </c>
      <c r="C289" t="str">
        <f>IF(A289="No Reorders Needed", "", _xlfn.XLOOKUP(A289, 'Clean_Data'!A:A, 'Clean_Data'!C:C, ""))</f>
        <v>Grains &amp; Pulses</v>
      </c>
      <c r="D289" t="str">
        <f>IF(A289="No Reorders Needed", "", _xlfn.XLOOKUP(A289, 'Clean_Data'!A:A, 'Clean_Data'!D:D, ""))</f>
        <v>Katz</v>
      </c>
      <c r="E289">
        <f>IF(A289="No Reorders Needed", "", IFERROR(VLOOKUP(A289, 'Clean_Data'!A:L, 12, FALSE), ""))</f>
        <v>77</v>
      </c>
    </row>
    <row r="290" spans="1:5" x14ac:dyDescent="0.25">
      <c r="A290" t="str">
        <v>P088</v>
      </c>
      <c r="B290" t="str">
        <f>IF(A290="No Reorders Needed", "", _xlfn.XLOOKUP(A290, 'Clean_Data'!A:A, 'Clean_Data'!B:B, ""))</f>
        <v>Haddock</v>
      </c>
      <c r="C290" t="str">
        <f>IF(A290="No Reorders Needed", "", _xlfn.XLOOKUP(A290, 'Clean_Data'!A:A, 'Clean_Data'!C:C, ""))</f>
        <v>Seafood</v>
      </c>
      <c r="D290" t="str">
        <f>IF(A290="No Reorders Needed", "", _xlfn.XLOOKUP(A290, 'Clean_Data'!A:A, 'Clean_Data'!D:D, ""))</f>
        <v>Kwimbee</v>
      </c>
      <c r="E290">
        <f>IF(A290="No Reorders Needed", "", IFERROR(VLOOKUP(A290, 'Clean_Data'!A:L, 12, FALSE), ""))</f>
        <v>75</v>
      </c>
    </row>
    <row r="291" spans="1:5" x14ac:dyDescent="0.25">
      <c r="A291" t="str">
        <v>P076</v>
      </c>
      <c r="B291" t="str">
        <f>IF(A291="No Reorders Needed", "", _xlfn.XLOOKUP(A291, 'Clean_Data'!A:A, 'Clean_Data'!B:B, ""))</f>
        <v>Egg (Goose)</v>
      </c>
      <c r="C291" t="str">
        <f>IF(A291="No Reorders Needed", "", _xlfn.XLOOKUP(A291, 'Clean_Data'!A:A, 'Clean_Data'!C:C, ""))</f>
        <v>Dairy</v>
      </c>
      <c r="D291" t="str">
        <f>IF(A291="No Reorders Needed", "", _xlfn.XLOOKUP(A291, 'Clean_Data'!A:A, 'Clean_Data'!D:D, ""))</f>
        <v>Gabvine</v>
      </c>
      <c r="E291">
        <f>IF(A291="No Reorders Needed", "", IFERROR(VLOOKUP(A291, 'Clean_Data'!A:L, 12, FALSE), ""))</f>
        <v>60</v>
      </c>
    </row>
    <row r="292" spans="1:5" x14ac:dyDescent="0.25">
      <c r="A292" t="str">
        <v>P101</v>
      </c>
      <c r="B292" t="str">
        <f>IF(A292="No Reorders Needed", "", _xlfn.XLOOKUP(A292, 'Clean_Data'!A:A, 'Clean_Data'!B:B, ""))</f>
        <v>Halibut</v>
      </c>
      <c r="C292" t="str">
        <f>IF(A292="No Reorders Needed", "", _xlfn.XLOOKUP(A292, 'Clean_Data'!A:A, 'Clean_Data'!C:C, ""))</f>
        <v>Seafood</v>
      </c>
      <c r="D292" t="str">
        <f>IF(A292="No Reorders Needed", "", _xlfn.XLOOKUP(A292, 'Clean_Data'!A:A, 'Clean_Data'!D:D, ""))</f>
        <v>Wikibox</v>
      </c>
      <c r="E292">
        <f>IF(A292="No Reorders Needed", "", IFERROR(VLOOKUP(A292, 'Clean_Data'!A:L, 12, FALSE), ""))</f>
        <v>47</v>
      </c>
    </row>
    <row r="293" spans="1:5" x14ac:dyDescent="0.25">
      <c r="A293" t="str">
        <v>P099</v>
      </c>
      <c r="B293" t="str">
        <f>IF(A293="No Reorders Needed", "", _xlfn.XLOOKUP(A293, 'Clean_Data'!A:A, 'Clean_Data'!B:B, ""))</f>
        <v>Multigrain Bread</v>
      </c>
      <c r="C293" t="str">
        <f>IF(A293="No Reorders Needed", "", _xlfn.XLOOKUP(A293, 'Clean_Data'!A:A, 'Clean_Data'!C:C, ""))</f>
        <v>Bakery</v>
      </c>
      <c r="D293" t="str">
        <f>IF(A293="No Reorders Needed", "", _xlfn.XLOOKUP(A293, 'Clean_Data'!A:A, 'Clean_Data'!D:D, ""))</f>
        <v>Topicware</v>
      </c>
      <c r="E293">
        <f>IF(A293="No Reorders Needed", "", IFERROR(VLOOKUP(A293, 'Clean_Data'!A:L, 12, FALSE), ""))</f>
        <v>87</v>
      </c>
    </row>
    <row r="294" spans="1:5" x14ac:dyDescent="0.25">
      <c r="A294" t="str">
        <v>P002</v>
      </c>
      <c r="B294" t="str">
        <f>IF(A294="No Reorders Needed", "", _xlfn.XLOOKUP(A294, 'Clean_Data'!A:A, 'Clean_Data'!B:B, ""))</f>
        <v>Vegetable Oil</v>
      </c>
      <c r="C294" t="str">
        <f>IF(A294="No Reorders Needed", "", _xlfn.XLOOKUP(A294, 'Clean_Data'!A:A, 'Clean_Data'!C:C, ""))</f>
        <v>Oils &amp; Fats</v>
      </c>
      <c r="D294" t="str">
        <f>IF(A294="No Reorders Needed", "", _xlfn.XLOOKUP(A294, 'Clean_Data'!A:A, 'Clean_Data'!D:D, ""))</f>
        <v>Digitube</v>
      </c>
      <c r="E294">
        <f>IF(A294="No Reorders Needed", "", IFERROR(VLOOKUP(A294, 'Clean_Data'!A:L, 12, FALSE), ""))</f>
        <v>51</v>
      </c>
    </row>
    <row r="295" spans="1:5" x14ac:dyDescent="0.25">
      <c r="A295" t="str">
        <v>P007</v>
      </c>
      <c r="B295" t="str">
        <f>IF(A295="No Reorders Needed", "", _xlfn.XLOOKUP(A295, 'Clean_Data'!A:A, 'Clean_Data'!B:B, ""))</f>
        <v>Coconut Sugar</v>
      </c>
      <c r="C295" t="str">
        <f>IF(A295="No Reorders Needed", "", _xlfn.XLOOKUP(A295, 'Clean_Data'!A:A, 'Clean_Data'!C:C, ""))</f>
        <v>Grains &amp; Pulses</v>
      </c>
      <c r="D295" t="str">
        <f>IF(A295="No Reorders Needed", "", _xlfn.XLOOKUP(A295, 'Clean_Data'!A:A, 'Clean_Data'!D:D, ""))</f>
        <v>Lazz</v>
      </c>
      <c r="E295">
        <f>IF(A295="No Reorders Needed", "", IFERROR(VLOOKUP(A295, 'Clean_Data'!A:L, 12, FALSE), ""))</f>
        <v>17</v>
      </c>
    </row>
    <row r="296" spans="1:5" x14ac:dyDescent="0.25">
      <c r="A296" t="str">
        <v>P109</v>
      </c>
      <c r="B296" t="str">
        <f>IF(A296="No Reorders Needed", "", _xlfn.XLOOKUP(A296, 'Clean_Data'!A:A, 'Clean_Data'!B:B, ""))</f>
        <v>Zucchini</v>
      </c>
      <c r="C296" t="str">
        <f>IF(A296="No Reorders Needed", "", _xlfn.XLOOKUP(A296, 'Clean_Data'!A:A, 'Clean_Data'!C:C, ""))</f>
        <v>Fruits &amp; Vegetables</v>
      </c>
      <c r="D296" t="str">
        <f>IF(A296="No Reorders Needed", "", _xlfn.XLOOKUP(A296, 'Clean_Data'!A:A, 'Clean_Data'!D:D, ""))</f>
        <v>Quimm</v>
      </c>
      <c r="E296">
        <f>IF(A296="No Reorders Needed", "", IFERROR(VLOOKUP(A296, 'Clean_Data'!A:L, 12, FALSE), ""))</f>
        <v>89</v>
      </c>
    </row>
    <row r="297" spans="1:5" x14ac:dyDescent="0.25">
      <c r="A297" t="str">
        <v>P103</v>
      </c>
      <c r="B297" t="str">
        <f>IF(A297="No Reorders Needed", "", _xlfn.XLOOKUP(A297, 'Clean_Data'!A:A, 'Clean_Data'!B:B, ""))</f>
        <v>Broccoli</v>
      </c>
      <c r="C297" t="str">
        <f>IF(A297="No Reorders Needed", "", _xlfn.XLOOKUP(A297, 'Clean_Data'!A:A, 'Clean_Data'!C:C, ""))</f>
        <v>Fruits &amp; Vegetables</v>
      </c>
      <c r="D297" t="str">
        <f>IF(A297="No Reorders Needed", "", _xlfn.XLOOKUP(A297, 'Clean_Data'!A:A, 'Clean_Data'!D:D, ""))</f>
        <v>Abatz</v>
      </c>
      <c r="E297">
        <f>IF(A297="No Reorders Needed", "", IFERROR(VLOOKUP(A297, 'Clean_Data'!A:L, 12, FALSE), ""))</f>
        <v>35</v>
      </c>
    </row>
    <row r="298" spans="1:5" x14ac:dyDescent="0.25">
      <c r="A298" t="str">
        <v>P031</v>
      </c>
      <c r="B298" t="str">
        <f>IF(A298="No Reorders Needed", "", _xlfn.XLOOKUP(A298, 'Clean_Data'!A:A, 'Clean_Data'!B:B, ""))</f>
        <v>Cucumber</v>
      </c>
      <c r="C298" t="str">
        <f>IF(A298="No Reorders Needed", "", _xlfn.XLOOKUP(A298, 'Clean_Data'!A:A, 'Clean_Data'!C:C, ""))</f>
        <v>Fruits &amp; Vegetables</v>
      </c>
      <c r="D298" t="str">
        <f>IF(A298="No Reorders Needed", "", _xlfn.XLOOKUP(A298, 'Clean_Data'!A:A, 'Clean_Data'!D:D, ""))</f>
        <v>Kanoodle</v>
      </c>
      <c r="E298">
        <f>IF(A298="No Reorders Needed", "", IFERROR(VLOOKUP(A298, 'Clean_Data'!A:L, 12, FALSE), ""))</f>
        <v>67</v>
      </c>
    </row>
    <row r="299" spans="1:5" x14ac:dyDescent="0.25">
      <c r="A299" t="str">
        <v>P117</v>
      </c>
      <c r="B299" t="str">
        <f>IF(A299="No Reorders Needed", "", _xlfn.XLOOKUP(A299, 'Clean_Data'!A:A, 'Clean_Data'!B:B, ""))</f>
        <v>Heavy Cream</v>
      </c>
      <c r="C299" t="str">
        <f>IF(A299="No Reorders Needed", "", _xlfn.XLOOKUP(A299, 'Clean_Data'!A:A, 'Clean_Data'!C:C, ""))</f>
        <v>Dairy</v>
      </c>
      <c r="D299" t="str">
        <f>IF(A299="No Reorders Needed", "", _xlfn.XLOOKUP(A299, 'Clean_Data'!A:A, 'Clean_Data'!D:D, ""))</f>
        <v>Ntags</v>
      </c>
      <c r="E299">
        <f>IF(A299="No Reorders Needed", "", IFERROR(VLOOKUP(A299, 'Clean_Data'!A:L, 12, FALSE), ""))</f>
        <v>12</v>
      </c>
    </row>
    <row r="300" spans="1:5" x14ac:dyDescent="0.25">
      <c r="A300" t="str">
        <v>P025</v>
      </c>
      <c r="B300" t="str">
        <f>IF(A300="No Reorders Needed", "", _xlfn.XLOOKUP(A300, 'Clean_Data'!A:A, 'Clean_Data'!B:B, ""))</f>
        <v>Jasmine Rice</v>
      </c>
      <c r="C300" t="str">
        <f>IF(A300="No Reorders Needed", "", _xlfn.XLOOKUP(A300, 'Clean_Data'!A:A, 'Clean_Data'!C:C, ""))</f>
        <v>Grains &amp; Pulses</v>
      </c>
      <c r="D300" t="str">
        <f>IF(A300="No Reorders Needed", "", _xlfn.XLOOKUP(A300, 'Clean_Data'!A:A, 'Clean_Data'!D:D, ""))</f>
        <v>Topicware</v>
      </c>
      <c r="E300">
        <f>IF(A300="No Reorders Needed", "", IFERROR(VLOOKUP(A300, 'Clean_Data'!A:L, 12, FALSE), ""))</f>
        <v>53</v>
      </c>
    </row>
    <row r="301" spans="1:5" x14ac:dyDescent="0.25">
      <c r="A301" t="str">
        <v>P086</v>
      </c>
      <c r="B301" t="str">
        <f>IF(A301="No Reorders Needed", "", _xlfn.XLOOKUP(A301, 'Clean_Data'!A:A, 'Clean_Data'!B:B, ""))</f>
        <v>Cod</v>
      </c>
      <c r="C301" t="str">
        <f>IF(A301="No Reorders Needed", "", _xlfn.XLOOKUP(A301, 'Clean_Data'!A:A, 'Clean_Data'!C:C, ""))</f>
        <v>Seafood</v>
      </c>
      <c r="D301" t="str">
        <f>IF(A301="No Reorders Needed", "", _xlfn.XLOOKUP(A301, 'Clean_Data'!A:A, 'Clean_Data'!D:D, ""))</f>
        <v>Kwimbee</v>
      </c>
      <c r="E301">
        <f>IF(A301="No Reorders Needed", "", IFERROR(VLOOKUP(A301, 'Clean_Data'!A:L, 12, FALSE), ""))</f>
        <v>72</v>
      </c>
    </row>
    <row r="302" spans="1:5" x14ac:dyDescent="0.25">
      <c r="A302" t="str">
        <v>P102</v>
      </c>
      <c r="B302" t="str">
        <f>IF(A302="No Reorders Needed", "", _xlfn.XLOOKUP(A302, 'Clean_Data'!A:A, 'Clean_Data'!B:B, ""))</f>
        <v>Salmon</v>
      </c>
      <c r="C302" t="str">
        <f>IF(A302="No Reorders Needed", "", _xlfn.XLOOKUP(A302, 'Clean_Data'!A:A, 'Clean_Data'!C:C, ""))</f>
        <v>Seafood</v>
      </c>
      <c r="D302" t="str">
        <f>IF(A302="No Reorders Needed", "", _xlfn.XLOOKUP(A302, 'Clean_Data'!A:A, 'Clean_Data'!D:D, ""))</f>
        <v>Kamba</v>
      </c>
      <c r="E302">
        <f>IF(A302="No Reorders Needed", "", IFERROR(VLOOKUP(A302, 'Clean_Data'!A:L, 12, FALSE), ""))</f>
        <v>98</v>
      </c>
    </row>
    <row r="303" spans="1:5" x14ac:dyDescent="0.25">
      <c r="A303" t="str">
        <v>P021</v>
      </c>
      <c r="B303" t="str">
        <f>IF(A303="No Reorders Needed", "", _xlfn.XLOOKUP(A303, 'Clean_Data'!A:A, 'Clean_Data'!B:B, ""))</f>
        <v>Arabica Coffee</v>
      </c>
      <c r="C303" t="str">
        <f>IF(A303="No Reorders Needed", "", _xlfn.XLOOKUP(A303, 'Clean_Data'!A:A, 'Clean_Data'!C:C, ""))</f>
        <v>Beverages</v>
      </c>
      <c r="D303" t="str">
        <f>IF(A303="No Reorders Needed", "", _xlfn.XLOOKUP(A303, 'Clean_Data'!A:A, 'Clean_Data'!D:D, ""))</f>
        <v>Feedmix</v>
      </c>
      <c r="E303">
        <f>IF(A303="No Reorders Needed", "", IFERROR(VLOOKUP(A303, 'Clean_Data'!A:L, 12, FALSE), ""))</f>
        <v>45</v>
      </c>
    </row>
    <row r="304" spans="1:5" x14ac:dyDescent="0.25">
      <c r="A304" t="str">
        <v>P091</v>
      </c>
      <c r="B304" t="str">
        <f>IF(A304="No Reorders Needed", "", _xlfn.XLOOKUP(A304, 'Clean_Data'!A:A, 'Clean_Data'!B:B, ""))</f>
        <v>Spinach</v>
      </c>
      <c r="C304" t="str">
        <f>IF(A304="No Reorders Needed", "", _xlfn.XLOOKUP(A304, 'Clean_Data'!A:A, 'Clean_Data'!C:C, ""))</f>
        <v>Fruits &amp; Vegetables</v>
      </c>
      <c r="D304" t="str">
        <f>IF(A304="No Reorders Needed", "", _xlfn.XLOOKUP(A304, 'Clean_Data'!A:A, 'Clean_Data'!D:D, ""))</f>
        <v>Shuffledrive</v>
      </c>
      <c r="E304">
        <f>IF(A304="No Reorders Needed", "", IFERROR(VLOOKUP(A304, 'Clean_Data'!A:L, 12, FALSE), ""))</f>
        <v>88</v>
      </c>
    </row>
    <row r="305" spans="1:5" x14ac:dyDescent="0.25">
      <c r="A305" t="str">
        <v>P118</v>
      </c>
      <c r="B305" t="str">
        <f>IF(A305="No Reorders Needed", "", _xlfn.XLOOKUP(A305, 'Clean_Data'!A:A, 'Clean_Data'!B:B, ""))</f>
        <v>Blueberries</v>
      </c>
      <c r="C305" t="str">
        <f>IF(A305="No Reorders Needed", "", _xlfn.XLOOKUP(A305, 'Clean_Data'!A:A, 'Clean_Data'!C:C, ""))</f>
        <v>Fruits &amp; Vegetables</v>
      </c>
      <c r="D305" t="str">
        <f>IF(A305="No Reorders Needed", "", _xlfn.XLOOKUP(A305, 'Clean_Data'!A:A, 'Clean_Data'!D:D, ""))</f>
        <v>Flipbug</v>
      </c>
      <c r="E305">
        <f>IF(A305="No Reorders Needed", "", IFERROR(VLOOKUP(A305, 'Clean_Data'!A:L, 12, FALSE), ""))</f>
        <v>87</v>
      </c>
    </row>
    <row r="306" spans="1:5" x14ac:dyDescent="0.25">
      <c r="A306" t="str">
        <v>P017</v>
      </c>
      <c r="B306" t="str">
        <f>IF(A306="No Reorders Needed", "", _xlfn.XLOOKUP(A306, 'Clean_Data'!A:A, 'Clean_Data'!B:B, ""))</f>
        <v>Egg (Turkey)</v>
      </c>
      <c r="C306" t="str">
        <f>IF(A306="No Reorders Needed", "", _xlfn.XLOOKUP(A306, 'Clean_Data'!A:A, 'Clean_Data'!C:C, ""))</f>
        <v>Dairy</v>
      </c>
      <c r="D306" t="str">
        <f>IF(A306="No Reorders Needed", "", _xlfn.XLOOKUP(A306, 'Clean_Data'!A:A, 'Clean_Data'!D:D, ""))</f>
        <v>Bluezoom</v>
      </c>
      <c r="E306">
        <f>IF(A306="No Reorders Needed", "", IFERROR(VLOOKUP(A306, 'Clean_Data'!A:L, 12, FALSE), ""))</f>
        <v>76</v>
      </c>
    </row>
    <row r="307" spans="1:5" x14ac:dyDescent="0.25">
      <c r="A307" t="str">
        <v>P052</v>
      </c>
      <c r="B307" t="str">
        <f>IF(A307="No Reorders Needed", "", _xlfn.XLOOKUP(A307, 'Clean_Data'!A:A, 'Clean_Data'!B:B, ""))</f>
        <v>Plum</v>
      </c>
      <c r="C307" t="str">
        <f>IF(A307="No Reorders Needed", "", _xlfn.XLOOKUP(A307, 'Clean_Data'!A:A, 'Clean_Data'!C:C, ""))</f>
        <v>Fruits &amp; Vegetables</v>
      </c>
      <c r="D307" t="str">
        <f>IF(A307="No Reorders Needed", "", _xlfn.XLOOKUP(A307, 'Clean_Data'!A:A, 'Clean_Data'!D:D, ""))</f>
        <v>Topicstorm</v>
      </c>
      <c r="E307">
        <f>IF(A307="No Reorders Needed", "", IFERROR(VLOOKUP(A307, 'Clean_Data'!A:L, 12, FALSE), ""))</f>
        <v>37</v>
      </c>
    </row>
    <row r="308" spans="1:5" x14ac:dyDescent="0.25">
      <c r="A308" t="str">
        <v>P089</v>
      </c>
      <c r="B308" t="str">
        <f>IF(A308="No Reorders Needed", "", _xlfn.XLOOKUP(A308, 'Clean_Data'!A:A, 'Clean_Data'!B:B, ""))</f>
        <v>Tomato</v>
      </c>
      <c r="C308" t="str">
        <f>IF(A308="No Reorders Needed", "", _xlfn.XLOOKUP(A308, 'Clean_Data'!A:A, 'Clean_Data'!C:C, ""))</f>
        <v>Fruits &amp; Vegetables</v>
      </c>
      <c r="D308" t="str">
        <f>IF(A308="No Reorders Needed", "", _xlfn.XLOOKUP(A308, 'Clean_Data'!A:A, 'Clean_Data'!D:D, ""))</f>
        <v>Demimbu</v>
      </c>
      <c r="E308">
        <f>IF(A308="No Reorders Needed", "", IFERROR(VLOOKUP(A308, 'Clean_Data'!A:L, 12, FALSE), ""))</f>
        <v>32</v>
      </c>
    </row>
    <row r="309" spans="1:5" x14ac:dyDescent="0.25">
      <c r="A309" t="str">
        <v>P005</v>
      </c>
      <c r="B309" t="str">
        <f>IF(A309="No Reorders Needed", "", _xlfn.XLOOKUP(A309, 'Clean_Data'!A:A, 'Clean_Data'!B:B, ""))</f>
        <v>Garlic</v>
      </c>
      <c r="C309" t="str">
        <f>IF(A309="No Reorders Needed", "", _xlfn.XLOOKUP(A309, 'Clean_Data'!A:A, 'Clean_Data'!C:C, ""))</f>
        <v>Fruits &amp; Vegetables</v>
      </c>
      <c r="D309" t="str">
        <f>IF(A309="No Reorders Needed", "", _xlfn.XLOOKUP(A309, 'Clean_Data'!A:A, 'Clean_Data'!D:D, ""))</f>
        <v>Katz</v>
      </c>
      <c r="E309">
        <f>IF(A309="No Reorders Needed", "", IFERROR(VLOOKUP(A309, 'Clean_Data'!A:L, 12, FALSE), ""))</f>
        <v>27</v>
      </c>
    </row>
    <row r="310" spans="1:5" x14ac:dyDescent="0.25">
      <c r="A310" t="str">
        <v>P025</v>
      </c>
      <c r="B310" t="str">
        <f>IF(A310="No Reorders Needed", "", _xlfn.XLOOKUP(A310, 'Clean_Data'!A:A, 'Clean_Data'!B:B, ""))</f>
        <v>Jasmine Rice</v>
      </c>
      <c r="C310" t="str">
        <f>IF(A310="No Reorders Needed", "", _xlfn.XLOOKUP(A310, 'Clean_Data'!A:A, 'Clean_Data'!C:C, ""))</f>
        <v>Grains &amp; Pulses</v>
      </c>
      <c r="D310" t="str">
        <f>IF(A310="No Reorders Needed", "", _xlfn.XLOOKUP(A310, 'Clean_Data'!A:A, 'Clean_Data'!D:D, ""))</f>
        <v>Topicware</v>
      </c>
      <c r="E310">
        <f>IF(A310="No Reorders Needed", "", IFERROR(VLOOKUP(A310, 'Clean_Data'!A:L, 12, FALSE), ""))</f>
        <v>53</v>
      </c>
    </row>
    <row r="311" spans="1:5" x14ac:dyDescent="0.25">
      <c r="A311" t="str">
        <v>P047</v>
      </c>
      <c r="B311" t="str">
        <f>IF(A311="No Reorders Needed", "", _xlfn.XLOOKUP(A311, 'Clean_Data'!A:A, 'Clean_Data'!B:B, ""))</f>
        <v>Pineapple</v>
      </c>
      <c r="C311" t="str">
        <f>IF(A311="No Reorders Needed", "", _xlfn.XLOOKUP(A311, 'Clean_Data'!A:A, 'Clean_Data'!C:C, ""))</f>
        <v>Fruits &amp; Vegetables</v>
      </c>
      <c r="D311" t="str">
        <f>IF(A311="No Reorders Needed", "", _xlfn.XLOOKUP(A311, 'Clean_Data'!A:A, 'Clean_Data'!D:D, ""))</f>
        <v>Brainverse</v>
      </c>
      <c r="E311">
        <f>IF(A311="No Reorders Needed", "", IFERROR(VLOOKUP(A311, 'Clean_Data'!A:L, 12, FALSE), ""))</f>
        <v>20</v>
      </c>
    </row>
    <row r="312" spans="1:5" x14ac:dyDescent="0.25">
      <c r="A312" t="str">
        <v>P023</v>
      </c>
      <c r="B312" t="str">
        <f>IF(A312="No Reorders Needed", "", _xlfn.XLOOKUP(A312, 'Clean_Data'!A:A, 'Clean_Data'!B:B, ""))</f>
        <v>Mango</v>
      </c>
      <c r="C312" t="str">
        <f>IF(A312="No Reorders Needed", "", _xlfn.XLOOKUP(A312, 'Clean_Data'!A:A, 'Clean_Data'!C:C, ""))</f>
        <v>Fruits &amp; Vegetables</v>
      </c>
      <c r="D312" t="str">
        <f>IF(A312="No Reorders Needed", "", _xlfn.XLOOKUP(A312, 'Clean_Data'!A:A, 'Clean_Data'!D:D, ""))</f>
        <v>Meevee</v>
      </c>
      <c r="E312">
        <f>IF(A312="No Reorders Needed", "", IFERROR(VLOOKUP(A312, 'Clean_Data'!A:L, 12, FALSE), ""))</f>
        <v>89</v>
      </c>
    </row>
    <row r="313" spans="1:5" x14ac:dyDescent="0.25">
      <c r="A313" t="str">
        <v>P078</v>
      </c>
      <c r="B313" t="str">
        <f>IF(A313="No Reorders Needed", "", _xlfn.XLOOKUP(A313, 'Clean_Data'!A:A, 'Clean_Data'!B:B, ""))</f>
        <v>Black Coffee</v>
      </c>
      <c r="C313" t="str">
        <f>IF(A313="No Reorders Needed", "", _xlfn.XLOOKUP(A313, 'Clean_Data'!A:A, 'Clean_Data'!C:C, ""))</f>
        <v>Beverages</v>
      </c>
      <c r="D313" t="str">
        <f>IF(A313="No Reorders Needed", "", _xlfn.XLOOKUP(A313, 'Clean_Data'!A:A, 'Clean_Data'!D:D, ""))</f>
        <v>Skyndu</v>
      </c>
      <c r="E313">
        <f>IF(A313="No Reorders Needed", "", IFERROR(VLOOKUP(A313, 'Clean_Data'!A:L, 12, FALSE), ""))</f>
        <v>40</v>
      </c>
    </row>
    <row r="314" spans="1:5" x14ac:dyDescent="0.25">
      <c r="A314" t="str">
        <v>P007</v>
      </c>
      <c r="B314" t="str">
        <f>IF(A314="No Reorders Needed", "", _xlfn.XLOOKUP(A314, 'Clean_Data'!A:A, 'Clean_Data'!B:B, ""))</f>
        <v>Coconut Sugar</v>
      </c>
      <c r="C314" t="str">
        <f>IF(A314="No Reorders Needed", "", _xlfn.XLOOKUP(A314, 'Clean_Data'!A:A, 'Clean_Data'!C:C, ""))</f>
        <v>Grains &amp; Pulses</v>
      </c>
      <c r="D314" t="str">
        <f>IF(A314="No Reorders Needed", "", _xlfn.XLOOKUP(A314, 'Clean_Data'!A:A, 'Clean_Data'!D:D, ""))</f>
        <v>Lazz</v>
      </c>
      <c r="E314">
        <f>IF(A314="No Reorders Needed", "", IFERROR(VLOOKUP(A314, 'Clean_Data'!A:L, 12, FALSE), ""))</f>
        <v>17</v>
      </c>
    </row>
    <row r="315" spans="1:5" x14ac:dyDescent="0.25">
      <c r="A315" t="str">
        <v>P091</v>
      </c>
      <c r="B315" t="str">
        <f>IF(A315="No Reorders Needed", "", _xlfn.XLOOKUP(A315, 'Clean_Data'!A:A, 'Clean_Data'!B:B, ""))</f>
        <v>Spinach</v>
      </c>
      <c r="C315" t="str">
        <f>IF(A315="No Reorders Needed", "", _xlfn.XLOOKUP(A315, 'Clean_Data'!A:A, 'Clean_Data'!C:C, ""))</f>
        <v>Fruits &amp; Vegetables</v>
      </c>
      <c r="D315" t="str">
        <f>IF(A315="No Reorders Needed", "", _xlfn.XLOOKUP(A315, 'Clean_Data'!A:A, 'Clean_Data'!D:D, ""))</f>
        <v>Shuffledrive</v>
      </c>
      <c r="E315">
        <f>IF(A315="No Reorders Needed", "", IFERROR(VLOOKUP(A315, 'Clean_Data'!A:L, 12, FALSE), ""))</f>
        <v>88</v>
      </c>
    </row>
    <row r="316" spans="1:5" x14ac:dyDescent="0.25">
      <c r="A316" t="str">
        <v>P014</v>
      </c>
      <c r="B316" t="str">
        <f>IF(A316="No Reorders Needed", "", _xlfn.XLOOKUP(A316, 'Clean_Data'!A:A, 'Clean_Data'!B:B, ""))</f>
        <v>Digestive Biscuit</v>
      </c>
      <c r="C316" t="str">
        <f>IF(A316="No Reorders Needed", "", _xlfn.XLOOKUP(A316, 'Clean_Data'!A:A, 'Clean_Data'!C:C, ""))</f>
        <v>Bakery</v>
      </c>
      <c r="D316" t="str">
        <f>IF(A316="No Reorders Needed", "", _xlfn.XLOOKUP(A316, 'Clean_Data'!A:A, 'Clean_Data'!D:D, ""))</f>
        <v>Devshare</v>
      </c>
      <c r="E316">
        <f>IF(A316="No Reorders Needed", "", IFERROR(VLOOKUP(A316, 'Clean_Data'!A:L, 12, FALSE), ""))</f>
        <v>77</v>
      </c>
    </row>
    <row r="317" spans="1:5" x14ac:dyDescent="0.25">
      <c r="A317" t="str">
        <v>P076</v>
      </c>
      <c r="B317" t="str">
        <f>IF(A317="No Reorders Needed", "", _xlfn.XLOOKUP(A317, 'Clean_Data'!A:A, 'Clean_Data'!B:B, ""))</f>
        <v>Egg (Goose)</v>
      </c>
      <c r="C317" t="str">
        <f>IF(A317="No Reorders Needed", "", _xlfn.XLOOKUP(A317, 'Clean_Data'!A:A, 'Clean_Data'!C:C, ""))</f>
        <v>Dairy</v>
      </c>
      <c r="D317" t="str">
        <f>IF(A317="No Reorders Needed", "", _xlfn.XLOOKUP(A317, 'Clean_Data'!A:A, 'Clean_Data'!D:D, ""))</f>
        <v>Gabvine</v>
      </c>
      <c r="E317">
        <f>IF(A317="No Reorders Needed", "", IFERROR(VLOOKUP(A317, 'Clean_Data'!A:L, 12, FALSE), ""))</f>
        <v>60</v>
      </c>
    </row>
    <row r="318" spans="1:5" x14ac:dyDescent="0.25">
      <c r="A318" t="str">
        <v>P037</v>
      </c>
      <c r="B318" t="str">
        <f>IF(A318="No Reorders Needed", "", _xlfn.XLOOKUP(A318, 'Clean_Data'!A:A, 'Clean_Data'!B:B, ""))</f>
        <v>Robusta Coffee</v>
      </c>
      <c r="C318" t="str">
        <f>IF(A318="No Reorders Needed", "", _xlfn.XLOOKUP(A318, 'Clean_Data'!A:A, 'Clean_Data'!C:C, ""))</f>
        <v>Beverages</v>
      </c>
      <c r="D318" t="str">
        <f>IF(A318="No Reorders Needed", "", _xlfn.XLOOKUP(A318, 'Clean_Data'!A:A, 'Clean_Data'!D:D, ""))</f>
        <v>Devpulse</v>
      </c>
      <c r="E318">
        <f>IF(A318="No Reorders Needed", "", IFERROR(VLOOKUP(A318, 'Clean_Data'!A:L, 12, FALSE), ""))</f>
        <v>14</v>
      </c>
    </row>
    <row r="319" spans="1:5" x14ac:dyDescent="0.25">
      <c r="A319" t="str">
        <v>P066</v>
      </c>
      <c r="B319" t="str">
        <f>IF(A319="No Reorders Needed", "", _xlfn.XLOOKUP(A319, 'Clean_Data'!A:A, 'Clean_Data'!B:B, ""))</f>
        <v>Almond Flour</v>
      </c>
      <c r="C319" t="str">
        <f>IF(A319="No Reorders Needed", "", _xlfn.XLOOKUP(A319, 'Clean_Data'!A:A, 'Clean_Data'!C:C, ""))</f>
        <v>Grains &amp; Pulses</v>
      </c>
      <c r="D319" t="str">
        <f>IF(A319="No Reorders Needed", "", _xlfn.XLOOKUP(A319, 'Clean_Data'!A:A, 'Clean_Data'!D:D, ""))</f>
        <v>Trudoo</v>
      </c>
      <c r="E319">
        <f>IF(A319="No Reorders Needed", "", IFERROR(VLOOKUP(A319, 'Clean_Data'!A:L, 12, FALSE), ""))</f>
        <v>76</v>
      </c>
    </row>
    <row r="320" spans="1:5" x14ac:dyDescent="0.25">
      <c r="A320" t="str">
        <v>P096</v>
      </c>
      <c r="B320" t="str">
        <f>IF(A320="No Reorders Needed", "", _xlfn.XLOOKUP(A320, 'Clean_Data'!A:A, 'Clean_Data'!B:B, ""))</f>
        <v>Apple</v>
      </c>
      <c r="C320" t="str">
        <f>IF(A320="No Reorders Needed", "", _xlfn.XLOOKUP(A320, 'Clean_Data'!A:A, 'Clean_Data'!C:C, ""))</f>
        <v>Fruits &amp; Vegetables</v>
      </c>
      <c r="D320" t="str">
        <f>IF(A320="No Reorders Needed", "", _xlfn.XLOOKUP(A320, 'Clean_Data'!A:A, 'Clean_Data'!D:D, ""))</f>
        <v>Jabbersphere</v>
      </c>
      <c r="E320">
        <f>IF(A320="No Reorders Needed", "", IFERROR(VLOOKUP(A320, 'Clean_Data'!A:L, 12, FALSE), ""))</f>
        <v>44</v>
      </c>
    </row>
    <row r="321" spans="1:5" x14ac:dyDescent="0.25">
      <c r="A321" t="str">
        <v>P039</v>
      </c>
      <c r="B321" t="str">
        <f>IF(A321="No Reorders Needed", "", _xlfn.XLOOKUP(A321, 'Clean_Data'!A:A, 'Clean_Data'!B:B, ""))</f>
        <v>Palm Oil</v>
      </c>
      <c r="C321" t="str">
        <f>IF(A321="No Reorders Needed", "", _xlfn.XLOOKUP(A321, 'Clean_Data'!A:A, 'Clean_Data'!C:C, ""))</f>
        <v>Oils &amp; Fats</v>
      </c>
      <c r="D321" t="str">
        <f>IF(A321="No Reorders Needed", "", _xlfn.XLOOKUP(A321, 'Clean_Data'!A:A, 'Clean_Data'!D:D, ""))</f>
        <v>Skipstorm</v>
      </c>
      <c r="E321">
        <f>IF(A321="No Reorders Needed", "", IFERROR(VLOOKUP(A321, 'Clean_Data'!A:L, 12, FALSE), ""))</f>
        <v>67</v>
      </c>
    </row>
    <row r="322" spans="1:5" x14ac:dyDescent="0.25">
      <c r="A322" t="str">
        <v>P115</v>
      </c>
      <c r="B322" t="str">
        <f>IF(A322="No Reorders Needed", "", _xlfn.XLOOKUP(A322, 'Clean_Data'!A:A, 'Clean_Data'!B:B, ""))</f>
        <v>Papaya</v>
      </c>
      <c r="C322" t="str">
        <f>IF(A322="No Reorders Needed", "", _xlfn.XLOOKUP(A322, 'Clean_Data'!A:A, 'Clean_Data'!C:C, ""))</f>
        <v>Fruits &amp; Vegetables</v>
      </c>
      <c r="D322" t="str">
        <f>IF(A322="No Reorders Needed", "", _xlfn.XLOOKUP(A322, 'Clean_Data'!A:A, 'Clean_Data'!D:D, ""))</f>
        <v>Twitterwire</v>
      </c>
      <c r="E322">
        <f>IF(A322="No Reorders Needed", "", IFERROR(VLOOKUP(A322, 'Clean_Data'!A:L, 12, FALSE), ""))</f>
        <v>97</v>
      </c>
    </row>
    <row r="323" spans="1:5" x14ac:dyDescent="0.25">
      <c r="A323" t="str">
        <v>P075</v>
      </c>
      <c r="B323" t="str">
        <f>IF(A323="No Reorders Needed", "", _xlfn.XLOOKUP(A323, 'Clean_Data'!A:A, 'Clean_Data'!B:B, ""))</f>
        <v>Rye Bread</v>
      </c>
      <c r="C323" t="str">
        <f>IF(A323="No Reorders Needed", "", _xlfn.XLOOKUP(A323, 'Clean_Data'!A:A, 'Clean_Data'!C:C, ""))</f>
        <v>Bakery</v>
      </c>
      <c r="D323" t="str">
        <f>IF(A323="No Reorders Needed", "", _xlfn.XLOOKUP(A323, 'Clean_Data'!A:A, 'Clean_Data'!D:D, ""))</f>
        <v>Brainlounge</v>
      </c>
      <c r="E323">
        <f>IF(A323="No Reorders Needed", "", IFERROR(VLOOKUP(A323, 'Clean_Data'!A:L, 12, FALSE), ""))</f>
        <v>69</v>
      </c>
    </row>
    <row r="324" spans="1:5" x14ac:dyDescent="0.25">
      <c r="A324" t="str">
        <v>P021</v>
      </c>
      <c r="B324" t="str">
        <f>IF(A324="No Reorders Needed", "", _xlfn.XLOOKUP(A324, 'Clean_Data'!A:A, 'Clean_Data'!B:B, ""))</f>
        <v>Arabica Coffee</v>
      </c>
      <c r="C324" t="str">
        <f>IF(A324="No Reorders Needed", "", _xlfn.XLOOKUP(A324, 'Clean_Data'!A:A, 'Clean_Data'!C:C, ""))</f>
        <v>Beverages</v>
      </c>
      <c r="D324" t="str">
        <f>IF(A324="No Reorders Needed", "", _xlfn.XLOOKUP(A324, 'Clean_Data'!A:A, 'Clean_Data'!D:D, ""))</f>
        <v>Feedmix</v>
      </c>
      <c r="E324">
        <f>IF(A324="No Reorders Needed", "", IFERROR(VLOOKUP(A324, 'Clean_Data'!A:L, 12, FALSE), ""))</f>
        <v>45</v>
      </c>
    </row>
    <row r="325" spans="1:5" x14ac:dyDescent="0.25">
      <c r="A325" t="str">
        <v>P017</v>
      </c>
      <c r="B325" t="str">
        <f>IF(A325="No Reorders Needed", "", _xlfn.XLOOKUP(A325, 'Clean_Data'!A:A, 'Clean_Data'!B:B, ""))</f>
        <v>Egg (Turkey)</v>
      </c>
      <c r="C325" t="str">
        <f>IF(A325="No Reorders Needed", "", _xlfn.XLOOKUP(A325, 'Clean_Data'!A:A, 'Clean_Data'!C:C, ""))</f>
        <v>Dairy</v>
      </c>
      <c r="D325" t="str">
        <f>IF(A325="No Reorders Needed", "", _xlfn.XLOOKUP(A325, 'Clean_Data'!A:A, 'Clean_Data'!D:D, ""))</f>
        <v>Bluezoom</v>
      </c>
      <c r="E325">
        <f>IF(A325="No Reorders Needed", "", IFERROR(VLOOKUP(A325, 'Clean_Data'!A:L, 12, FALSE), ""))</f>
        <v>76</v>
      </c>
    </row>
    <row r="326" spans="1:5" x14ac:dyDescent="0.25">
      <c r="A326" t="str">
        <v>P094</v>
      </c>
      <c r="B326" t="str">
        <f>IF(A326="No Reorders Needed", "", _xlfn.XLOOKUP(A326, 'Clean_Data'!A:A, 'Clean_Data'!B:B, ""))</f>
        <v>Oatmeal Biscuit</v>
      </c>
      <c r="C326" t="str">
        <f>IF(A326="No Reorders Needed", "", _xlfn.XLOOKUP(A326, 'Clean_Data'!A:A, 'Clean_Data'!C:C, ""))</f>
        <v>Bakery</v>
      </c>
      <c r="D326" t="str">
        <f>IF(A326="No Reorders Needed", "", _xlfn.XLOOKUP(A326, 'Clean_Data'!A:A, 'Clean_Data'!D:D, ""))</f>
        <v>Kwimbee</v>
      </c>
      <c r="E326">
        <f>IF(A326="No Reorders Needed", "", IFERROR(VLOOKUP(A326, 'Clean_Data'!A:L, 12, FALSE), ""))</f>
        <v>41</v>
      </c>
    </row>
    <row r="327" spans="1:5" x14ac:dyDescent="0.25">
      <c r="A327" t="str">
        <v>P112</v>
      </c>
      <c r="B327" t="str">
        <f>IF(A327="No Reorders Needed", "", _xlfn.XLOOKUP(A327, 'Clean_Data'!A:A, 'Clean_Data'!B:B, ""))</f>
        <v>White Bread</v>
      </c>
      <c r="C327" t="str">
        <f>IF(A327="No Reorders Needed", "", _xlfn.XLOOKUP(A327, 'Clean_Data'!A:A, 'Clean_Data'!C:C, ""))</f>
        <v>Bakery</v>
      </c>
      <c r="D327" t="str">
        <f>IF(A327="No Reorders Needed", "", _xlfn.XLOOKUP(A327, 'Clean_Data'!A:A, 'Clean_Data'!D:D, ""))</f>
        <v>Tagfeed</v>
      </c>
      <c r="E327">
        <f>IF(A327="No Reorders Needed", "", IFERROR(VLOOKUP(A327, 'Clean_Data'!A:L, 12, FALSE), ""))</f>
        <v>30</v>
      </c>
    </row>
    <row r="328" spans="1:5" x14ac:dyDescent="0.25">
      <c r="A328" t="str">
        <v>P038</v>
      </c>
      <c r="B328" t="str">
        <f>IF(A328="No Reorders Needed", "", _xlfn.XLOOKUP(A328, 'Clean_Data'!A:A, 'Clean_Data'!B:B, ""))</f>
        <v>Chocolate Biscuit</v>
      </c>
      <c r="C328" t="str">
        <f>IF(A328="No Reorders Needed", "", _xlfn.XLOOKUP(A328, 'Clean_Data'!A:A, 'Clean_Data'!C:C, ""))</f>
        <v>Bakery</v>
      </c>
      <c r="D328" t="str">
        <f>IF(A328="No Reorders Needed", "", _xlfn.XLOOKUP(A328, 'Clean_Data'!A:A, 'Clean_Data'!D:D, ""))</f>
        <v>Yodo</v>
      </c>
      <c r="E328">
        <f>IF(A328="No Reorders Needed", "", IFERROR(VLOOKUP(A328, 'Clean_Data'!A:L, 12, FALSE), ""))</f>
        <v>100</v>
      </c>
    </row>
    <row r="329" spans="1:5" x14ac:dyDescent="0.25">
      <c r="A329" t="str">
        <v>P111</v>
      </c>
      <c r="B329" t="str">
        <f>IF(A329="No Reorders Needed", "", _xlfn.XLOOKUP(A329, 'Clean_Data'!A:A, 'Clean_Data'!B:B, ""))</f>
        <v>Egg (Chicken)</v>
      </c>
      <c r="C329" t="str">
        <f>IF(A329="No Reorders Needed", "", _xlfn.XLOOKUP(A329, 'Clean_Data'!A:A, 'Clean_Data'!C:C, ""))</f>
        <v>Dairy</v>
      </c>
      <c r="D329" t="str">
        <f>IF(A329="No Reorders Needed", "", _xlfn.XLOOKUP(A329, 'Clean_Data'!A:A, 'Clean_Data'!D:D, ""))</f>
        <v>Einti</v>
      </c>
      <c r="E329">
        <f>IF(A329="No Reorders Needed", "", IFERROR(VLOOKUP(A329, 'Clean_Data'!A:L, 12, FALSE), ""))</f>
        <v>36</v>
      </c>
    </row>
    <row r="330" spans="1:5" x14ac:dyDescent="0.25">
      <c r="A330" t="str">
        <v>P052</v>
      </c>
      <c r="B330" t="str">
        <f>IF(A330="No Reorders Needed", "", _xlfn.XLOOKUP(A330, 'Clean_Data'!A:A, 'Clean_Data'!B:B, ""))</f>
        <v>Plum</v>
      </c>
      <c r="C330" t="str">
        <f>IF(A330="No Reorders Needed", "", _xlfn.XLOOKUP(A330, 'Clean_Data'!A:A, 'Clean_Data'!C:C, ""))</f>
        <v>Fruits &amp; Vegetables</v>
      </c>
      <c r="D330" t="str">
        <f>IF(A330="No Reorders Needed", "", _xlfn.XLOOKUP(A330, 'Clean_Data'!A:A, 'Clean_Data'!D:D, ""))</f>
        <v>Topicstorm</v>
      </c>
      <c r="E330">
        <f>IF(A330="No Reorders Needed", "", IFERROR(VLOOKUP(A330, 'Clean_Data'!A:L, 12, FALSE), ""))</f>
        <v>37</v>
      </c>
    </row>
    <row r="331" spans="1:5" x14ac:dyDescent="0.25">
      <c r="A331" t="str">
        <v>P060</v>
      </c>
      <c r="B331" t="str">
        <f>IF(A331="No Reorders Needed", "", _xlfn.XLOOKUP(A331, 'Clean_Data'!A:A, 'Clean_Data'!B:B, ""))</f>
        <v>Grapes</v>
      </c>
      <c r="C331" t="str">
        <f>IF(A331="No Reorders Needed", "", _xlfn.XLOOKUP(A331, 'Clean_Data'!A:A, 'Clean_Data'!C:C, ""))</f>
        <v>Fruits &amp; Vegetables</v>
      </c>
      <c r="D331" t="str">
        <f>IF(A331="No Reorders Needed", "", _xlfn.XLOOKUP(A331, 'Clean_Data'!A:A, 'Clean_Data'!D:D, ""))</f>
        <v>Thoughtmix</v>
      </c>
      <c r="E331">
        <f>IF(A331="No Reorders Needed", "", IFERROR(VLOOKUP(A331, 'Clean_Data'!A:L, 12, FALSE), ""))</f>
        <v>59</v>
      </c>
    </row>
    <row r="332" spans="1:5" x14ac:dyDescent="0.25">
      <c r="A332" t="str">
        <v>P002</v>
      </c>
      <c r="B332" t="str">
        <f>IF(A332="No Reorders Needed", "", _xlfn.XLOOKUP(A332, 'Clean_Data'!A:A, 'Clean_Data'!B:B, ""))</f>
        <v>Vegetable Oil</v>
      </c>
      <c r="C332" t="str">
        <f>IF(A332="No Reorders Needed", "", _xlfn.XLOOKUP(A332, 'Clean_Data'!A:A, 'Clean_Data'!C:C, ""))</f>
        <v>Oils &amp; Fats</v>
      </c>
      <c r="D332" t="str">
        <f>IF(A332="No Reorders Needed", "", _xlfn.XLOOKUP(A332, 'Clean_Data'!A:A, 'Clean_Data'!D:D, ""))</f>
        <v>Digitube</v>
      </c>
      <c r="E332">
        <f>IF(A332="No Reorders Needed", "", IFERROR(VLOOKUP(A332, 'Clean_Data'!A:L, 12, FALSE), ""))</f>
        <v>51</v>
      </c>
    </row>
    <row r="333" spans="1:5" x14ac:dyDescent="0.25">
      <c r="A333" t="str">
        <v>P117</v>
      </c>
      <c r="B333" t="str">
        <f>IF(A333="No Reorders Needed", "", _xlfn.XLOOKUP(A333, 'Clean_Data'!A:A, 'Clean_Data'!B:B, ""))</f>
        <v>Heavy Cream</v>
      </c>
      <c r="C333" t="str">
        <f>IF(A333="No Reorders Needed", "", _xlfn.XLOOKUP(A333, 'Clean_Data'!A:A, 'Clean_Data'!C:C, ""))</f>
        <v>Dairy</v>
      </c>
      <c r="D333" t="str">
        <f>IF(A333="No Reorders Needed", "", _xlfn.XLOOKUP(A333, 'Clean_Data'!A:A, 'Clean_Data'!D:D, ""))</f>
        <v>Ntags</v>
      </c>
      <c r="E333">
        <f>IF(A333="No Reorders Needed", "", IFERROR(VLOOKUP(A333, 'Clean_Data'!A:L, 12, FALSE), ""))</f>
        <v>12</v>
      </c>
    </row>
    <row r="334" spans="1:5" x14ac:dyDescent="0.25">
      <c r="A334" t="str">
        <v>P081</v>
      </c>
      <c r="B334" t="str">
        <f>IF(A334="No Reorders Needed", "", _xlfn.XLOOKUP(A334, 'Clean_Data'!A:A, 'Clean_Data'!B:B, ""))</f>
        <v>Herbal Tea</v>
      </c>
      <c r="C334" t="str">
        <f>IF(A334="No Reorders Needed", "", _xlfn.XLOOKUP(A334, 'Clean_Data'!A:A, 'Clean_Data'!C:C, ""))</f>
        <v>Beverages</v>
      </c>
      <c r="D334" t="str">
        <f>IF(A334="No Reorders Needed", "", _xlfn.XLOOKUP(A334, 'Clean_Data'!A:A, 'Clean_Data'!D:D, ""))</f>
        <v>Pixonyx</v>
      </c>
      <c r="E334">
        <f>IF(A334="No Reorders Needed", "", IFERROR(VLOOKUP(A334, 'Clean_Data'!A:L, 12, FALSE), ""))</f>
        <v>77</v>
      </c>
    </row>
    <row r="335" spans="1:5" x14ac:dyDescent="0.25">
      <c r="A335" t="str">
        <v>P101</v>
      </c>
      <c r="B335" t="str">
        <f>IF(A335="No Reorders Needed", "", _xlfn.XLOOKUP(A335, 'Clean_Data'!A:A, 'Clean_Data'!B:B, ""))</f>
        <v>Halibut</v>
      </c>
      <c r="C335" t="str">
        <f>IF(A335="No Reorders Needed", "", _xlfn.XLOOKUP(A335, 'Clean_Data'!A:A, 'Clean_Data'!C:C, ""))</f>
        <v>Seafood</v>
      </c>
      <c r="D335" t="str">
        <f>IF(A335="No Reorders Needed", "", _xlfn.XLOOKUP(A335, 'Clean_Data'!A:A, 'Clean_Data'!D:D, ""))</f>
        <v>Wikibox</v>
      </c>
      <c r="E335">
        <f>IF(A335="No Reorders Needed", "", IFERROR(VLOOKUP(A335, 'Clean_Data'!A:L, 12, FALSE), ""))</f>
        <v>47</v>
      </c>
    </row>
    <row r="336" spans="1:5" x14ac:dyDescent="0.25">
      <c r="A336" t="str">
        <v>P111</v>
      </c>
      <c r="B336" t="str">
        <f>IF(A336="No Reorders Needed", "", _xlfn.XLOOKUP(A336, 'Clean_Data'!A:A, 'Clean_Data'!B:B, ""))</f>
        <v>Egg (Chicken)</v>
      </c>
      <c r="C336" t="str">
        <f>IF(A336="No Reorders Needed", "", _xlfn.XLOOKUP(A336, 'Clean_Data'!A:A, 'Clean_Data'!C:C, ""))</f>
        <v>Dairy</v>
      </c>
      <c r="D336" t="str">
        <f>IF(A336="No Reorders Needed", "", _xlfn.XLOOKUP(A336, 'Clean_Data'!A:A, 'Clean_Data'!D:D, ""))</f>
        <v>Einti</v>
      </c>
      <c r="E336">
        <f>IF(A336="No Reorders Needed", "", IFERROR(VLOOKUP(A336, 'Clean_Data'!A:L, 12, FALSE), ""))</f>
        <v>36</v>
      </c>
    </row>
    <row r="337" spans="1:5" x14ac:dyDescent="0.25">
      <c r="A337" t="str">
        <v>P040</v>
      </c>
      <c r="B337" t="str">
        <f>IF(A337="No Reorders Needed", "", _xlfn.XLOOKUP(A337, 'Clean_Data'!A:A, 'Clean_Data'!B:B, ""))</f>
        <v>Sesame Oil</v>
      </c>
      <c r="C337" t="str">
        <f>IF(A337="No Reorders Needed", "", _xlfn.XLOOKUP(A337, 'Clean_Data'!A:A, 'Clean_Data'!C:C, ""))</f>
        <v>Oils &amp; Fats</v>
      </c>
      <c r="D337" t="str">
        <f>IF(A337="No Reorders Needed", "", _xlfn.XLOOKUP(A337, 'Clean_Data'!A:A, 'Clean_Data'!D:D, ""))</f>
        <v>Dabtype</v>
      </c>
      <c r="E337">
        <f>IF(A337="No Reorders Needed", "", IFERROR(VLOOKUP(A337, 'Clean_Data'!A:L, 12, FALSE), ""))</f>
        <v>45</v>
      </c>
    </row>
    <row r="338" spans="1:5" x14ac:dyDescent="0.25">
      <c r="A338" t="str">
        <v>P014</v>
      </c>
      <c r="B338" t="str">
        <f>IF(A338="No Reorders Needed", "", _xlfn.XLOOKUP(A338, 'Clean_Data'!A:A, 'Clean_Data'!B:B, ""))</f>
        <v>Digestive Biscuit</v>
      </c>
      <c r="C338" t="str">
        <f>IF(A338="No Reorders Needed", "", _xlfn.XLOOKUP(A338, 'Clean_Data'!A:A, 'Clean_Data'!C:C, ""))</f>
        <v>Bakery</v>
      </c>
      <c r="D338" t="str">
        <f>IF(A338="No Reorders Needed", "", _xlfn.XLOOKUP(A338, 'Clean_Data'!A:A, 'Clean_Data'!D:D, ""))</f>
        <v>Devshare</v>
      </c>
      <c r="E338">
        <f>IF(A338="No Reorders Needed", "", IFERROR(VLOOKUP(A338, 'Clean_Data'!A:L, 12, FALSE), ""))</f>
        <v>77</v>
      </c>
    </row>
    <row r="339" spans="1:5" x14ac:dyDescent="0.25">
      <c r="A339" t="str">
        <v>P099</v>
      </c>
      <c r="B339" t="str">
        <f>IF(A339="No Reorders Needed", "", _xlfn.XLOOKUP(A339, 'Clean_Data'!A:A, 'Clean_Data'!B:B, ""))</f>
        <v>Multigrain Bread</v>
      </c>
      <c r="C339" t="str">
        <f>IF(A339="No Reorders Needed", "", _xlfn.XLOOKUP(A339, 'Clean_Data'!A:A, 'Clean_Data'!C:C, ""))</f>
        <v>Bakery</v>
      </c>
      <c r="D339" t="str">
        <f>IF(A339="No Reorders Needed", "", _xlfn.XLOOKUP(A339, 'Clean_Data'!A:A, 'Clean_Data'!D:D, ""))</f>
        <v>Topicware</v>
      </c>
      <c r="E339">
        <f>IF(A339="No Reorders Needed", "", IFERROR(VLOOKUP(A339, 'Clean_Data'!A:L, 12, FALSE), ""))</f>
        <v>87</v>
      </c>
    </row>
    <row r="340" spans="1:5" x14ac:dyDescent="0.25">
      <c r="A340" t="str">
        <v>P117</v>
      </c>
      <c r="B340" t="str">
        <f>IF(A340="No Reorders Needed", "", _xlfn.XLOOKUP(A340, 'Clean_Data'!A:A, 'Clean_Data'!B:B, ""))</f>
        <v>Heavy Cream</v>
      </c>
      <c r="C340" t="str">
        <f>IF(A340="No Reorders Needed", "", _xlfn.XLOOKUP(A340, 'Clean_Data'!A:A, 'Clean_Data'!C:C, ""))</f>
        <v>Dairy</v>
      </c>
      <c r="D340" t="str">
        <f>IF(A340="No Reorders Needed", "", _xlfn.XLOOKUP(A340, 'Clean_Data'!A:A, 'Clean_Data'!D:D, ""))</f>
        <v>Ntags</v>
      </c>
      <c r="E340">
        <f>IF(A340="No Reorders Needed", "", IFERROR(VLOOKUP(A340, 'Clean_Data'!A:L, 12, FALSE), ""))</f>
        <v>12</v>
      </c>
    </row>
    <row r="341" spans="1:5" x14ac:dyDescent="0.25">
      <c r="A341" t="str">
        <v>P018</v>
      </c>
      <c r="B341" t="str">
        <f>IF(A341="No Reorders Needed", "", _xlfn.XLOOKUP(A341, 'Clean_Data'!A:A, 'Clean_Data'!B:B, ""))</f>
        <v>Ricotta Cheese</v>
      </c>
      <c r="C341" t="str">
        <f>IF(A341="No Reorders Needed", "", _xlfn.XLOOKUP(A341, 'Clean_Data'!A:A, 'Clean_Data'!C:C, ""))</f>
        <v>Dairy</v>
      </c>
      <c r="D341" t="str">
        <f>IF(A341="No Reorders Needed", "", _xlfn.XLOOKUP(A341, 'Clean_Data'!A:A, 'Clean_Data'!D:D, ""))</f>
        <v>Skimia</v>
      </c>
      <c r="E341">
        <f>IF(A341="No Reorders Needed", "", IFERROR(VLOOKUP(A341, 'Clean_Data'!A:L, 12, FALSE), ""))</f>
        <v>50</v>
      </c>
    </row>
    <row r="342" spans="1:5" x14ac:dyDescent="0.25">
      <c r="A342" t="str">
        <v>P023</v>
      </c>
      <c r="B342" t="str">
        <f>IF(A342="No Reorders Needed", "", _xlfn.XLOOKUP(A342, 'Clean_Data'!A:A, 'Clean_Data'!B:B, ""))</f>
        <v>Mango</v>
      </c>
      <c r="C342" t="str">
        <f>IF(A342="No Reorders Needed", "", _xlfn.XLOOKUP(A342, 'Clean_Data'!A:A, 'Clean_Data'!C:C, ""))</f>
        <v>Fruits &amp; Vegetables</v>
      </c>
      <c r="D342" t="str">
        <f>IF(A342="No Reorders Needed", "", _xlfn.XLOOKUP(A342, 'Clean_Data'!A:A, 'Clean_Data'!D:D, ""))</f>
        <v>Meevee</v>
      </c>
      <c r="E342">
        <f>IF(A342="No Reorders Needed", "", IFERROR(VLOOKUP(A342, 'Clean_Data'!A:L, 12, FALSE), ""))</f>
        <v>89</v>
      </c>
    </row>
    <row r="343" spans="1:5" x14ac:dyDescent="0.25">
      <c r="A343" t="str">
        <v>P093</v>
      </c>
      <c r="B343" t="str">
        <f>IF(A343="No Reorders Needed", "", _xlfn.XLOOKUP(A343, 'Clean_Data'!A:A, 'Clean_Data'!B:B, ""))</f>
        <v>Basmati Rice</v>
      </c>
      <c r="C343" t="str">
        <f>IF(A343="No Reorders Needed", "", _xlfn.XLOOKUP(A343, 'Clean_Data'!A:A, 'Clean_Data'!C:C, ""))</f>
        <v>Grains &amp; Pulses</v>
      </c>
      <c r="D343" t="str">
        <f>IF(A343="No Reorders Needed", "", _xlfn.XLOOKUP(A343, 'Clean_Data'!A:A, 'Clean_Data'!D:D, ""))</f>
        <v>Kanoodle</v>
      </c>
      <c r="E343">
        <f>IF(A343="No Reorders Needed", "", IFERROR(VLOOKUP(A343, 'Clean_Data'!A:L, 12, FALSE), ""))</f>
        <v>15</v>
      </c>
    </row>
    <row r="344" spans="1:5" x14ac:dyDescent="0.25">
      <c r="A344" t="str">
        <v>P001</v>
      </c>
      <c r="B344" t="str">
        <f>IF(A344="No Reorders Needed", "", _xlfn.XLOOKUP(A344, 'Clean_Data'!A:A, 'Clean_Data'!B:B, ""))</f>
        <v>Bell Pepper</v>
      </c>
      <c r="C344" t="str">
        <f>IF(A344="No Reorders Needed", "", _xlfn.XLOOKUP(A344, 'Clean_Data'!A:A, 'Clean_Data'!C:C, ""))</f>
        <v>Fruits &amp; Vegetables</v>
      </c>
      <c r="D344" t="str">
        <f>IF(A344="No Reorders Needed", "", _xlfn.XLOOKUP(A344, 'Clean_Data'!A:A, 'Clean_Data'!D:D, ""))</f>
        <v>Eimbee</v>
      </c>
      <c r="E344">
        <f>IF(A344="No Reorders Needed", "", IFERROR(VLOOKUP(A344, 'Clean_Data'!A:L, 12, FALSE), ""))</f>
        <v>50</v>
      </c>
    </row>
    <row r="345" spans="1:5" x14ac:dyDescent="0.25">
      <c r="A345" t="str">
        <v>P056</v>
      </c>
      <c r="B345" t="str">
        <f>IF(A345="No Reorders Needed", "", _xlfn.XLOOKUP(A345, 'Clean_Data'!A:A, 'Clean_Data'!B:B, ""))</f>
        <v>Pomegranate</v>
      </c>
      <c r="C345" t="str">
        <f>IF(A345="No Reorders Needed", "", _xlfn.XLOOKUP(A345, 'Clean_Data'!A:A, 'Clean_Data'!C:C, ""))</f>
        <v>Fruits &amp; Vegetables</v>
      </c>
      <c r="D345" t="str">
        <f>IF(A345="No Reorders Needed", "", _xlfn.XLOOKUP(A345, 'Clean_Data'!A:A, 'Clean_Data'!D:D, ""))</f>
        <v>Meeveo</v>
      </c>
      <c r="E345">
        <f>IF(A345="No Reorders Needed", "", IFERROR(VLOOKUP(A345, 'Clean_Data'!A:L, 12, FALSE), ""))</f>
        <v>59</v>
      </c>
    </row>
    <row r="346" spans="1:5" x14ac:dyDescent="0.25">
      <c r="A346" t="str">
        <v>P076</v>
      </c>
      <c r="B346" t="str">
        <f>IF(A346="No Reorders Needed", "", _xlfn.XLOOKUP(A346, 'Clean_Data'!A:A, 'Clean_Data'!B:B, ""))</f>
        <v>Egg (Goose)</v>
      </c>
      <c r="C346" t="str">
        <f>IF(A346="No Reorders Needed", "", _xlfn.XLOOKUP(A346, 'Clean_Data'!A:A, 'Clean_Data'!C:C, ""))</f>
        <v>Dairy</v>
      </c>
      <c r="D346" t="str">
        <f>IF(A346="No Reorders Needed", "", _xlfn.XLOOKUP(A346, 'Clean_Data'!A:A, 'Clean_Data'!D:D, ""))</f>
        <v>Gabvine</v>
      </c>
      <c r="E346">
        <f>IF(A346="No Reorders Needed", "", IFERROR(VLOOKUP(A346, 'Clean_Data'!A:L, 12, FALSE), ""))</f>
        <v>60</v>
      </c>
    </row>
    <row r="347" spans="1:5" x14ac:dyDescent="0.25">
      <c r="A347" t="str">
        <v>P120</v>
      </c>
      <c r="B347" t="str">
        <f>IF(A347="No Reorders Needed", "", _xlfn.XLOOKUP(A347, 'Clean_Data'!A:A, 'Clean_Data'!B:B, ""))</f>
        <v>Mozzarella Cheese</v>
      </c>
      <c r="C347" t="str">
        <f>IF(A347="No Reorders Needed", "", _xlfn.XLOOKUP(A347, 'Clean_Data'!A:A, 'Clean_Data'!C:C, ""))</f>
        <v>Dairy</v>
      </c>
      <c r="D347" t="str">
        <f>IF(A347="No Reorders Needed", "", _xlfn.XLOOKUP(A347, 'Clean_Data'!A:A, 'Clean_Data'!D:D, ""))</f>
        <v>Devpoint</v>
      </c>
      <c r="E347">
        <f>IF(A347="No Reorders Needed", "", IFERROR(VLOOKUP(A347, 'Clean_Data'!A:L, 12, FALSE), ""))</f>
        <v>16</v>
      </c>
    </row>
    <row r="348" spans="1:5" x14ac:dyDescent="0.25">
      <c r="A348" t="str">
        <v>P039</v>
      </c>
      <c r="B348" t="str">
        <f>IF(A348="No Reorders Needed", "", _xlfn.XLOOKUP(A348, 'Clean_Data'!A:A, 'Clean_Data'!B:B, ""))</f>
        <v>Palm Oil</v>
      </c>
      <c r="C348" t="str">
        <f>IF(A348="No Reorders Needed", "", _xlfn.XLOOKUP(A348, 'Clean_Data'!A:A, 'Clean_Data'!C:C, ""))</f>
        <v>Oils &amp; Fats</v>
      </c>
      <c r="D348" t="str">
        <f>IF(A348="No Reorders Needed", "", _xlfn.XLOOKUP(A348, 'Clean_Data'!A:A, 'Clean_Data'!D:D, ""))</f>
        <v>Skipstorm</v>
      </c>
      <c r="E348">
        <f>IF(A348="No Reorders Needed", "", IFERROR(VLOOKUP(A348, 'Clean_Data'!A:L, 12, FALSE), ""))</f>
        <v>67</v>
      </c>
    </row>
    <row r="349" spans="1:5" x14ac:dyDescent="0.25">
      <c r="A349" t="str">
        <v>P086</v>
      </c>
      <c r="B349" t="str">
        <f>IF(A349="No Reorders Needed", "", _xlfn.XLOOKUP(A349, 'Clean_Data'!A:A, 'Clean_Data'!B:B, ""))</f>
        <v>Cod</v>
      </c>
      <c r="C349" t="str">
        <f>IF(A349="No Reorders Needed", "", _xlfn.XLOOKUP(A349, 'Clean_Data'!A:A, 'Clean_Data'!C:C, ""))</f>
        <v>Seafood</v>
      </c>
      <c r="D349" t="str">
        <f>IF(A349="No Reorders Needed", "", _xlfn.XLOOKUP(A349, 'Clean_Data'!A:A, 'Clean_Data'!D:D, ""))</f>
        <v>Kwimbee</v>
      </c>
      <c r="E349">
        <f>IF(A349="No Reorders Needed", "", IFERROR(VLOOKUP(A349, 'Clean_Data'!A:L, 12, FALSE), ""))</f>
        <v>72</v>
      </c>
    </row>
    <row r="350" spans="1:5" x14ac:dyDescent="0.25">
      <c r="A350" t="str">
        <v>P046</v>
      </c>
      <c r="B350" t="str">
        <f>IF(A350="No Reorders Needed", "", _xlfn.XLOOKUP(A350, 'Clean_Data'!A:A, 'Clean_Data'!B:B, ""))</f>
        <v>Egg (Duck)</v>
      </c>
      <c r="C350" t="str">
        <f>IF(A350="No Reorders Needed", "", _xlfn.XLOOKUP(A350, 'Clean_Data'!A:A, 'Clean_Data'!C:C, ""))</f>
        <v>Dairy</v>
      </c>
      <c r="D350" t="str">
        <f>IF(A350="No Reorders Needed", "", _xlfn.XLOOKUP(A350, 'Clean_Data'!A:A, 'Clean_Data'!D:D, ""))</f>
        <v>Katz</v>
      </c>
      <c r="E350">
        <f>IF(A350="No Reorders Needed", "", IFERROR(VLOOKUP(A350, 'Clean_Data'!A:L, 12, FALSE), ""))</f>
        <v>37</v>
      </c>
    </row>
    <row r="351" spans="1:5" x14ac:dyDescent="0.25">
      <c r="A351" t="str">
        <v>P087</v>
      </c>
      <c r="B351" t="str">
        <f>IF(A351="No Reorders Needed", "", _xlfn.XLOOKUP(A351, 'Clean_Data'!A:A, 'Clean_Data'!B:B, ""))</f>
        <v>Kiwi</v>
      </c>
      <c r="C351" t="str">
        <f>IF(A351="No Reorders Needed", "", _xlfn.XLOOKUP(A351, 'Clean_Data'!A:A, 'Clean_Data'!C:C, ""))</f>
        <v>Fruits &amp; Vegetables</v>
      </c>
      <c r="D351" t="str">
        <f>IF(A351="No Reorders Needed", "", _xlfn.XLOOKUP(A351, 'Clean_Data'!A:A, 'Clean_Data'!D:D, ""))</f>
        <v>Zooveo</v>
      </c>
      <c r="E351">
        <f>IF(A351="No Reorders Needed", "", IFERROR(VLOOKUP(A351, 'Clean_Data'!A:L, 12, FALSE), ""))</f>
        <v>37</v>
      </c>
    </row>
    <row r="352" spans="1:5" x14ac:dyDescent="0.25">
      <c r="A352" t="str">
        <v>P026</v>
      </c>
      <c r="B352" t="str">
        <f>IF(A352="No Reorders Needed", "", _xlfn.XLOOKUP(A352, 'Clean_Data'!A:A, 'Clean_Data'!B:B, ""))</f>
        <v>Sourdough Bread</v>
      </c>
      <c r="C352" t="str">
        <f>IF(A352="No Reorders Needed", "", _xlfn.XLOOKUP(A352, 'Clean_Data'!A:A, 'Clean_Data'!C:C, ""))</f>
        <v>Bakery</v>
      </c>
      <c r="D352" t="str">
        <f>IF(A352="No Reorders Needed", "", _xlfn.XLOOKUP(A352, 'Clean_Data'!A:A, 'Clean_Data'!D:D, ""))</f>
        <v>Plajo</v>
      </c>
      <c r="E352">
        <f>IF(A352="No Reorders Needed", "", IFERROR(VLOOKUP(A352, 'Clean_Data'!A:L, 12, FALSE), ""))</f>
        <v>65</v>
      </c>
    </row>
    <row r="353" spans="1:5" x14ac:dyDescent="0.25">
      <c r="A353" t="str">
        <v>P097</v>
      </c>
      <c r="B353" t="str">
        <f>IF(A353="No Reorders Needed", "", _xlfn.XLOOKUP(A353, 'Clean_Data'!A:A, 'Clean_Data'!B:B, ""))</f>
        <v>Peas</v>
      </c>
      <c r="C353" t="str">
        <f>IF(A353="No Reorders Needed", "", _xlfn.XLOOKUP(A353, 'Clean_Data'!A:A, 'Clean_Data'!C:C, ""))</f>
        <v>Fruits &amp; Vegetables</v>
      </c>
      <c r="D353" t="str">
        <f>IF(A353="No Reorders Needed", "", _xlfn.XLOOKUP(A353, 'Clean_Data'!A:A, 'Clean_Data'!D:D, ""))</f>
        <v>Youbridge</v>
      </c>
      <c r="E353">
        <f>IF(A353="No Reorders Needed", "", IFERROR(VLOOKUP(A353, 'Clean_Data'!A:L, 12, FALSE), ""))</f>
        <v>100</v>
      </c>
    </row>
    <row r="354" spans="1:5" x14ac:dyDescent="0.25">
      <c r="A354" t="str">
        <v>P103</v>
      </c>
      <c r="B354" t="str">
        <f>IF(A354="No Reorders Needed", "", _xlfn.XLOOKUP(A354, 'Clean_Data'!A:A, 'Clean_Data'!B:B, ""))</f>
        <v>Broccoli</v>
      </c>
      <c r="C354" t="str">
        <f>IF(A354="No Reorders Needed", "", _xlfn.XLOOKUP(A354, 'Clean_Data'!A:A, 'Clean_Data'!C:C, ""))</f>
        <v>Fruits &amp; Vegetables</v>
      </c>
      <c r="D354" t="str">
        <f>IF(A354="No Reorders Needed", "", _xlfn.XLOOKUP(A354, 'Clean_Data'!A:A, 'Clean_Data'!D:D, ""))</f>
        <v>Abatz</v>
      </c>
      <c r="E354">
        <f>IF(A354="No Reorders Needed", "", IFERROR(VLOOKUP(A354, 'Clean_Data'!A:L, 12, FALSE), ""))</f>
        <v>35</v>
      </c>
    </row>
    <row r="355" spans="1:5" x14ac:dyDescent="0.25">
      <c r="A355" t="str">
        <v>P091</v>
      </c>
      <c r="B355" t="str">
        <f>IF(A355="No Reorders Needed", "", _xlfn.XLOOKUP(A355, 'Clean_Data'!A:A, 'Clean_Data'!B:B, ""))</f>
        <v>Spinach</v>
      </c>
      <c r="C355" t="str">
        <f>IF(A355="No Reorders Needed", "", _xlfn.XLOOKUP(A355, 'Clean_Data'!A:A, 'Clean_Data'!C:C, ""))</f>
        <v>Fruits &amp; Vegetables</v>
      </c>
      <c r="D355" t="str">
        <f>IF(A355="No Reorders Needed", "", _xlfn.XLOOKUP(A355, 'Clean_Data'!A:A, 'Clean_Data'!D:D, ""))</f>
        <v>Shuffledrive</v>
      </c>
      <c r="E355">
        <f>IF(A355="No Reorders Needed", "", IFERROR(VLOOKUP(A355, 'Clean_Data'!A:L, 12, FALSE), ""))</f>
        <v>88</v>
      </c>
    </row>
    <row r="356" spans="1:5" x14ac:dyDescent="0.25">
      <c r="A356" t="str">
        <v>P067</v>
      </c>
      <c r="B356" t="str">
        <f>IF(A356="No Reorders Needed", "", _xlfn.XLOOKUP(A356, 'Clean_Data'!A:A, 'Clean_Data'!B:B, ""))</f>
        <v>Greek Yogurt</v>
      </c>
      <c r="C356" t="str">
        <f>IF(A356="No Reorders Needed", "", _xlfn.XLOOKUP(A356, 'Clean_Data'!A:A, 'Clean_Data'!C:C, ""))</f>
        <v>Dairy</v>
      </c>
      <c r="D356" t="str">
        <f>IF(A356="No Reorders Needed", "", _xlfn.XLOOKUP(A356, 'Clean_Data'!A:A, 'Clean_Data'!D:D, ""))</f>
        <v>Thoughtstorm</v>
      </c>
      <c r="E356">
        <f>IF(A356="No Reorders Needed", "", IFERROR(VLOOKUP(A356, 'Clean_Data'!A:L, 12, FALSE), ""))</f>
        <v>91</v>
      </c>
    </row>
    <row r="357" spans="1:5" x14ac:dyDescent="0.25">
      <c r="A357" t="str">
        <v>P086</v>
      </c>
      <c r="B357" t="str">
        <f>IF(A357="No Reorders Needed", "", _xlfn.XLOOKUP(A357, 'Clean_Data'!A:A, 'Clean_Data'!B:B, ""))</f>
        <v>Cod</v>
      </c>
      <c r="C357" t="str">
        <f>IF(A357="No Reorders Needed", "", _xlfn.XLOOKUP(A357, 'Clean_Data'!A:A, 'Clean_Data'!C:C, ""))</f>
        <v>Seafood</v>
      </c>
      <c r="D357" t="str">
        <f>IF(A357="No Reorders Needed", "", _xlfn.XLOOKUP(A357, 'Clean_Data'!A:A, 'Clean_Data'!D:D, ""))</f>
        <v>Kwimbee</v>
      </c>
      <c r="E357">
        <f>IF(A357="No Reorders Needed", "", IFERROR(VLOOKUP(A357, 'Clean_Data'!A:L, 12, FALSE), ""))</f>
        <v>72</v>
      </c>
    </row>
    <row r="358" spans="1:5" x14ac:dyDescent="0.25">
      <c r="A358" t="str">
        <v>P075</v>
      </c>
      <c r="B358" t="str">
        <f>IF(A358="No Reorders Needed", "", _xlfn.XLOOKUP(A358, 'Clean_Data'!A:A, 'Clean_Data'!B:B, ""))</f>
        <v>Rye Bread</v>
      </c>
      <c r="C358" t="str">
        <f>IF(A358="No Reorders Needed", "", _xlfn.XLOOKUP(A358, 'Clean_Data'!A:A, 'Clean_Data'!C:C, ""))</f>
        <v>Bakery</v>
      </c>
      <c r="D358" t="str">
        <f>IF(A358="No Reorders Needed", "", _xlfn.XLOOKUP(A358, 'Clean_Data'!A:A, 'Clean_Data'!D:D, ""))</f>
        <v>Brainlounge</v>
      </c>
      <c r="E358">
        <f>IF(A358="No Reorders Needed", "", IFERROR(VLOOKUP(A358, 'Clean_Data'!A:L, 12, FALSE), ""))</f>
        <v>69</v>
      </c>
    </row>
    <row r="359" spans="1:5" x14ac:dyDescent="0.25">
      <c r="A359" t="str">
        <v>P118</v>
      </c>
      <c r="B359" t="str">
        <f>IF(A359="No Reorders Needed", "", _xlfn.XLOOKUP(A359, 'Clean_Data'!A:A, 'Clean_Data'!B:B, ""))</f>
        <v>Blueberries</v>
      </c>
      <c r="C359" t="str">
        <f>IF(A359="No Reorders Needed", "", _xlfn.XLOOKUP(A359, 'Clean_Data'!A:A, 'Clean_Data'!C:C, ""))</f>
        <v>Fruits &amp; Vegetables</v>
      </c>
      <c r="D359" t="str">
        <f>IF(A359="No Reorders Needed", "", _xlfn.XLOOKUP(A359, 'Clean_Data'!A:A, 'Clean_Data'!D:D, ""))</f>
        <v>Flipbug</v>
      </c>
      <c r="E359">
        <f>IF(A359="No Reorders Needed", "", IFERROR(VLOOKUP(A359, 'Clean_Data'!A:L, 12, FALSE), ""))</f>
        <v>87</v>
      </c>
    </row>
    <row r="360" spans="1:5" x14ac:dyDescent="0.25">
      <c r="A360" t="str">
        <v>P032</v>
      </c>
      <c r="B360" t="str">
        <f>IF(A360="No Reorders Needed", "", _xlfn.XLOOKUP(A360, 'Clean_Data'!A:A, 'Clean_Data'!B:B, ""))</f>
        <v>Milk</v>
      </c>
      <c r="C360" t="str">
        <f>IF(A360="No Reorders Needed", "", _xlfn.XLOOKUP(A360, 'Clean_Data'!A:A, 'Clean_Data'!C:C, ""))</f>
        <v>Dairy</v>
      </c>
      <c r="D360" t="str">
        <f>IF(A360="No Reorders Needed", "", _xlfn.XLOOKUP(A360, 'Clean_Data'!A:A, 'Clean_Data'!D:D, ""))</f>
        <v>Centimia</v>
      </c>
      <c r="E360">
        <f>IF(A360="No Reorders Needed", "", IFERROR(VLOOKUP(A360, 'Clean_Data'!A:L, 12, FALSE), ""))</f>
        <v>13</v>
      </c>
    </row>
    <row r="361" spans="1:5" x14ac:dyDescent="0.25">
      <c r="A361" t="str">
        <v>P019</v>
      </c>
      <c r="B361" t="str">
        <f>IF(A361="No Reorders Needed", "", _xlfn.XLOOKUP(A361, 'Clean_Data'!A:A, 'Clean_Data'!B:B, ""))</f>
        <v>Eggplant</v>
      </c>
      <c r="C361" t="str">
        <f>IF(A361="No Reorders Needed", "", _xlfn.XLOOKUP(A361, 'Clean_Data'!A:A, 'Clean_Data'!C:C, ""))</f>
        <v>Fruits &amp; Vegetables</v>
      </c>
      <c r="D361" t="str">
        <f>IF(A361="No Reorders Needed", "", _xlfn.XLOOKUP(A361, 'Clean_Data'!A:A, 'Clean_Data'!D:D, ""))</f>
        <v>Blogpad</v>
      </c>
      <c r="E361">
        <f>IF(A361="No Reorders Needed", "", IFERROR(VLOOKUP(A361, 'Clean_Data'!A:L, 12, FALSE), ""))</f>
        <v>25</v>
      </c>
    </row>
    <row r="362" spans="1:5" x14ac:dyDescent="0.25">
      <c r="A362" t="str">
        <v>P065</v>
      </c>
      <c r="B362" t="str">
        <f>IF(A362="No Reorders Needed", "", _xlfn.XLOOKUP(A362, 'Clean_Data'!A:A, 'Clean_Data'!B:B, ""))</f>
        <v>Coconut</v>
      </c>
      <c r="C362" t="str">
        <f>IF(A362="No Reorders Needed", "", _xlfn.XLOOKUP(A362, 'Clean_Data'!A:A, 'Clean_Data'!C:C, ""))</f>
        <v>Fruits &amp; Vegetables</v>
      </c>
      <c r="D362" t="str">
        <f>IF(A362="No Reorders Needed", "", _xlfn.XLOOKUP(A362, 'Clean_Data'!A:A, 'Clean_Data'!D:D, ""))</f>
        <v>Katz</v>
      </c>
      <c r="E362">
        <f>IF(A362="No Reorders Needed", "", IFERROR(VLOOKUP(A362, 'Clean_Data'!A:L, 12, FALSE), ""))</f>
        <v>56</v>
      </c>
    </row>
    <row r="363" spans="1:5" x14ac:dyDescent="0.25">
      <c r="A363" t="str">
        <v>P045</v>
      </c>
      <c r="B363" t="str">
        <f>IF(A363="No Reorders Needed", "", _xlfn.XLOOKUP(A363, 'Clean_Data'!A:A, 'Clean_Data'!B:B, ""))</f>
        <v>Olive Oil</v>
      </c>
      <c r="C363" t="str">
        <f>IF(A363="No Reorders Needed", "", _xlfn.XLOOKUP(A363, 'Clean_Data'!A:A, 'Clean_Data'!C:C, ""))</f>
        <v>Oils &amp; Fats</v>
      </c>
      <c r="D363" t="str">
        <f>IF(A363="No Reorders Needed", "", _xlfn.XLOOKUP(A363, 'Clean_Data'!A:A, 'Clean_Data'!D:D, ""))</f>
        <v>Realmix</v>
      </c>
      <c r="E363">
        <f>IF(A363="No Reorders Needed", "", IFERROR(VLOOKUP(A363, 'Clean_Data'!A:L, 12, FALSE), ""))</f>
        <v>36</v>
      </c>
    </row>
    <row r="364" spans="1:5" x14ac:dyDescent="0.25">
      <c r="A364" t="str">
        <v>P080</v>
      </c>
      <c r="B364" t="str">
        <f>IF(A364="No Reorders Needed", "", _xlfn.XLOOKUP(A364, 'Clean_Data'!A:A, 'Clean_Data'!B:B, ""))</f>
        <v>Egg (Quail)</v>
      </c>
      <c r="C364" t="str">
        <f>IF(A364="No Reorders Needed", "", _xlfn.XLOOKUP(A364, 'Clean_Data'!A:A, 'Clean_Data'!C:C, ""))</f>
        <v>Dairy</v>
      </c>
      <c r="D364" t="str">
        <f>IF(A364="No Reorders Needed", "", _xlfn.XLOOKUP(A364, 'Clean_Data'!A:A, 'Clean_Data'!D:D, ""))</f>
        <v>Realpoint</v>
      </c>
      <c r="E364">
        <f>IF(A364="No Reorders Needed", "", IFERROR(VLOOKUP(A364, 'Clean_Data'!A:L, 12, FALSE), ""))</f>
        <v>97</v>
      </c>
    </row>
    <row r="365" spans="1:5" x14ac:dyDescent="0.25">
      <c r="A365" t="str">
        <v>P124</v>
      </c>
      <c r="B365" t="str">
        <f>IF(A365="No Reorders Needed", "", _xlfn.XLOOKUP(A365, 'Clean_Data'!A:A, 'Clean_Data'!B:B, ""))</f>
        <v>Raw Sugar</v>
      </c>
      <c r="C365" t="str">
        <f>IF(A365="No Reorders Needed", "", _xlfn.XLOOKUP(A365, 'Clean_Data'!A:A, 'Clean_Data'!C:C, ""))</f>
        <v>Bakery</v>
      </c>
      <c r="D365" t="str">
        <f>IF(A365="No Reorders Needed", "", _xlfn.XLOOKUP(A365, 'Clean_Data'!A:A, 'Clean_Data'!D:D, ""))</f>
        <v>BlogXS</v>
      </c>
      <c r="E365">
        <f>IF(A365="No Reorders Needed", "", IFERROR(VLOOKUP(A365, 'Clean_Data'!A:L, 12, FALSE), ""))</f>
        <v>100</v>
      </c>
    </row>
    <row r="366" spans="1:5" x14ac:dyDescent="0.25">
      <c r="A366" t="str">
        <v>P088</v>
      </c>
      <c r="B366" t="str">
        <f>IF(A366="No Reorders Needed", "", _xlfn.XLOOKUP(A366, 'Clean_Data'!A:A, 'Clean_Data'!B:B, ""))</f>
        <v>Haddock</v>
      </c>
      <c r="C366" t="str">
        <f>IF(A366="No Reorders Needed", "", _xlfn.XLOOKUP(A366, 'Clean_Data'!A:A, 'Clean_Data'!C:C, ""))</f>
        <v>Seafood</v>
      </c>
      <c r="D366" t="str">
        <f>IF(A366="No Reorders Needed", "", _xlfn.XLOOKUP(A366, 'Clean_Data'!A:A, 'Clean_Data'!D:D, ""))</f>
        <v>Kwimbee</v>
      </c>
      <c r="E366">
        <f>IF(A366="No Reorders Needed", "", IFERROR(VLOOKUP(A366, 'Clean_Data'!A:L, 12, FALSE), ""))</f>
        <v>75</v>
      </c>
    </row>
    <row r="367" spans="1:5" x14ac:dyDescent="0.25">
      <c r="A367" t="str">
        <v>P124</v>
      </c>
      <c r="B367" t="str">
        <f>IF(A367="No Reorders Needed", "", _xlfn.XLOOKUP(A367, 'Clean_Data'!A:A, 'Clean_Data'!B:B, ""))</f>
        <v>Raw Sugar</v>
      </c>
      <c r="C367" t="str">
        <f>IF(A367="No Reorders Needed", "", _xlfn.XLOOKUP(A367, 'Clean_Data'!A:A, 'Clean_Data'!C:C, ""))</f>
        <v>Bakery</v>
      </c>
      <c r="D367" t="str">
        <f>IF(A367="No Reorders Needed", "", _xlfn.XLOOKUP(A367, 'Clean_Data'!A:A, 'Clean_Data'!D:D, ""))</f>
        <v>BlogXS</v>
      </c>
      <c r="E367">
        <f>IF(A367="No Reorders Needed", "", IFERROR(VLOOKUP(A367, 'Clean_Data'!A:L, 12, FALSE), ""))</f>
        <v>100</v>
      </c>
    </row>
    <row r="368" spans="1:5" x14ac:dyDescent="0.25">
      <c r="A368" t="str">
        <v>P106</v>
      </c>
      <c r="B368" t="str">
        <f>IF(A368="No Reorders Needed", "", _xlfn.XLOOKUP(A368, 'Clean_Data'!A:A, 'Clean_Data'!B:B, ""))</f>
        <v>Green Tea</v>
      </c>
      <c r="C368" t="str">
        <f>IF(A368="No Reorders Needed", "", _xlfn.XLOOKUP(A368, 'Clean_Data'!A:A, 'Clean_Data'!C:C, ""))</f>
        <v>Beverages</v>
      </c>
      <c r="D368" t="str">
        <f>IF(A368="No Reorders Needed", "", _xlfn.XLOOKUP(A368, 'Clean_Data'!A:A, 'Clean_Data'!D:D, ""))</f>
        <v>Photobug</v>
      </c>
      <c r="E368">
        <f>IF(A368="No Reorders Needed", "", IFERROR(VLOOKUP(A368, 'Clean_Data'!A:L, 12, FALSE), ""))</f>
        <v>26</v>
      </c>
    </row>
    <row r="369" spans="1:5" x14ac:dyDescent="0.25">
      <c r="A369" t="str">
        <v>P035</v>
      </c>
      <c r="B369" t="str">
        <f>IF(A369="No Reorders Needed", "", _xlfn.XLOOKUP(A369, 'Clean_Data'!A:A, 'Clean_Data'!B:B, ""))</f>
        <v>Sour Cream</v>
      </c>
      <c r="C369" t="str">
        <f>IF(A369="No Reorders Needed", "", _xlfn.XLOOKUP(A369, 'Clean_Data'!A:A, 'Clean_Data'!C:C, ""))</f>
        <v>Dairy</v>
      </c>
      <c r="D369" t="str">
        <f>IF(A369="No Reorders Needed", "", _xlfn.XLOOKUP(A369, 'Clean_Data'!A:A, 'Clean_Data'!D:D, ""))</f>
        <v>Skyvu</v>
      </c>
      <c r="E369">
        <f>IF(A369="No Reorders Needed", "", IFERROR(VLOOKUP(A369, 'Clean_Data'!A:L, 12, FALSE), ""))</f>
        <v>11</v>
      </c>
    </row>
    <row r="370" spans="1:5" x14ac:dyDescent="0.25">
      <c r="A370" t="str">
        <v>P019</v>
      </c>
      <c r="B370" t="str">
        <f>IF(A370="No Reorders Needed", "", _xlfn.XLOOKUP(A370, 'Clean_Data'!A:A, 'Clean_Data'!B:B, ""))</f>
        <v>Eggplant</v>
      </c>
      <c r="C370" t="str">
        <f>IF(A370="No Reorders Needed", "", _xlfn.XLOOKUP(A370, 'Clean_Data'!A:A, 'Clean_Data'!C:C, ""))</f>
        <v>Fruits &amp; Vegetables</v>
      </c>
      <c r="D370" t="str">
        <f>IF(A370="No Reorders Needed", "", _xlfn.XLOOKUP(A370, 'Clean_Data'!A:A, 'Clean_Data'!D:D, ""))</f>
        <v>Blogpad</v>
      </c>
      <c r="E370">
        <f>IF(A370="No Reorders Needed", "", IFERROR(VLOOKUP(A370, 'Clean_Data'!A:L, 12, FALSE), ""))</f>
        <v>25</v>
      </c>
    </row>
    <row r="371" spans="1:5" x14ac:dyDescent="0.25">
      <c r="A371" t="str">
        <v>P065</v>
      </c>
      <c r="B371" t="str">
        <f>IF(A371="No Reorders Needed", "", _xlfn.XLOOKUP(A371, 'Clean_Data'!A:A, 'Clean_Data'!B:B, ""))</f>
        <v>Coconut</v>
      </c>
      <c r="C371" t="str">
        <f>IF(A371="No Reorders Needed", "", _xlfn.XLOOKUP(A371, 'Clean_Data'!A:A, 'Clean_Data'!C:C, ""))</f>
        <v>Fruits &amp; Vegetables</v>
      </c>
      <c r="D371" t="str">
        <f>IF(A371="No Reorders Needed", "", _xlfn.XLOOKUP(A371, 'Clean_Data'!A:A, 'Clean_Data'!D:D, ""))</f>
        <v>Katz</v>
      </c>
      <c r="E371">
        <f>IF(A371="No Reorders Needed", "", IFERROR(VLOOKUP(A371, 'Clean_Data'!A:L, 12, FALSE), ""))</f>
        <v>56</v>
      </c>
    </row>
    <row r="372" spans="1:5" x14ac:dyDescent="0.25">
      <c r="A372" t="str">
        <v>P099</v>
      </c>
      <c r="B372" t="str">
        <f>IF(A372="No Reorders Needed", "", _xlfn.XLOOKUP(A372, 'Clean_Data'!A:A, 'Clean_Data'!B:B, ""))</f>
        <v>Multigrain Bread</v>
      </c>
      <c r="C372" t="str">
        <f>IF(A372="No Reorders Needed", "", _xlfn.XLOOKUP(A372, 'Clean_Data'!A:A, 'Clean_Data'!C:C, ""))</f>
        <v>Bakery</v>
      </c>
      <c r="D372" t="str">
        <f>IF(A372="No Reorders Needed", "", _xlfn.XLOOKUP(A372, 'Clean_Data'!A:A, 'Clean_Data'!D:D, ""))</f>
        <v>Topicware</v>
      </c>
      <c r="E372">
        <f>IF(A372="No Reorders Needed", "", IFERROR(VLOOKUP(A372, 'Clean_Data'!A:L, 12, FALSE), ""))</f>
        <v>87</v>
      </c>
    </row>
    <row r="373" spans="1:5" x14ac:dyDescent="0.25">
      <c r="A373" t="str">
        <v>P068</v>
      </c>
      <c r="B373" t="str">
        <f>IF(A373="No Reorders Needed", "", _xlfn.XLOOKUP(A373, 'Clean_Data'!A:A, 'Clean_Data'!B:B, ""))</f>
        <v>Peach</v>
      </c>
      <c r="C373" t="str">
        <f>IF(A373="No Reorders Needed", "", _xlfn.XLOOKUP(A373, 'Clean_Data'!A:A, 'Clean_Data'!C:C, ""))</f>
        <v>Fruits &amp; Vegetables</v>
      </c>
      <c r="D373" t="str">
        <f>IF(A373="No Reorders Needed", "", _xlfn.XLOOKUP(A373, 'Clean_Data'!A:A, 'Clean_Data'!D:D, ""))</f>
        <v>Youfeed</v>
      </c>
      <c r="E373">
        <f>IF(A373="No Reorders Needed", "", IFERROR(VLOOKUP(A373, 'Clean_Data'!A:L, 12, FALSE), ""))</f>
        <v>47</v>
      </c>
    </row>
    <row r="374" spans="1:5" x14ac:dyDescent="0.25">
      <c r="A374" t="str">
        <v>P110</v>
      </c>
      <c r="B374" t="str">
        <f>IF(A374="No Reorders Needed", "", _xlfn.XLOOKUP(A374, 'Clean_Data'!A:A, 'Clean_Data'!B:B, ""))</f>
        <v>Butter Biscuit</v>
      </c>
      <c r="C374" t="str">
        <f>IF(A374="No Reorders Needed", "", _xlfn.XLOOKUP(A374, 'Clean_Data'!A:A, 'Clean_Data'!C:C, ""))</f>
        <v>Bakery</v>
      </c>
      <c r="D374" t="str">
        <f>IF(A374="No Reorders Needed", "", _xlfn.XLOOKUP(A374, 'Clean_Data'!A:A, 'Clean_Data'!D:D, ""))</f>
        <v>Ozu</v>
      </c>
      <c r="E374">
        <f>IF(A374="No Reorders Needed", "", IFERROR(VLOOKUP(A374, 'Clean_Data'!A:L, 12, FALSE), ""))</f>
        <v>38</v>
      </c>
    </row>
    <row r="375" spans="1:5" x14ac:dyDescent="0.25">
      <c r="A375" t="str">
        <v>P108</v>
      </c>
      <c r="B375" t="str">
        <f>IF(A375="No Reorders Needed", "", _xlfn.XLOOKUP(A375, 'Clean_Data'!A:A, 'Clean_Data'!B:B, ""))</f>
        <v>Cherry</v>
      </c>
      <c r="C375" t="str">
        <f>IF(A375="No Reorders Needed", "", _xlfn.XLOOKUP(A375, 'Clean_Data'!A:A, 'Clean_Data'!C:C, ""))</f>
        <v>Fruits &amp; Vegetables</v>
      </c>
      <c r="D375" t="str">
        <f>IF(A375="No Reorders Needed", "", _xlfn.XLOOKUP(A375, 'Clean_Data'!A:A, 'Clean_Data'!D:D, ""))</f>
        <v>Jabbersphere</v>
      </c>
      <c r="E375">
        <f>IF(A375="No Reorders Needed", "", IFERROR(VLOOKUP(A375, 'Clean_Data'!A:L, 12, FALSE), ""))</f>
        <v>57</v>
      </c>
    </row>
    <row r="376" spans="1:5" x14ac:dyDescent="0.25">
      <c r="A376" t="str">
        <v>P078</v>
      </c>
      <c r="B376" t="str">
        <f>IF(A376="No Reorders Needed", "", _xlfn.XLOOKUP(A376, 'Clean_Data'!A:A, 'Clean_Data'!B:B, ""))</f>
        <v>Black Coffee</v>
      </c>
      <c r="C376" t="str">
        <f>IF(A376="No Reorders Needed", "", _xlfn.XLOOKUP(A376, 'Clean_Data'!A:A, 'Clean_Data'!C:C, ""))</f>
        <v>Beverages</v>
      </c>
      <c r="D376" t="str">
        <f>IF(A376="No Reorders Needed", "", _xlfn.XLOOKUP(A376, 'Clean_Data'!A:A, 'Clean_Data'!D:D, ""))</f>
        <v>Skyndu</v>
      </c>
      <c r="E376">
        <f>IF(A376="No Reorders Needed", "", IFERROR(VLOOKUP(A376, 'Clean_Data'!A:L, 12, FALSE), ""))</f>
        <v>40</v>
      </c>
    </row>
    <row r="377" spans="1:5" x14ac:dyDescent="0.25">
      <c r="A377" t="str">
        <v>P084</v>
      </c>
      <c r="B377" t="str">
        <f>IF(A377="No Reorders Needed", "", _xlfn.XLOOKUP(A377, 'Clean_Data'!A:A, 'Clean_Data'!B:B, ""))</f>
        <v>Evaporated Milk</v>
      </c>
      <c r="C377" t="str">
        <f>IF(A377="No Reorders Needed", "", _xlfn.XLOOKUP(A377, 'Clean_Data'!A:A, 'Clean_Data'!C:C, ""))</f>
        <v>Dairy</v>
      </c>
      <c r="D377" t="str">
        <f>IF(A377="No Reorders Needed", "", _xlfn.XLOOKUP(A377, 'Clean_Data'!A:A, 'Clean_Data'!D:D, ""))</f>
        <v>Demivee</v>
      </c>
      <c r="E377">
        <f>IF(A377="No Reorders Needed", "", IFERROR(VLOOKUP(A377, 'Clean_Data'!A:L, 12, FALSE), ""))</f>
        <v>64</v>
      </c>
    </row>
    <row r="378" spans="1:5" x14ac:dyDescent="0.25">
      <c r="A378" t="str">
        <v>P044</v>
      </c>
      <c r="B378" t="str">
        <f>IF(A378="No Reorders Needed", "", _xlfn.XLOOKUP(A378, 'Clean_Data'!A:A, 'Clean_Data'!B:B, ""))</f>
        <v>Peanut Oil</v>
      </c>
      <c r="C378" t="str">
        <f>IF(A378="No Reorders Needed", "", _xlfn.XLOOKUP(A378, 'Clean_Data'!A:A, 'Clean_Data'!C:C, ""))</f>
        <v>Oils &amp; Fats</v>
      </c>
      <c r="D378" t="str">
        <f>IF(A378="No Reorders Needed", "", _xlfn.XLOOKUP(A378, 'Clean_Data'!A:A, 'Clean_Data'!D:D, ""))</f>
        <v>Tagopia</v>
      </c>
      <c r="E378">
        <f>IF(A378="No Reorders Needed", "", IFERROR(VLOOKUP(A378, 'Clean_Data'!A:L, 12, FALSE), ""))</f>
        <v>38</v>
      </c>
    </row>
    <row r="379" spans="1:5" x14ac:dyDescent="0.25">
      <c r="A379" t="str">
        <v>P011</v>
      </c>
      <c r="B379" t="str">
        <f>IF(A379="No Reorders Needed", "", _xlfn.XLOOKUP(A379, 'Clean_Data'!A:A, 'Clean_Data'!B:B, ""))</f>
        <v>Cheddar Cheese</v>
      </c>
      <c r="C379" t="str">
        <f>IF(A379="No Reorders Needed", "", _xlfn.XLOOKUP(A379, 'Clean_Data'!A:A, 'Clean_Data'!C:C, ""))</f>
        <v>Dairy</v>
      </c>
      <c r="D379" t="str">
        <f>IF(A379="No Reorders Needed", "", _xlfn.XLOOKUP(A379, 'Clean_Data'!A:A, 'Clean_Data'!D:D, ""))</f>
        <v>Gabcube</v>
      </c>
      <c r="E379">
        <f>IF(A379="No Reorders Needed", "", IFERROR(VLOOKUP(A379, 'Clean_Data'!A:L, 12, FALSE), ""))</f>
        <v>60</v>
      </c>
    </row>
    <row r="380" spans="1:5" x14ac:dyDescent="0.25">
      <c r="A380" t="str">
        <v>P121</v>
      </c>
      <c r="B380" t="str">
        <f>IF(A380="No Reorders Needed", "", _xlfn.XLOOKUP(A380, 'Clean_Data'!A:A, 'Clean_Data'!B:B, ""))</f>
        <v>Mackerel</v>
      </c>
      <c r="C380" t="str">
        <f>IF(A380="No Reorders Needed", "", _xlfn.XLOOKUP(A380, 'Clean_Data'!A:A, 'Clean_Data'!C:C, ""))</f>
        <v>Seafood</v>
      </c>
      <c r="D380" t="str">
        <f>IF(A380="No Reorders Needed", "", _xlfn.XLOOKUP(A380, 'Clean_Data'!A:A, 'Clean_Data'!D:D, ""))</f>
        <v>Dabfeed</v>
      </c>
      <c r="E380">
        <f>IF(A380="No Reorders Needed", "", IFERROR(VLOOKUP(A380, 'Clean_Data'!A:L, 12, FALSE), ""))</f>
        <v>76</v>
      </c>
    </row>
    <row r="381" spans="1:5" x14ac:dyDescent="0.25">
      <c r="A381" t="str">
        <v>P020</v>
      </c>
      <c r="B381" t="str">
        <f>IF(A381="No Reorders Needed", "", _xlfn.XLOOKUP(A381, 'Clean_Data'!A:A, 'Clean_Data'!B:B, ""))</f>
        <v>Whole Wheat Flour</v>
      </c>
      <c r="C381" t="str">
        <f>IF(A381="No Reorders Needed", "", _xlfn.XLOOKUP(A381, 'Clean_Data'!A:A, 'Clean_Data'!C:C, ""))</f>
        <v>Grains &amp; Pulses</v>
      </c>
      <c r="D381" t="str">
        <f>IF(A381="No Reorders Needed", "", _xlfn.XLOOKUP(A381, 'Clean_Data'!A:A, 'Clean_Data'!D:D, ""))</f>
        <v>Dabjam</v>
      </c>
      <c r="E381">
        <f>IF(A381="No Reorders Needed", "", IFERROR(VLOOKUP(A381, 'Clean_Data'!A:L, 12, FALSE), ""))</f>
        <v>38</v>
      </c>
    </row>
    <row r="382" spans="1:5" x14ac:dyDescent="0.25">
      <c r="A382" t="str">
        <v>P107</v>
      </c>
      <c r="B382" t="str">
        <f>IF(A382="No Reorders Needed", "", _xlfn.XLOOKUP(A382, 'Clean_Data'!A:A, 'Clean_Data'!B:B, ""))</f>
        <v>Swiss Cheese</v>
      </c>
      <c r="C382" t="str">
        <f>IF(A382="No Reorders Needed", "", _xlfn.XLOOKUP(A382, 'Clean_Data'!A:A, 'Clean_Data'!C:C, ""))</f>
        <v>Dairy</v>
      </c>
      <c r="D382" t="str">
        <f>IF(A382="No Reorders Needed", "", _xlfn.XLOOKUP(A382, 'Clean_Data'!A:A, 'Clean_Data'!D:D, ""))</f>
        <v>Reallinks</v>
      </c>
      <c r="E382">
        <f>IF(A382="No Reorders Needed", "", IFERROR(VLOOKUP(A382, 'Clean_Data'!A:L, 12, FALSE), ""))</f>
        <v>49</v>
      </c>
    </row>
    <row r="383" spans="1:5" x14ac:dyDescent="0.25">
      <c r="A383" t="str">
        <v>P070</v>
      </c>
      <c r="B383" t="str">
        <f>IF(A383="No Reorders Needed", "", _xlfn.XLOOKUP(A383, 'Clean_Data'!A:A, 'Clean_Data'!B:B, ""))</f>
        <v>Mushrooms</v>
      </c>
      <c r="C383" t="str">
        <f>IF(A383="No Reorders Needed", "", _xlfn.XLOOKUP(A383, 'Clean_Data'!A:A, 'Clean_Data'!C:C, ""))</f>
        <v>Fruits &amp; Vegetables</v>
      </c>
      <c r="D383" t="str">
        <f>IF(A383="No Reorders Needed", "", _xlfn.XLOOKUP(A383, 'Clean_Data'!A:A, 'Clean_Data'!D:D, ""))</f>
        <v>Yakijo</v>
      </c>
      <c r="E383">
        <f>IF(A383="No Reorders Needed", "", IFERROR(VLOOKUP(A383, 'Clean_Data'!A:L, 12, FALSE), ""))</f>
        <v>24</v>
      </c>
    </row>
    <row r="384" spans="1:5" x14ac:dyDescent="0.25">
      <c r="A384" t="str">
        <v>P006</v>
      </c>
      <c r="B384" t="str">
        <f>IF(A384="No Reorders Needed", "", _xlfn.XLOOKUP(A384, 'Clean_Data'!A:A, 'Clean_Data'!B:B, ""))</f>
        <v>Lemon</v>
      </c>
      <c r="C384" t="str">
        <f>IF(A384="No Reorders Needed", "", _xlfn.XLOOKUP(A384, 'Clean_Data'!A:A, 'Clean_Data'!C:C, ""))</f>
        <v>Fruits &amp; Vegetables</v>
      </c>
      <c r="D384" t="str">
        <f>IF(A384="No Reorders Needed", "", _xlfn.XLOOKUP(A384, 'Clean_Data'!A:A, 'Clean_Data'!D:D, ""))</f>
        <v>Yata</v>
      </c>
      <c r="E384">
        <f>IF(A384="No Reorders Needed", "", IFERROR(VLOOKUP(A384, 'Clean_Data'!A:L, 12, FALSE), ""))</f>
        <v>91</v>
      </c>
    </row>
    <row r="385" spans="1:5" x14ac:dyDescent="0.25">
      <c r="A385" t="str">
        <v>P072</v>
      </c>
      <c r="B385" t="str">
        <f>IF(A385="No Reorders Needed", "", _xlfn.XLOOKUP(A385, 'Clean_Data'!A:A, 'Clean_Data'!B:B, ""))</f>
        <v>White Tea</v>
      </c>
      <c r="C385" t="str">
        <f>IF(A385="No Reorders Needed", "", _xlfn.XLOOKUP(A385, 'Clean_Data'!A:A, 'Clean_Data'!C:C, ""))</f>
        <v>Beverages</v>
      </c>
      <c r="D385" t="str">
        <f>IF(A385="No Reorders Needed", "", _xlfn.XLOOKUP(A385, 'Clean_Data'!A:A, 'Clean_Data'!D:D, ""))</f>
        <v>Brightbean</v>
      </c>
      <c r="E385">
        <f>IF(A385="No Reorders Needed", "", IFERROR(VLOOKUP(A385, 'Clean_Data'!A:L, 12, FALSE), ""))</f>
        <v>91</v>
      </c>
    </row>
    <row r="386" spans="1:5" x14ac:dyDescent="0.25">
      <c r="A386" t="str">
        <v>P034</v>
      </c>
      <c r="B386" t="str">
        <f>IF(A386="No Reorders Needed", "", _xlfn.XLOOKUP(A386, 'Clean_Data'!A:A, 'Clean_Data'!B:B, ""))</f>
        <v>Rice Flour</v>
      </c>
      <c r="C386" t="str">
        <f>IF(A386="No Reorders Needed", "", _xlfn.XLOOKUP(A386, 'Clean_Data'!A:A, 'Clean_Data'!C:C, ""))</f>
        <v>Grains &amp; Pulses</v>
      </c>
      <c r="D386" t="str">
        <f>IF(A386="No Reorders Needed", "", _xlfn.XLOOKUP(A386, 'Clean_Data'!A:A, 'Clean_Data'!D:D, ""))</f>
        <v>Quatz</v>
      </c>
      <c r="E386">
        <f>IF(A386="No Reorders Needed", "", IFERROR(VLOOKUP(A386, 'Clean_Data'!A:L, 12, FALSE), ""))</f>
        <v>24</v>
      </c>
    </row>
    <row r="387" spans="1:5" x14ac:dyDescent="0.25">
      <c r="A387" t="str">
        <v>P081</v>
      </c>
      <c r="B387" t="str">
        <f>IF(A387="No Reorders Needed", "", _xlfn.XLOOKUP(A387, 'Clean_Data'!A:A, 'Clean_Data'!B:B, ""))</f>
        <v>Herbal Tea</v>
      </c>
      <c r="C387" t="str">
        <f>IF(A387="No Reorders Needed", "", _xlfn.XLOOKUP(A387, 'Clean_Data'!A:A, 'Clean_Data'!C:C, ""))</f>
        <v>Beverages</v>
      </c>
      <c r="D387" t="str">
        <f>IF(A387="No Reorders Needed", "", _xlfn.XLOOKUP(A387, 'Clean_Data'!A:A, 'Clean_Data'!D:D, ""))</f>
        <v>Pixonyx</v>
      </c>
      <c r="E387">
        <f>IF(A387="No Reorders Needed", "", IFERROR(VLOOKUP(A387, 'Clean_Data'!A:L, 12, FALSE), ""))</f>
        <v>77</v>
      </c>
    </row>
    <row r="388" spans="1:5" x14ac:dyDescent="0.25">
      <c r="A388" t="str">
        <v>P012</v>
      </c>
      <c r="B388" t="str">
        <f>IF(A388="No Reorders Needed", "", _xlfn.XLOOKUP(A388, 'Clean_Data'!A:A, 'Clean_Data'!B:B, ""))</f>
        <v>Avocado Oil</v>
      </c>
      <c r="C388" t="str">
        <f>IF(A388="No Reorders Needed", "", _xlfn.XLOOKUP(A388, 'Clean_Data'!A:A, 'Clean_Data'!C:C, ""))</f>
        <v>Oils &amp; Fats</v>
      </c>
      <c r="D388" t="str">
        <f>IF(A388="No Reorders Needed", "", _xlfn.XLOOKUP(A388, 'Clean_Data'!A:A, 'Clean_Data'!D:D, ""))</f>
        <v>Dabtype</v>
      </c>
      <c r="E388">
        <f>IF(A388="No Reorders Needed", "", IFERROR(VLOOKUP(A388, 'Clean_Data'!A:L, 12, FALSE), ""))</f>
        <v>53</v>
      </c>
    </row>
    <row r="389" spans="1:5" x14ac:dyDescent="0.25">
      <c r="A389" t="str">
        <v>P124</v>
      </c>
      <c r="B389" t="str">
        <f>IF(A389="No Reorders Needed", "", _xlfn.XLOOKUP(A389, 'Clean_Data'!A:A, 'Clean_Data'!B:B, ""))</f>
        <v>Raw Sugar</v>
      </c>
      <c r="C389" t="str">
        <f>IF(A389="No Reorders Needed", "", _xlfn.XLOOKUP(A389, 'Clean_Data'!A:A, 'Clean_Data'!C:C, ""))</f>
        <v>Bakery</v>
      </c>
      <c r="D389" t="str">
        <f>IF(A389="No Reorders Needed", "", _xlfn.XLOOKUP(A389, 'Clean_Data'!A:A, 'Clean_Data'!D:D, ""))</f>
        <v>BlogXS</v>
      </c>
      <c r="E389">
        <f>IF(A389="No Reorders Needed", "", IFERROR(VLOOKUP(A389, 'Clean_Data'!A:L, 12, FALSE), ""))</f>
        <v>100</v>
      </c>
    </row>
    <row r="390" spans="1:5" x14ac:dyDescent="0.25">
      <c r="A390" t="str">
        <v>P023</v>
      </c>
      <c r="B390" t="str">
        <f>IF(A390="No Reorders Needed", "", _xlfn.XLOOKUP(A390, 'Clean_Data'!A:A, 'Clean_Data'!B:B, ""))</f>
        <v>Mango</v>
      </c>
      <c r="C390" t="str">
        <f>IF(A390="No Reorders Needed", "", _xlfn.XLOOKUP(A390, 'Clean_Data'!A:A, 'Clean_Data'!C:C, ""))</f>
        <v>Fruits &amp; Vegetables</v>
      </c>
      <c r="D390" t="str">
        <f>IF(A390="No Reorders Needed", "", _xlfn.XLOOKUP(A390, 'Clean_Data'!A:A, 'Clean_Data'!D:D, ""))</f>
        <v>Meevee</v>
      </c>
      <c r="E390">
        <f>IF(A390="No Reorders Needed", "", IFERROR(VLOOKUP(A390, 'Clean_Data'!A:L, 12, FALSE), ""))</f>
        <v>89</v>
      </c>
    </row>
    <row r="391" spans="1:5" x14ac:dyDescent="0.25">
      <c r="A391" t="str">
        <v>P072</v>
      </c>
      <c r="B391" t="str">
        <f>IF(A391="No Reorders Needed", "", _xlfn.XLOOKUP(A391, 'Clean_Data'!A:A, 'Clean_Data'!B:B, ""))</f>
        <v>White Tea</v>
      </c>
      <c r="C391" t="str">
        <f>IF(A391="No Reorders Needed", "", _xlfn.XLOOKUP(A391, 'Clean_Data'!A:A, 'Clean_Data'!C:C, ""))</f>
        <v>Beverages</v>
      </c>
      <c r="D391" t="str">
        <f>IF(A391="No Reorders Needed", "", _xlfn.XLOOKUP(A391, 'Clean_Data'!A:A, 'Clean_Data'!D:D, ""))</f>
        <v>Brightbean</v>
      </c>
      <c r="E391">
        <f>IF(A391="No Reorders Needed", "", IFERROR(VLOOKUP(A391, 'Clean_Data'!A:L, 12, FALSE), ""))</f>
        <v>91</v>
      </c>
    </row>
    <row r="392" spans="1:5" x14ac:dyDescent="0.25">
      <c r="A392" t="str">
        <v>P104</v>
      </c>
      <c r="B392" t="str">
        <f>IF(A392="No Reorders Needed", "", _xlfn.XLOOKUP(A392, 'Clean_Data'!A:A, 'Clean_Data'!B:B, ""))</f>
        <v>Corn Oil</v>
      </c>
      <c r="C392" t="str">
        <f>IF(A392="No Reorders Needed", "", _xlfn.XLOOKUP(A392, 'Clean_Data'!A:A, 'Clean_Data'!C:C, ""))</f>
        <v>Oils &amp; Fats</v>
      </c>
      <c r="D392" t="str">
        <f>IF(A392="No Reorders Needed", "", _xlfn.XLOOKUP(A392, 'Clean_Data'!A:A, 'Clean_Data'!D:D, ""))</f>
        <v>Tagopia</v>
      </c>
      <c r="E392">
        <f>IF(A392="No Reorders Needed", "", IFERROR(VLOOKUP(A392, 'Clean_Data'!A:L, 12, FALSE), ""))</f>
        <v>20</v>
      </c>
    </row>
    <row r="393" spans="1:5" x14ac:dyDescent="0.25">
      <c r="A393" t="str">
        <v>P094</v>
      </c>
      <c r="B393" t="str">
        <f>IF(A393="No Reorders Needed", "", _xlfn.XLOOKUP(A393, 'Clean_Data'!A:A, 'Clean_Data'!B:B, ""))</f>
        <v>Oatmeal Biscuit</v>
      </c>
      <c r="C393" t="str">
        <f>IF(A393="No Reorders Needed", "", _xlfn.XLOOKUP(A393, 'Clean_Data'!A:A, 'Clean_Data'!C:C, ""))</f>
        <v>Bakery</v>
      </c>
      <c r="D393" t="str">
        <f>IF(A393="No Reorders Needed", "", _xlfn.XLOOKUP(A393, 'Clean_Data'!A:A, 'Clean_Data'!D:D, ""))</f>
        <v>Kwimbee</v>
      </c>
      <c r="E393">
        <f>IF(A393="No Reorders Needed", "", IFERROR(VLOOKUP(A393, 'Clean_Data'!A:L, 12, FALSE), ""))</f>
        <v>41</v>
      </c>
    </row>
    <row r="394" spans="1:5" x14ac:dyDescent="0.25">
      <c r="A394" t="str">
        <v>P030</v>
      </c>
      <c r="B394" t="str">
        <f>IF(A394="No Reorders Needed", "", _xlfn.XLOOKUP(A394, 'Clean_Data'!A:A, 'Clean_Data'!B:B, ""))</f>
        <v>Bread Flour</v>
      </c>
      <c r="C394" t="str">
        <f>IF(A394="No Reorders Needed", "", _xlfn.XLOOKUP(A394, 'Clean_Data'!A:A, 'Clean_Data'!C:C, ""))</f>
        <v>Grains &amp; Pulses</v>
      </c>
      <c r="D394" t="str">
        <f>IF(A394="No Reorders Needed", "", _xlfn.XLOOKUP(A394, 'Clean_Data'!A:A, 'Clean_Data'!D:D, ""))</f>
        <v>Dazzlesphere</v>
      </c>
      <c r="E394">
        <f>IF(A394="No Reorders Needed", "", IFERROR(VLOOKUP(A394, 'Clean_Data'!A:L, 12, FALSE), ""))</f>
        <v>54</v>
      </c>
    </row>
    <row r="395" spans="1:5" x14ac:dyDescent="0.25">
      <c r="A395" t="str">
        <v>P031</v>
      </c>
      <c r="B395" t="str">
        <f>IF(A395="No Reorders Needed", "", _xlfn.XLOOKUP(A395, 'Clean_Data'!A:A, 'Clean_Data'!B:B, ""))</f>
        <v>Cucumber</v>
      </c>
      <c r="C395" t="str">
        <f>IF(A395="No Reorders Needed", "", _xlfn.XLOOKUP(A395, 'Clean_Data'!A:A, 'Clean_Data'!C:C, ""))</f>
        <v>Fruits &amp; Vegetables</v>
      </c>
      <c r="D395" t="str">
        <f>IF(A395="No Reorders Needed", "", _xlfn.XLOOKUP(A395, 'Clean_Data'!A:A, 'Clean_Data'!D:D, ""))</f>
        <v>Kanoodle</v>
      </c>
      <c r="E395">
        <f>IF(A395="No Reorders Needed", "", IFERROR(VLOOKUP(A395, 'Clean_Data'!A:L, 12, FALSE), ""))</f>
        <v>67</v>
      </c>
    </row>
    <row r="396" spans="1:5" x14ac:dyDescent="0.25">
      <c r="A396" t="str">
        <v>P110</v>
      </c>
      <c r="B396" t="str">
        <f>IF(A396="No Reorders Needed", "", _xlfn.XLOOKUP(A396, 'Clean_Data'!A:A, 'Clean_Data'!B:B, ""))</f>
        <v>Butter Biscuit</v>
      </c>
      <c r="C396" t="str">
        <f>IF(A396="No Reorders Needed", "", _xlfn.XLOOKUP(A396, 'Clean_Data'!A:A, 'Clean_Data'!C:C, ""))</f>
        <v>Bakery</v>
      </c>
      <c r="D396" t="str">
        <f>IF(A396="No Reorders Needed", "", _xlfn.XLOOKUP(A396, 'Clean_Data'!A:A, 'Clean_Data'!D:D, ""))</f>
        <v>Ozu</v>
      </c>
      <c r="E396">
        <f>IF(A396="No Reorders Needed", "", IFERROR(VLOOKUP(A396, 'Clean_Data'!A:L, 12, FALSE), ""))</f>
        <v>38</v>
      </c>
    </row>
    <row r="397" spans="1:5" x14ac:dyDescent="0.25">
      <c r="A397" t="str">
        <v>P080</v>
      </c>
      <c r="B397" t="str">
        <f>IF(A397="No Reorders Needed", "", _xlfn.XLOOKUP(A397, 'Clean_Data'!A:A, 'Clean_Data'!B:B, ""))</f>
        <v>Egg (Quail)</v>
      </c>
      <c r="C397" t="str">
        <f>IF(A397="No Reorders Needed", "", _xlfn.XLOOKUP(A397, 'Clean_Data'!A:A, 'Clean_Data'!C:C, ""))</f>
        <v>Dairy</v>
      </c>
      <c r="D397" t="str">
        <f>IF(A397="No Reorders Needed", "", _xlfn.XLOOKUP(A397, 'Clean_Data'!A:A, 'Clean_Data'!D:D, ""))</f>
        <v>Realpoint</v>
      </c>
      <c r="E397">
        <f>IF(A397="No Reorders Needed", "", IFERROR(VLOOKUP(A397, 'Clean_Data'!A:L, 12, FALSE), ""))</f>
        <v>97</v>
      </c>
    </row>
    <row r="398" spans="1:5" x14ac:dyDescent="0.25">
      <c r="A398" t="str">
        <v>P066</v>
      </c>
      <c r="B398" t="str">
        <f>IF(A398="No Reorders Needed", "", _xlfn.XLOOKUP(A398, 'Clean_Data'!A:A, 'Clean_Data'!B:B, ""))</f>
        <v>Almond Flour</v>
      </c>
      <c r="C398" t="str">
        <f>IF(A398="No Reorders Needed", "", _xlfn.XLOOKUP(A398, 'Clean_Data'!A:A, 'Clean_Data'!C:C, ""))</f>
        <v>Grains &amp; Pulses</v>
      </c>
      <c r="D398" t="str">
        <f>IF(A398="No Reorders Needed", "", _xlfn.XLOOKUP(A398, 'Clean_Data'!A:A, 'Clean_Data'!D:D, ""))</f>
        <v>Trudoo</v>
      </c>
      <c r="E398">
        <f>IF(A398="No Reorders Needed", "", IFERROR(VLOOKUP(A398, 'Clean_Data'!A:L, 12, FALSE), ""))</f>
        <v>76</v>
      </c>
    </row>
    <row r="399" spans="1:5" x14ac:dyDescent="0.25">
      <c r="A399" t="str">
        <v>P103</v>
      </c>
      <c r="B399" t="str">
        <f>IF(A399="No Reorders Needed", "", _xlfn.XLOOKUP(A399, 'Clean_Data'!A:A, 'Clean_Data'!B:B, ""))</f>
        <v>Broccoli</v>
      </c>
      <c r="C399" t="str">
        <f>IF(A399="No Reorders Needed", "", _xlfn.XLOOKUP(A399, 'Clean_Data'!A:A, 'Clean_Data'!C:C, ""))</f>
        <v>Fruits &amp; Vegetables</v>
      </c>
      <c r="D399" t="str">
        <f>IF(A399="No Reorders Needed", "", _xlfn.XLOOKUP(A399, 'Clean_Data'!A:A, 'Clean_Data'!D:D, ""))</f>
        <v>Abatz</v>
      </c>
      <c r="E399">
        <f>IF(A399="No Reorders Needed", "", IFERROR(VLOOKUP(A399, 'Clean_Data'!A:L, 12, FALSE), ""))</f>
        <v>35</v>
      </c>
    </row>
    <row r="400" spans="1:5" x14ac:dyDescent="0.25">
      <c r="A400" t="str">
        <v>P024</v>
      </c>
      <c r="B400" t="str">
        <f>IF(A400="No Reorders Needed", "", _xlfn.XLOOKUP(A400, 'Clean_Data'!A:A, 'Clean_Data'!B:B, ""))</f>
        <v>Kale</v>
      </c>
      <c r="C400" t="str">
        <f>IF(A400="No Reorders Needed", "", _xlfn.XLOOKUP(A400, 'Clean_Data'!A:A, 'Clean_Data'!C:C, ""))</f>
        <v>Fruits &amp; Vegetables</v>
      </c>
      <c r="D400" t="str">
        <f>IF(A400="No Reorders Needed", "", _xlfn.XLOOKUP(A400, 'Clean_Data'!A:A, 'Clean_Data'!D:D, ""))</f>
        <v>Blogpad</v>
      </c>
      <c r="E400">
        <f>IF(A400="No Reorders Needed", "", IFERROR(VLOOKUP(A400, 'Clean_Data'!A:L, 12, FALSE), ""))</f>
        <v>47</v>
      </c>
    </row>
    <row r="401" spans="1:5" x14ac:dyDescent="0.25">
      <c r="A401" t="str">
        <v>P081</v>
      </c>
      <c r="B401" t="str">
        <f>IF(A401="No Reorders Needed", "", _xlfn.XLOOKUP(A401, 'Clean_Data'!A:A, 'Clean_Data'!B:B, ""))</f>
        <v>Herbal Tea</v>
      </c>
      <c r="C401" t="str">
        <f>IF(A401="No Reorders Needed", "", _xlfn.XLOOKUP(A401, 'Clean_Data'!A:A, 'Clean_Data'!C:C, ""))</f>
        <v>Beverages</v>
      </c>
      <c r="D401" t="str">
        <f>IF(A401="No Reorders Needed", "", _xlfn.XLOOKUP(A401, 'Clean_Data'!A:A, 'Clean_Data'!D:D, ""))</f>
        <v>Pixonyx</v>
      </c>
      <c r="E401">
        <f>IF(A401="No Reorders Needed", "", IFERROR(VLOOKUP(A401, 'Clean_Data'!A:L, 12, FALSE), ""))</f>
        <v>77</v>
      </c>
    </row>
    <row r="402" spans="1:5" x14ac:dyDescent="0.25">
      <c r="A402" t="str">
        <v>P105</v>
      </c>
      <c r="B402" t="str">
        <f>IF(A402="No Reorders Needed", "", _xlfn.XLOOKUP(A402, 'Clean_Data'!A:A, 'Clean_Data'!B:B, ""))</f>
        <v>Strawberries</v>
      </c>
      <c r="C402" t="str">
        <f>IF(A402="No Reorders Needed", "", _xlfn.XLOOKUP(A402, 'Clean_Data'!A:A, 'Clean_Data'!C:C, ""))</f>
        <v>Fruits &amp; Vegetables</v>
      </c>
      <c r="D402" t="str">
        <f>IF(A402="No Reorders Needed", "", _xlfn.XLOOKUP(A402, 'Clean_Data'!A:A, 'Clean_Data'!D:D, ""))</f>
        <v>Meevee</v>
      </c>
      <c r="E402">
        <f>IF(A402="No Reorders Needed", "", IFERROR(VLOOKUP(A402, 'Clean_Data'!A:L, 12, FALSE), ""))</f>
        <v>58</v>
      </c>
    </row>
    <row r="403" spans="1:5" x14ac:dyDescent="0.25">
      <c r="A403" t="str">
        <v>P079</v>
      </c>
      <c r="B403" t="str">
        <f>IF(A403="No Reorders Needed", "", _xlfn.XLOOKUP(A403, 'Clean_Data'!A:A, 'Clean_Data'!B:B, ""))</f>
        <v>White Sugar</v>
      </c>
      <c r="C403" t="str">
        <f>IF(A403="No Reorders Needed", "", _xlfn.XLOOKUP(A403, 'Clean_Data'!A:A, 'Clean_Data'!C:C, ""))</f>
        <v>Grains &amp; Pulses</v>
      </c>
      <c r="D403" t="str">
        <f>IF(A403="No Reorders Needed", "", _xlfn.XLOOKUP(A403, 'Clean_Data'!A:A, 'Clean_Data'!D:D, ""))</f>
        <v>Dazzlesphere</v>
      </c>
      <c r="E403">
        <f>IF(A403="No Reorders Needed", "", IFERROR(VLOOKUP(A403, 'Clean_Data'!A:L, 12, FALSE), ""))</f>
        <v>24</v>
      </c>
    </row>
    <row r="404" spans="1:5" x14ac:dyDescent="0.25">
      <c r="A404" t="str">
        <v>P055</v>
      </c>
      <c r="B404" t="str">
        <f>IF(A404="No Reorders Needed", "", _xlfn.XLOOKUP(A404, 'Clean_Data'!A:A, 'Clean_Data'!B:B, ""))</f>
        <v>Wild Rice</v>
      </c>
      <c r="C404" t="str">
        <f>IF(A404="No Reorders Needed", "", _xlfn.XLOOKUP(A404, 'Clean_Data'!A:A, 'Clean_Data'!C:C, ""))</f>
        <v>Grains &amp; Pulses</v>
      </c>
      <c r="D404" t="str">
        <f>IF(A404="No Reorders Needed", "", _xlfn.XLOOKUP(A404, 'Clean_Data'!A:A, 'Clean_Data'!D:D, ""))</f>
        <v>Wordpedia</v>
      </c>
      <c r="E404">
        <f>IF(A404="No Reorders Needed", "", IFERROR(VLOOKUP(A404, 'Clean_Data'!A:L, 12, FALSE), ""))</f>
        <v>26</v>
      </c>
    </row>
    <row r="405" spans="1:5" x14ac:dyDescent="0.25">
      <c r="A405" t="str">
        <v>P078</v>
      </c>
      <c r="B405" t="str">
        <f>IF(A405="No Reorders Needed", "", _xlfn.XLOOKUP(A405, 'Clean_Data'!A:A, 'Clean_Data'!B:B, ""))</f>
        <v>Black Coffee</v>
      </c>
      <c r="C405" t="str">
        <f>IF(A405="No Reorders Needed", "", _xlfn.XLOOKUP(A405, 'Clean_Data'!A:A, 'Clean_Data'!C:C, ""))</f>
        <v>Beverages</v>
      </c>
      <c r="D405" t="str">
        <f>IF(A405="No Reorders Needed", "", _xlfn.XLOOKUP(A405, 'Clean_Data'!A:A, 'Clean_Data'!D:D, ""))</f>
        <v>Skyndu</v>
      </c>
      <c r="E405">
        <f>IF(A405="No Reorders Needed", "", IFERROR(VLOOKUP(A405, 'Clean_Data'!A:L, 12, FALSE), ""))</f>
        <v>40</v>
      </c>
    </row>
    <row r="406" spans="1:5" x14ac:dyDescent="0.25">
      <c r="A406" t="str">
        <v>P049</v>
      </c>
      <c r="B406" t="str">
        <f>IF(A406="No Reorders Needed", "", _xlfn.XLOOKUP(A406, 'Clean_Data'!A:A, 'Clean_Data'!B:B, ""))</f>
        <v>Onion</v>
      </c>
      <c r="C406" t="str">
        <f>IF(A406="No Reorders Needed", "", _xlfn.XLOOKUP(A406, 'Clean_Data'!A:A, 'Clean_Data'!C:C, ""))</f>
        <v>Fruits &amp; Vegetables</v>
      </c>
      <c r="D406" t="str">
        <f>IF(A406="No Reorders Needed", "", _xlfn.XLOOKUP(A406, 'Clean_Data'!A:A, 'Clean_Data'!D:D, ""))</f>
        <v>Oba</v>
      </c>
      <c r="E406">
        <f>IF(A406="No Reorders Needed", "", IFERROR(VLOOKUP(A406, 'Clean_Data'!A:L, 12, FALSE), ""))</f>
        <v>34</v>
      </c>
    </row>
    <row r="407" spans="1:5" x14ac:dyDescent="0.25">
      <c r="A407" t="str">
        <v>P103</v>
      </c>
      <c r="B407" t="str">
        <f>IF(A407="No Reorders Needed", "", _xlfn.XLOOKUP(A407, 'Clean_Data'!A:A, 'Clean_Data'!B:B, ""))</f>
        <v>Broccoli</v>
      </c>
      <c r="C407" t="str">
        <f>IF(A407="No Reorders Needed", "", _xlfn.XLOOKUP(A407, 'Clean_Data'!A:A, 'Clean_Data'!C:C, ""))</f>
        <v>Fruits &amp; Vegetables</v>
      </c>
      <c r="D407" t="str">
        <f>IF(A407="No Reorders Needed", "", _xlfn.XLOOKUP(A407, 'Clean_Data'!A:A, 'Clean_Data'!D:D, ""))</f>
        <v>Abatz</v>
      </c>
      <c r="E407">
        <f>IF(A407="No Reorders Needed", "", IFERROR(VLOOKUP(A407, 'Clean_Data'!A:L, 12, FALSE), ""))</f>
        <v>35</v>
      </c>
    </row>
    <row r="408" spans="1:5" x14ac:dyDescent="0.25">
      <c r="A408" t="str">
        <v>P046</v>
      </c>
      <c r="B408" t="str">
        <f>IF(A408="No Reorders Needed", "", _xlfn.XLOOKUP(A408, 'Clean_Data'!A:A, 'Clean_Data'!B:B, ""))</f>
        <v>Egg (Duck)</v>
      </c>
      <c r="C408" t="str">
        <f>IF(A408="No Reorders Needed", "", _xlfn.XLOOKUP(A408, 'Clean_Data'!A:A, 'Clean_Data'!C:C, ""))</f>
        <v>Dairy</v>
      </c>
      <c r="D408" t="str">
        <f>IF(A408="No Reorders Needed", "", _xlfn.XLOOKUP(A408, 'Clean_Data'!A:A, 'Clean_Data'!D:D, ""))</f>
        <v>Katz</v>
      </c>
      <c r="E408">
        <f>IF(A408="No Reorders Needed", "", IFERROR(VLOOKUP(A408, 'Clean_Data'!A:L, 12, FALSE), ""))</f>
        <v>37</v>
      </c>
    </row>
    <row r="409" spans="1:5" x14ac:dyDescent="0.25">
      <c r="A409" t="str">
        <v>P021</v>
      </c>
      <c r="B409" t="str">
        <f>IF(A409="No Reorders Needed", "", _xlfn.XLOOKUP(A409, 'Clean_Data'!A:A, 'Clean_Data'!B:B, ""))</f>
        <v>Arabica Coffee</v>
      </c>
      <c r="C409" t="str">
        <f>IF(A409="No Reorders Needed", "", _xlfn.XLOOKUP(A409, 'Clean_Data'!A:A, 'Clean_Data'!C:C, ""))</f>
        <v>Beverages</v>
      </c>
      <c r="D409" t="str">
        <f>IF(A409="No Reorders Needed", "", _xlfn.XLOOKUP(A409, 'Clean_Data'!A:A, 'Clean_Data'!D:D, ""))</f>
        <v>Feedmix</v>
      </c>
      <c r="E409">
        <f>IF(A409="No Reorders Needed", "", IFERROR(VLOOKUP(A409, 'Clean_Data'!A:L, 12, FALSE), ""))</f>
        <v>45</v>
      </c>
    </row>
    <row r="410" spans="1:5" x14ac:dyDescent="0.25">
      <c r="A410" t="str">
        <v>P109</v>
      </c>
      <c r="B410" t="str">
        <f>IF(A410="No Reorders Needed", "", _xlfn.XLOOKUP(A410, 'Clean_Data'!A:A, 'Clean_Data'!B:B, ""))</f>
        <v>Zucchini</v>
      </c>
      <c r="C410" t="str">
        <f>IF(A410="No Reorders Needed", "", _xlfn.XLOOKUP(A410, 'Clean_Data'!A:A, 'Clean_Data'!C:C, ""))</f>
        <v>Fruits &amp; Vegetables</v>
      </c>
      <c r="D410" t="str">
        <f>IF(A410="No Reorders Needed", "", _xlfn.XLOOKUP(A410, 'Clean_Data'!A:A, 'Clean_Data'!D:D, ""))</f>
        <v>Quimm</v>
      </c>
      <c r="E410">
        <f>IF(A410="No Reorders Needed", "", IFERROR(VLOOKUP(A410, 'Clean_Data'!A:L, 12, FALSE), ""))</f>
        <v>89</v>
      </c>
    </row>
    <row r="411" spans="1:5" x14ac:dyDescent="0.25">
      <c r="A411" t="str">
        <v>P066</v>
      </c>
      <c r="B411" t="str">
        <f>IF(A411="No Reorders Needed", "", _xlfn.XLOOKUP(A411, 'Clean_Data'!A:A, 'Clean_Data'!B:B, ""))</f>
        <v>Almond Flour</v>
      </c>
      <c r="C411" t="str">
        <f>IF(A411="No Reorders Needed", "", _xlfn.XLOOKUP(A411, 'Clean_Data'!A:A, 'Clean_Data'!C:C, ""))</f>
        <v>Grains &amp; Pulses</v>
      </c>
      <c r="D411" t="str">
        <f>IF(A411="No Reorders Needed", "", _xlfn.XLOOKUP(A411, 'Clean_Data'!A:A, 'Clean_Data'!D:D, ""))</f>
        <v>Trudoo</v>
      </c>
      <c r="E411">
        <f>IF(A411="No Reorders Needed", "", IFERROR(VLOOKUP(A411, 'Clean_Data'!A:L, 12, FALSE), ""))</f>
        <v>76</v>
      </c>
    </row>
    <row r="412" spans="1:5" x14ac:dyDescent="0.25">
      <c r="A412" t="str">
        <v>P035</v>
      </c>
      <c r="B412" t="str">
        <f>IF(A412="No Reorders Needed", "", _xlfn.XLOOKUP(A412, 'Clean_Data'!A:A, 'Clean_Data'!B:B, ""))</f>
        <v>Sour Cream</v>
      </c>
      <c r="C412" t="str">
        <f>IF(A412="No Reorders Needed", "", _xlfn.XLOOKUP(A412, 'Clean_Data'!A:A, 'Clean_Data'!C:C, ""))</f>
        <v>Dairy</v>
      </c>
      <c r="D412" t="str">
        <f>IF(A412="No Reorders Needed", "", _xlfn.XLOOKUP(A412, 'Clean_Data'!A:A, 'Clean_Data'!D:D, ""))</f>
        <v>Skyvu</v>
      </c>
      <c r="E412">
        <f>IF(A412="No Reorders Needed", "", IFERROR(VLOOKUP(A412, 'Clean_Data'!A:L, 12, FALSE), ""))</f>
        <v>11</v>
      </c>
    </row>
    <row r="413" spans="1:5" x14ac:dyDescent="0.25">
      <c r="A413" t="str">
        <v>P103</v>
      </c>
      <c r="B413" t="str">
        <f>IF(A413="No Reorders Needed", "", _xlfn.XLOOKUP(A413, 'Clean_Data'!A:A, 'Clean_Data'!B:B, ""))</f>
        <v>Broccoli</v>
      </c>
      <c r="C413" t="str">
        <f>IF(A413="No Reorders Needed", "", _xlfn.XLOOKUP(A413, 'Clean_Data'!A:A, 'Clean_Data'!C:C, ""))</f>
        <v>Fruits &amp; Vegetables</v>
      </c>
      <c r="D413" t="str">
        <f>IF(A413="No Reorders Needed", "", _xlfn.XLOOKUP(A413, 'Clean_Data'!A:A, 'Clean_Data'!D:D, ""))</f>
        <v>Abatz</v>
      </c>
      <c r="E413">
        <f>IF(A413="No Reorders Needed", "", IFERROR(VLOOKUP(A413, 'Clean_Data'!A:L, 12, FALSE), ""))</f>
        <v>35</v>
      </c>
    </row>
    <row r="414" spans="1:5" x14ac:dyDescent="0.25">
      <c r="A414" t="str">
        <v>P017</v>
      </c>
      <c r="B414" t="str">
        <f>IF(A414="No Reorders Needed", "", _xlfn.XLOOKUP(A414, 'Clean_Data'!A:A, 'Clean_Data'!B:B, ""))</f>
        <v>Egg (Turkey)</v>
      </c>
      <c r="C414" t="str">
        <f>IF(A414="No Reorders Needed", "", _xlfn.XLOOKUP(A414, 'Clean_Data'!A:A, 'Clean_Data'!C:C, ""))</f>
        <v>Dairy</v>
      </c>
      <c r="D414" t="str">
        <f>IF(A414="No Reorders Needed", "", _xlfn.XLOOKUP(A414, 'Clean_Data'!A:A, 'Clean_Data'!D:D, ""))</f>
        <v>Bluezoom</v>
      </c>
      <c r="E414">
        <f>IF(A414="No Reorders Needed", "", IFERROR(VLOOKUP(A414, 'Clean_Data'!A:L, 12, FALSE), ""))</f>
        <v>76</v>
      </c>
    </row>
    <row r="415" spans="1:5" x14ac:dyDescent="0.25">
      <c r="A415" t="str">
        <v>P016</v>
      </c>
      <c r="B415" t="str">
        <f>IF(A415="No Reorders Needed", "", _xlfn.XLOOKUP(A415, 'Clean_Data'!A:A, 'Clean_Data'!B:B, ""))</f>
        <v>Pear</v>
      </c>
      <c r="C415" t="str">
        <f>IF(A415="No Reorders Needed", "", _xlfn.XLOOKUP(A415, 'Clean_Data'!A:A, 'Clean_Data'!C:C, ""))</f>
        <v>Fruits &amp; Vegetables</v>
      </c>
      <c r="D415" t="str">
        <f>IF(A415="No Reorders Needed", "", _xlfn.XLOOKUP(A415, 'Clean_Data'!A:A, 'Clean_Data'!D:D, ""))</f>
        <v>Roodel</v>
      </c>
      <c r="E415">
        <f>IF(A415="No Reorders Needed", "", IFERROR(VLOOKUP(A415, 'Clean_Data'!A:L, 12, FALSE), ""))</f>
        <v>79</v>
      </c>
    </row>
    <row r="416" spans="1:5" x14ac:dyDescent="0.25">
      <c r="A416" t="str">
        <v>P015</v>
      </c>
      <c r="B416" t="str">
        <f>IF(A416="No Reorders Needed", "", _xlfn.XLOOKUP(A416, 'Clean_Data'!A:A, 'Clean_Data'!B:B, ""))</f>
        <v>Cauliflower</v>
      </c>
      <c r="C416" t="str">
        <f>IF(A416="No Reorders Needed", "", _xlfn.XLOOKUP(A416, 'Clean_Data'!A:A, 'Clean_Data'!C:C, ""))</f>
        <v>Fruits &amp; Vegetables</v>
      </c>
      <c r="D416" t="str">
        <f>IF(A416="No Reorders Needed", "", _xlfn.XLOOKUP(A416, 'Clean_Data'!A:A, 'Clean_Data'!D:D, ""))</f>
        <v>Cogilith</v>
      </c>
      <c r="E416">
        <f>IF(A416="No Reorders Needed", "", IFERROR(VLOOKUP(A416, 'Clean_Data'!A:L, 12, FALSE), ""))</f>
        <v>34</v>
      </c>
    </row>
    <row r="417" spans="1:5" x14ac:dyDescent="0.25">
      <c r="A417" t="str">
        <v>P014</v>
      </c>
      <c r="B417" t="str">
        <f>IF(A417="No Reorders Needed", "", _xlfn.XLOOKUP(A417, 'Clean_Data'!A:A, 'Clean_Data'!B:B, ""))</f>
        <v>Digestive Biscuit</v>
      </c>
      <c r="C417" t="str">
        <f>IF(A417="No Reorders Needed", "", _xlfn.XLOOKUP(A417, 'Clean_Data'!A:A, 'Clean_Data'!C:C, ""))</f>
        <v>Bakery</v>
      </c>
      <c r="D417" t="str">
        <f>IF(A417="No Reorders Needed", "", _xlfn.XLOOKUP(A417, 'Clean_Data'!A:A, 'Clean_Data'!D:D, ""))</f>
        <v>Devshare</v>
      </c>
      <c r="E417">
        <f>IF(A417="No Reorders Needed", "", IFERROR(VLOOKUP(A417, 'Clean_Data'!A:L, 12, FALSE), ""))</f>
        <v>77</v>
      </c>
    </row>
    <row r="418" spans="1:5" x14ac:dyDescent="0.25">
      <c r="A418" t="str">
        <v>P044</v>
      </c>
      <c r="B418" t="str">
        <f>IF(A418="No Reorders Needed", "", _xlfn.XLOOKUP(A418, 'Clean_Data'!A:A, 'Clean_Data'!B:B, ""))</f>
        <v>Peanut Oil</v>
      </c>
      <c r="C418" t="str">
        <f>IF(A418="No Reorders Needed", "", _xlfn.XLOOKUP(A418, 'Clean_Data'!A:A, 'Clean_Data'!C:C, ""))</f>
        <v>Oils &amp; Fats</v>
      </c>
      <c r="D418" t="str">
        <f>IF(A418="No Reorders Needed", "", _xlfn.XLOOKUP(A418, 'Clean_Data'!A:A, 'Clean_Data'!D:D, ""))</f>
        <v>Tagopia</v>
      </c>
      <c r="E418">
        <f>IF(A418="No Reorders Needed", "", IFERROR(VLOOKUP(A418, 'Clean_Data'!A:L, 12, FALSE), ""))</f>
        <v>38</v>
      </c>
    </row>
    <row r="419" spans="1:5" x14ac:dyDescent="0.25">
      <c r="A419" t="str">
        <v>P001</v>
      </c>
      <c r="B419" t="str">
        <f>IF(A419="No Reorders Needed", "", _xlfn.XLOOKUP(A419, 'Clean_Data'!A:A, 'Clean_Data'!B:B, ""))</f>
        <v>Bell Pepper</v>
      </c>
      <c r="C419" t="str">
        <f>IF(A419="No Reorders Needed", "", _xlfn.XLOOKUP(A419, 'Clean_Data'!A:A, 'Clean_Data'!C:C, ""))</f>
        <v>Fruits &amp; Vegetables</v>
      </c>
      <c r="D419" t="str">
        <f>IF(A419="No Reorders Needed", "", _xlfn.XLOOKUP(A419, 'Clean_Data'!A:A, 'Clean_Data'!D:D, ""))</f>
        <v>Eimbee</v>
      </c>
      <c r="E419">
        <f>IF(A419="No Reorders Needed", "", IFERROR(VLOOKUP(A419, 'Clean_Data'!A:L, 12, FALSE), ""))</f>
        <v>50</v>
      </c>
    </row>
    <row r="420" spans="1:5" x14ac:dyDescent="0.25">
      <c r="A420" t="str">
        <v>P045</v>
      </c>
      <c r="B420" t="str">
        <f>IF(A420="No Reorders Needed", "", _xlfn.XLOOKUP(A420, 'Clean_Data'!A:A, 'Clean_Data'!B:B, ""))</f>
        <v>Olive Oil</v>
      </c>
      <c r="C420" t="str">
        <f>IF(A420="No Reorders Needed", "", _xlfn.XLOOKUP(A420, 'Clean_Data'!A:A, 'Clean_Data'!C:C, ""))</f>
        <v>Oils &amp; Fats</v>
      </c>
      <c r="D420" t="str">
        <f>IF(A420="No Reorders Needed", "", _xlfn.XLOOKUP(A420, 'Clean_Data'!A:A, 'Clean_Data'!D:D, ""))</f>
        <v>Realmix</v>
      </c>
      <c r="E420">
        <f>IF(A420="No Reorders Needed", "", IFERROR(VLOOKUP(A420, 'Clean_Data'!A:L, 12, FALSE), ""))</f>
        <v>36</v>
      </c>
    </row>
    <row r="421" spans="1:5" x14ac:dyDescent="0.25">
      <c r="A421" t="str">
        <v>P047</v>
      </c>
      <c r="B421" t="str">
        <f>IF(A421="No Reorders Needed", "", _xlfn.XLOOKUP(A421, 'Clean_Data'!A:A, 'Clean_Data'!B:B, ""))</f>
        <v>Pineapple</v>
      </c>
      <c r="C421" t="str">
        <f>IF(A421="No Reorders Needed", "", _xlfn.XLOOKUP(A421, 'Clean_Data'!A:A, 'Clean_Data'!C:C, ""))</f>
        <v>Fruits &amp; Vegetables</v>
      </c>
      <c r="D421" t="str">
        <f>IF(A421="No Reorders Needed", "", _xlfn.XLOOKUP(A421, 'Clean_Data'!A:A, 'Clean_Data'!D:D, ""))</f>
        <v>Brainverse</v>
      </c>
      <c r="E421">
        <f>IF(A421="No Reorders Needed", "", IFERROR(VLOOKUP(A421, 'Clean_Data'!A:L, 12, FALSE), ""))</f>
        <v>20</v>
      </c>
    </row>
    <row r="422" spans="1:5" x14ac:dyDescent="0.25">
      <c r="A422" t="str">
        <v>P056</v>
      </c>
      <c r="B422" t="str">
        <f>IF(A422="No Reorders Needed", "", _xlfn.XLOOKUP(A422, 'Clean_Data'!A:A, 'Clean_Data'!B:B, ""))</f>
        <v>Pomegranate</v>
      </c>
      <c r="C422" t="str">
        <f>IF(A422="No Reorders Needed", "", _xlfn.XLOOKUP(A422, 'Clean_Data'!A:A, 'Clean_Data'!C:C, ""))</f>
        <v>Fruits &amp; Vegetables</v>
      </c>
      <c r="D422" t="str">
        <f>IF(A422="No Reorders Needed", "", _xlfn.XLOOKUP(A422, 'Clean_Data'!A:A, 'Clean_Data'!D:D, ""))</f>
        <v>Meeveo</v>
      </c>
      <c r="E422">
        <f>IF(A422="No Reorders Needed", "", IFERROR(VLOOKUP(A422, 'Clean_Data'!A:L, 12, FALSE), ""))</f>
        <v>59</v>
      </c>
    </row>
    <row r="423" spans="1:5" x14ac:dyDescent="0.25">
      <c r="A423" t="str">
        <v>P017</v>
      </c>
      <c r="B423" t="str">
        <f>IF(A423="No Reorders Needed", "", _xlfn.XLOOKUP(A423, 'Clean_Data'!A:A, 'Clean_Data'!B:B, ""))</f>
        <v>Egg (Turkey)</v>
      </c>
      <c r="C423" t="str">
        <f>IF(A423="No Reorders Needed", "", _xlfn.XLOOKUP(A423, 'Clean_Data'!A:A, 'Clean_Data'!C:C, ""))</f>
        <v>Dairy</v>
      </c>
      <c r="D423" t="str">
        <f>IF(A423="No Reorders Needed", "", _xlfn.XLOOKUP(A423, 'Clean_Data'!A:A, 'Clean_Data'!D:D, ""))</f>
        <v>Bluezoom</v>
      </c>
      <c r="E423">
        <f>IF(A423="No Reorders Needed", "", IFERROR(VLOOKUP(A423, 'Clean_Data'!A:L, 12, FALSE), ""))</f>
        <v>76</v>
      </c>
    </row>
    <row r="424" spans="1:5" x14ac:dyDescent="0.25">
      <c r="A424" t="str">
        <v>P053</v>
      </c>
      <c r="B424" t="str">
        <f>IF(A424="No Reorders Needed", "", _xlfn.XLOOKUP(A424, 'Clean_Data'!A:A, 'Clean_Data'!B:B, ""))</f>
        <v>Sushi Rice</v>
      </c>
      <c r="C424" t="str">
        <f>IF(A424="No Reorders Needed", "", _xlfn.XLOOKUP(A424, 'Clean_Data'!A:A, 'Clean_Data'!C:C, ""))</f>
        <v>Grains &amp; Pulses</v>
      </c>
      <c r="D424" t="str">
        <f>IF(A424="No Reorders Needed", "", _xlfn.XLOOKUP(A424, 'Clean_Data'!A:A, 'Clean_Data'!D:D, ""))</f>
        <v>Katz</v>
      </c>
      <c r="E424">
        <f>IF(A424="No Reorders Needed", "", IFERROR(VLOOKUP(A424, 'Clean_Data'!A:L, 12, FALSE), ""))</f>
        <v>77</v>
      </c>
    </row>
    <row r="425" spans="1:5" x14ac:dyDescent="0.25">
      <c r="A425" t="str">
        <v>P048</v>
      </c>
      <c r="B425" t="str">
        <f>IF(A425="No Reorders Needed", "", _xlfn.XLOOKUP(A425, 'Clean_Data'!A:A, 'Clean_Data'!B:B, ""))</f>
        <v>Trout</v>
      </c>
      <c r="C425" t="str">
        <f>IF(A425="No Reorders Needed", "", _xlfn.XLOOKUP(A425, 'Clean_Data'!A:A, 'Clean_Data'!C:C, ""))</f>
        <v>Seafood</v>
      </c>
      <c r="D425" t="str">
        <f>IF(A425="No Reorders Needed", "", _xlfn.XLOOKUP(A425, 'Clean_Data'!A:A, 'Clean_Data'!D:D, ""))</f>
        <v>Blogtag</v>
      </c>
      <c r="E425">
        <f>IF(A425="No Reorders Needed", "", IFERROR(VLOOKUP(A425, 'Clean_Data'!A:L, 12, FALSE), ""))</f>
        <v>29</v>
      </c>
    </row>
    <row r="426" spans="1:5" x14ac:dyDescent="0.25">
      <c r="A426" t="str">
        <v>P085</v>
      </c>
      <c r="B426" t="str">
        <f>IF(A426="No Reorders Needed", "", _xlfn.XLOOKUP(A426, 'Clean_Data'!A:A, 'Clean_Data'!B:B, ""))</f>
        <v>Powdered Sugar</v>
      </c>
      <c r="C426" t="str">
        <f>IF(A426="No Reorders Needed", "", _xlfn.XLOOKUP(A426, 'Clean_Data'!A:A, 'Clean_Data'!C:C, ""))</f>
        <v>Grains &amp; Pulses</v>
      </c>
      <c r="D426" t="str">
        <f>IF(A426="No Reorders Needed", "", _xlfn.XLOOKUP(A426, 'Clean_Data'!A:A, 'Clean_Data'!D:D, ""))</f>
        <v>Devbug</v>
      </c>
      <c r="E426">
        <f>IF(A426="No Reorders Needed", "", IFERROR(VLOOKUP(A426, 'Clean_Data'!A:L, 12, FALSE), ""))</f>
        <v>46</v>
      </c>
    </row>
    <row r="427" spans="1:5" x14ac:dyDescent="0.25">
      <c r="A427" t="str">
        <v>P016</v>
      </c>
      <c r="B427" t="str">
        <f>IF(A427="No Reorders Needed", "", _xlfn.XLOOKUP(A427, 'Clean_Data'!A:A, 'Clean_Data'!B:B, ""))</f>
        <v>Pear</v>
      </c>
      <c r="C427" t="str">
        <f>IF(A427="No Reorders Needed", "", _xlfn.XLOOKUP(A427, 'Clean_Data'!A:A, 'Clean_Data'!C:C, ""))</f>
        <v>Fruits &amp; Vegetables</v>
      </c>
      <c r="D427" t="str">
        <f>IF(A427="No Reorders Needed", "", _xlfn.XLOOKUP(A427, 'Clean_Data'!A:A, 'Clean_Data'!D:D, ""))</f>
        <v>Roodel</v>
      </c>
      <c r="E427">
        <f>IF(A427="No Reorders Needed", "", IFERROR(VLOOKUP(A427, 'Clean_Data'!A:L, 12, FALSE), ""))</f>
        <v>79</v>
      </c>
    </row>
    <row r="428" spans="1:5" x14ac:dyDescent="0.25">
      <c r="A428" t="str">
        <v>P028</v>
      </c>
      <c r="B428" t="str">
        <f>IF(A428="No Reorders Needed", "", _xlfn.XLOOKUP(A428, 'Clean_Data'!A:A, 'Clean_Data'!B:B, ""))</f>
        <v>Tilapia</v>
      </c>
      <c r="C428" t="str">
        <f>IF(A428="No Reorders Needed", "", _xlfn.XLOOKUP(A428, 'Clean_Data'!A:A, 'Clean_Data'!C:C, ""))</f>
        <v>Seafood</v>
      </c>
      <c r="D428" t="str">
        <f>IF(A428="No Reorders Needed", "", _xlfn.XLOOKUP(A428, 'Clean_Data'!A:A, 'Clean_Data'!D:D, ""))</f>
        <v>Vinder</v>
      </c>
      <c r="E428">
        <f>IF(A428="No Reorders Needed", "", IFERROR(VLOOKUP(A428, 'Clean_Data'!A:L, 12, FALSE), ""))</f>
        <v>30</v>
      </c>
    </row>
    <row r="429" spans="1:5" x14ac:dyDescent="0.25">
      <c r="A429" t="str">
        <v>P048</v>
      </c>
      <c r="B429" t="str">
        <f>IF(A429="No Reorders Needed", "", _xlfn.XLOOKUP(A429, 'Clean_Data'!A:A, 'Clean_Data'!B:B, ""))</f>
        <v>Trout</v>
      </c>
      <c r="C429" t="str">
        <f>IF(A429="No Reorders Needed", "", _xlfn.XLOOKUP(A429, 'Clean_Data'!A:A, 'Clean_Data'!C:C, ""))</f>
        <v>Seafood</v>
      </c>
      <c r="D429" t="str">
        <f>IF(A429="No Reorders Needed", "", _xlfn.XLOOKUP(A429, 'Clean_Data'!A:A, 'Clean_Data'!D:D, ""))</f>
        <v>Blogtag</v>
      </c>
      <c r="E429">
        <f>IF(A429="No Reorders Needed", "", IFERROR(VLOOKUP(A429, 'Clean_Data'!A:L, 12, FALSE), ""))</f>
        <v>29</v>
      </c>
    </row>
    <row r="430" spans="1:5" x14ac:dyDescent="0.25">
      <c r="A430" t="str">
        <v>P040</v>
      </c>
      <c r="B430" t="str">
        <f>IF(A430="No Reorders Needed", "", _xlfn.XLOOKUP(A430, 'Clean_Data'!A:A, 'Clean_Data'!B:B, ""))</f>
        <v>Sesame Oil</v>
      </c>
      <c r="C430" t="str">
        <f>IF(A430="No Reorders Needed", "", _xlfn.XLOOKUP(A430, 'Clean_Data'!A:A, 'Clean_Data'!C:C, ""))</f>
        <v>Oils &amp; Fats</v>
      </c>
      <c r="D430" t="str">
        <f>IF(A430="No Reorders Needed", "", _xlfn.XLOOKUP(A430, 'Clean_Data'!A:A, 'Clean_Data'!D:D, ""))</f>
        <v>Dabtype</v>
      </c>
      <c r="E430">
        <f>IF(A430="No Reorders Needed", "", IFERROR(VLOOKUP(A430, 'Clean_Data'!A:L, 12, FALSE), ""))</f>
        <v>45</v>
      </c>
    </row>
    <row r="431" spans="1:5" x14ac:dyDescent="0.25">
      <c r="A431" t="str">
        <v>P047</v>
      </c>
      <c r="B431" t="str">
        <f>IF(A431="No Reorders Needed", "", _xlfn.XLOOKUP(A431, 'Clean_Data'!A:A, 'Clean_Data'!B:B, ""))</f>
        <v>Pineapple</v>
      </c>
      <c r="C431" t="str">
        <f>IF(A431="No Reorders Needed", "", _xlfn.XLOOKUP(A431, 'Clean_Data'!A:A, 'Clean_Data'!C:C, ""))</f>
        <v>Fruits &amp; Vegetables</v>
      </c>
      <c r="D431" t="str">
        <f>IF(A431="No Reorders Needed", "", _xlfn.XLOOKUP(A431, 'Clean_Data'!A:A, 'Clean_Data'!D:D, ""))</f>
        <v>Brainverse</v>
      </c>
      <c r="E431">
        <f>IF(A431="No Reorders Needed", "", IFERROR(VLOOKUP(A431, 'Clean_Data'!A:L, 12, FALSE), ""))</f>
        <v>20</v>
      </c>
    </row>
    <row r="432" spans="1:5" x14ac:dyDescent="0.25">
      <c r="A432" t="str">
        <v>P066</v>
      </c>
      <c r="B432" t="str">
        <f>IF(A432="No Reorders Needed", "", _xlfn.XLOOKUP(A432, 'Clean_Data'!A:A, 'Clean_Data'!B:B, ""))</f>
        <v>Almond Flour</v>
      </c>
      <c r="C432" t="str">
        <f>IF(A432="No Reorders Needed", "", _xlfn.XLOOKUP(A432, 'Clean_Data'!A:A, 'Clean_Data'!C:C, ""))</f>
        <v>Grains &amp; Pulses</v>
      </c>
      <c r="D432" t="str">
        <f>IF(A432="No Reorders Needed", "", _xlfn.XLOOKUP(A432, 'Clean_Data'!A:A, 'Clean_Data'!D:D, ""))</f>
        <v>Trudoo</v>
      </c>
      <c r="E432">
        <f>IF(A432="No Reorders Needed", "", IFERROR(VLOOKUP(A432, 'Clean_Data'!A:L, 12, FALSE), ""))</f>
        <v>76</v>
      </c>
    </row>
    <row r="433" spans="1:5" x14ac:dyDescent="0.25">
      <c r="A433" t="str">
        <v>P107</v>
      </c>
      <c r="B433" t="str">
        <f>IF(A433="No Reorders Needed", "", _xlfn.XLOOKUP(A433, 'Clean_Data'!A:A, 'Clean_Data'!B:B, ""))</f>
        <v>Swiss Cheese</v>
      </c>
      <c r="C433" t="str">
        <f>IF(A433="No Reorders Needed", "", _xlfn.XLOOKUP(A433, 'Clean_Data'!A:A, 'Clean_Data'!C:C, ""))</f>
        <v>Dairy</v>
      </c>
      <c r="D433" t="str">
        <f>IF(A433="No Reorders Needed", "", _xlfn.XLOOKUP(A433, 'Clean_Data'!A:A, 'Clean_Data'!D:D, ""))</f>
        <v>Reallinks</v>
      </c>
      <c r="E433">
        <f>IF(A433="No Reorders Needed", "", IFERROR(VLOOKUP(A433, 'Clean_Data'!A:L, 12, FALSE), ""))</f>
        <v>49</v>
      </c>
    </row>
    <row r="434" spans="1:5" x14ac:dyDescent="0.25">
      <c r="A434" t="str">
        <v>P031</v>
      </c>
      <c r="B434" t="str">
        <f>IF(A434="No Reorders Needed", "", _xlfn.XLOOKUP(A434, 'Clean_Data'!A:A, 'Clean_Data'!B:B, ""))</f>
        <v>Cucumber</v>
      </c>
      <c r="C434" t="str">
        <f>IF(A434="No Reorders Needed", "", _xlfn.XLOOKUP(A434, 'Clean_Data'!A:A, 'Clean_Data'!C:C, ""))</f>
        <v>Fruits &amp; Vegetables</v>
      </c>
      <c r="D434" t="str">
        <f>IF(A434="No Reorders Needed", "", _xlfn.XLOOKUP(A434, 'Clean_Data'!A:A, 'Clean_Data'!D:D, ""))</f>
        <v>Kanoodle</v>
      </c>
      <c r="E434">
        <f>IF(A434="No Reorders Needed", "", IFERROR(VLOOKUP(A434, 'Clean_Data'!A:L, 12, FALSE), ""))</f>
        <v>67</v>
      </c>
    </row>
    <row r="435" spans="1:5" x14ac:dyDescent="0.25">
      <c r="A435" t="str">
        <v>P066</v>
      </c>
      <c r="B435" t="str">
        <f>IF(A435="No Reorders Needed", "", _xlfn.XLOOKUP(A435, 'Clean_Data'!A:A, 'Clean_Data'!B:B, ""))</f>
        <v>Almond Flour</v>
      </c>
      <c r="C435" t="str">
        <f>IF(A435="No Reorders Needed", "", _xlfn.XLOOKUP(A435, 'Clean_Data'!A:A, 'Clean_Data'!C:C, ""))</f>
        <v>Grains &amp; Pulses</v>
      </c>
      <c r="D435" t="str">
        <f>IF(A435="No Reorders Needed", "", _xlfn.XLOOKUP(A435, 'Clean_Data'!A:A, 'Clean_Data'!D:D, ""))</f>
        <v>Trudoo</v>
      </c>
      <c r="E435">
        <f>IF(A435="No Reorders Needed", "", IFERROR(VLOOKUP(A435, 'Clean_Data'!A:L, 12, FALSE), ""))</f>
        <v>76</v>
      </c>
    </row>
    <row r="436" spans="1:5" x14ac:dyDescent="0.25">
      <c r="A436" t="str">
        <v>P022</v>
      </c>
      <c r="B436" t="str">
        <f>IF(A436="No Reorders Needed", "", _xlfn.XLOOKUP(A436, 'Clean_Data'!A:A, 'Clean_Data'!B:B, ""))</f>
        <v>Sweet Potato</v>
      </c>
      <c r="C436" t="str">
        <f>IF(A436="No Reorders Needed", "", _xlfn.XLOOKUP(A436, 'Clean_Data'!A:A, 'Clean_Data'!C:C, ""))</f>
        <v>Fruits &amp; Vegetables</v>
      </c>
      <c r="D436" t="str">
        <f>IF(A436="No Reorders Needed", "", _xlfn.XLOOKUP(A436, 'Clean_Data'!A:A, 'Clean_Data'!D:D, ""))</f>
        <v>Trupe</v>
      </c>
      <c r="E436">
        <f>IF(A436="No Reorders Needed", "", IFERROR(VLOOKUP(A436, 'Clean_Data'!A:L, 12, FALSE), ""))</f>
        <v>49</v>
      </c>
    </row>
    <row r="437" spans="1:5" x14ac:dyDescent="0.25">
      <c r="A437" t="str">
        <v>P034</v>
      </c>
      <c r="B437" t="str">
        <f>IF(A437="No Reorders Needed", "", _xlfn.XLOOKUP(A437, 'Clean_Data'!A:A, 'Clean_Data'!B:B, ""))</f>
        <v>Rice Flour</v>
      </c>
      <c r="C437" t="str">
        <f>IF(A437="No Reorders Needed", "", _xlfn.XLOOKUP(A437, 'Clean_Data'!A:A, 'Clean_Data'!C:C, ""))</f>
        <v>Grains &amp; Pulses</v>
      </c>
      <c r="D437" t="str">
        <f>IF(A437="No Reorders Needed", "", _xlfn.XLOOKUP(A437, 'Clean_Data'!A:A, 'Clean_Data'!D:D, ""))</f>
        <v>Quatz</v>
      </c>
      <c r="E437">
        <f>IF(A437="No Reorders Needed", "", IFERROR(VLOOKUP(A437, 'Clean_Data'!A:L, 12, FALSE), ""))</f>
        <v>24</v>
      </c>
    </row>
    <row r="438" spans="1:5" x14ac:dyDescent="0.25">
      <c r="A438" t="str">
        <v>P044</v>
      </c>
      <c r="B438" t="str">
        <f>IF(A438="No Reorders Needed", "", _xlfn.XLOOKUP(A438, 'Clean_Data'!A:A, 'Clean_Data'!B:B, ""))</f>
        <v>Peanut Oil</v>
      </c>
      <c r="C438" t="str">
        <f>IF(A438="No Reorders Needed", "", _xlfn.XLOOKUP(A438, 'Clean_Data'!A:A, 'Clean_Data'!C:C, ""))</f>
        <v>Oils &amp; Fats</v>
      </c>
      <c r="D438" t="str">
        <f>IF(A438="No Reorders Needed", "", _xlfn.XLOOKUP(A438, 'Clean_Data'!A:A, 'Clean_Data'!D:D, ""))</f>
        <v>Tagopia</v>
      </c>
      <c r="E438">
        <f>IF(A438="No Reorders Needed", "", IFERROR(VLOOKUP(A438, 'Clean_Data'!A:L, 12, FALSE), ""))</f>
        <v>38</v>
      </c>
    </row>
    <row r="439" spans="1:5" x14ac:dyDescent="0.25">
      <c r="A439" t="str">
        <v>P047</v>
      </c>
      <c r="B439" t="str">
        <f>IF(A439="No Reorders Needed", "", _xlfn.XLOOKUP(A439, 'Clean_Data'!A:A, 'Clean_Data'!B:B, ""))</f>
        <v>Pineapple</v>
      </c>
      <c r="C439" t="str">
        <f>IF(A439="No Reorders Needed", "", _xlfn.XLOOKUP(A439, 'Clean_Data'!A:A, 'Clean_Data'!C:C, ""))</f>
        <v>Fruits &amp; Vegetables</v>
      </c>
      <c r="D439" t="str">
        <f>IF(A439="No Reorders Needed", "", _xlfn.XLOOKUP(A439, 'Clean_Data'!A:A, 'Clean_Data'!D:D, ""))</f>
        <v>Brainverse</v>
      </c>
      <c r="E439">
        <f>IF(A439="No Reorders Needed", "", IFERROR(VLOOKUP(A439, 'Clean_Data'!A:L, 12, FALSE), ""))</f>
        <v>20</v>
      </c>
    </row>
    <row r="440" spans="1:5" x14ac:dyDescent="0.25">
      <c r="A440" t="str">
        <v>P053</v>
      </c>
      <c r="B440" t="str">
        <f>IF(A440="No Reorders Needed", "", _xlfn.XLOOKUP(A440, 'Clean_Data'!A:A, 'Clean_Data'!B:B, ""))</f>
        <v>Sushi Rice</v>
      </c>
      <c r="C440" t="str">
        <f>IF(A440="No Reorders Needed", "", _xlfn.XLOOKUP(A440, 'Clean_Data'!A:A, 'Clean_Data'!C:C, ""))</f>
        <v>Grains &amp; Pulses</v>
      </c>
      <c r="D440" t="str">
        <f>IF(A440="No Reorders Needed", "", _xlfn.XLOOKUP(A440, 'Clean_Data'!A:A, 'Clean_Data'!D:D, ""))</f>
        <v>Katz</v>
      </c>
      <c r="E440">
        <f>IF(A440="No Reorders Needed", "", IFERROR(VLOOKUP(A440, 'Clean_Data'!A:L, 12, FALSE), ""))</f>
        <v>77</v>
      </c>
    </row>
    <row r="441" spans="1:5" x14ac:dyDescent="0.25">
      <c r="A441" t="str">
        <v>P093</v>
      </c>
      <c r="B441" t="str">
        <f>IF(A441="No Reorders Needed", "", _xlfn.XLOOKUP(A441, 'Clean_Data'!A:A, 'Clean_Data'!B:B, ""))</f>
        <v>Basmati Rice</v>
      </c>
      <c r="C441" t="str">
        <f>IF(A441="No Reorders Needed", "", _xlfn.XLOOKUP(A441, 'Clean_Data'!A:A, 'Clean_Data'!C:C, ""))</f>
        <v>Grains &amp; Pulses</v>
      </c>
      <c r="D441" t="str">
        <f>IF(A441="No Reorders Needed", "", _xlfn.XLOOKUP(A441, 'Clean_Data'!A:A, 'Clean_Data'!D:D, ""))</f>
        <v>Kanoodle</v>
      </c>
      <c r="E441">
        <f>IF(A441="No Reorders Needed", "", IFERROR(VLOOKUP(A441, 'Clean_Data'!A:L, 12, FALSE), ""))</f>
        <v>15</v>
      </c>
    </row>
    <row r="442" spans="1:5" x14ac:dyDescent="0.25">
      <c r="A442" t="str">
        <v>P013</v>
      </c>
      <c r="B442" t="str">
        <f>IF(A442="No Reorders Needed", "", _xlfn.XLOOKUP(A442, 'Clean_Data'!A:A, 'Clean_Data'!B:B, ""))</f>
        <v>Orange</v>
      </c>
      <c r="C442" t="str">
        <f>IF(A442="No Reorders Needed", "", _xlfn.XLOOKUP(A442, 'Clean_Data'!A:A, 'Clean_Data'!C:C, ""))</f>
        <v>Fruits &amp; Vegetables</v>
      </c>
      <c r="D442" t="str">
        <f>IF(A442="No Reorders Needed", "", _xlfn.XLOOKUP(A442, 'Clean_Data'!A:A, 'Clean_Data'!D:D, ""))</f>
        <v>Flashdog</v>
      </c>
      <c r="E442">
        <f>IF(A442="No Reorders Needed", "", IFERROR(VLOOKUP(A442, 'Clean_Data'!A:L, 12, FALSE), ""))</f>
        <v>94</v>
      </c>
    </row>
    <row r="443" spans="1:5" x14ac:dyDescent="0.25">
      <c r="A443" t="str">
        <v>P056</v>
      </c>
      <c r="B443" t="str">
        <f>IF(A443="No Reorders Needed", "", _xlfn.XLOOKUP(A443, 'Clean_Data'!A:A, 'Clean_Data'!B:B, ""))</f>
        <v>Pomegranate</v>
      </c>
      <c r="C443" t="str">
        <f>IF(A443="No Reorders Needed", "", _xlfn.XLOOKUP(A443, 'Clean_Data'!A:A, 'Clean_Data'!C:C, ""))</f>
        <v>Fruits &amp; Vegetables</v>
      </c>
      <c r="D443" t="str">
        <f>IF(A443="No Reorders Needed", "", _xlfn.XLOOKUP(A443, 'Clean_Data'!A:A, 'Clean_Data'!D:D, ""))</f>
        <v>Meeveo</v>
      </c>
      <c r="E443">
        <f>IF(A443="No Reorders Needed", "", IFERROR(VLOOKUP(A443, 'Clean_Data'!A:L, 12, FALSE), ""))</f>
        <v>59</v>
      </c>
    </row>
    <row r="444" spans="1:5" x14ac:dyDescent="0.25">
      <c r="A444" t="str">
        <v>P032</v>
      </c>
      <c r="B444" t="str">
        <f>IF(A444="No Reorders Needed", "", _xlfn.XLOOKUP(A444, 'Clean_Data'!A:A, 'Clean_Data'!B:B, ""))</f>
        <v>Milk</v>
      </c>
      <c r="C444" t="str">
        <f>IF(A444="No Reorders Needed", "", _xlfn.XLOOKUP(A444, 'Clean_Data'!A:A, 'Clean_Data'!C:C, ""))</f>
        <v>Dairy</v>
      </c>
      <c r="D444" t="str">
        <f>IF(A444="No Reorders Needed", "", _xlfn.XLOOKUP(A444, 'Clean_Data'!A:A, 'Clean_Data'!D:D, ""))</f>
        <v>Centimia</v>
      </c>
      <c r="E444">
        <f>IF(A444="No Reorders Needed", "", IFERROR(VLOOKUP(A444, 'Clean_Data'!A:L, 12, FALSE), ""))</f>
        <v>13</v>
      </c>
    </row>
    <row r="445" spans="1:5" x14ac:dyDescent="0.25">
      <c r="A445" t="str">
        <v>P071</v>
      </c>
      <c r="B445" t="str">
        <f>IF(A445="No Reorders Needed", "", _xlfn.XLOOKUP(A445, 'Clean_Data'!A:A, 'Clean_Data'!B:B, ""))</f>
        <v>Black Tea</v>
      </c>
      <c r="C445" t="str">
        <f>IF(A445="No Reorders Needed", "", _xlfn.XLOOKUP(A445, 'Clean_Data'!A:A, 'Clean_Data'!C:C, ""))</f>
        <v>Beverages</v>
      </c>
      <c r="D445" t="str">
        <f>IF(A445="No Reorders Needed", "", _xlfn.XLOOKUP(A445, 'Clean_Data'!A:A, 'Clean_Data'!D:D, ""))</f>
        <v>Kare</v>
      </c>
      <c r="E445">
        <f>IF(A445="No Reorders Needed", "", IFERROR(VLOOKUP(A445, 'Clean_Data'!A:L, 12, FALSE), ""))</f>
        <v>35</v>
      </c>
    </row>
    <row r="446" spans="1:5" x14ac:dyDescent="0.25">
      <c r="A446" t="str">
        <v>P034</v>
      </c>
      <c r="B446" t="str">
        <f>IF(A446="No Reorders Needed", "", _xlfn.XLOOKUP(A446, 'Clean_Data'!A:A, 'Clean_Data'!B:B, ""))</f>
        <v>Rice Flour</v>
      </c>
      <c r="C446" t="str">
        <f>IF(A446="No Reorders Needed", "", _xlfn.XLOOKUP(A446, 'Clean_Data'!A:A, 'Clean_Data'!C:C, ""))</f>
        <v>Grains &amp; Pulses</v>
      </c>
      <c r="D446" t="str">
        <f>IF(A446="No Reorders Needed", "", _xlfn.XLOOKUP(A446, 'Clean_Data'!A:A, 'Clean_Data'!D:D, ""))</f>
        <v>Quatz</v>
      </c>
      <c r="E446">
        <f>IF(A446="No Reorders Needed", "", IFERROR(VLOOKUP(A446, 'Clean_Data'!A:L, 12, FALSE), ""))</f>
        <v>24</v>
      </c>
    </row>
    <row r="447" spans="1:5" x14ac:dyDescent="0.25">
      <c r="A447" t="str">
        <v>P029</v>
      </c>
      <c r="B447" t="str">
        <f>IF(A447="No Reorders Needed", "", _xlfn.XLOOKUP(A447, 'Clean_Data'!A:A, 'Clean_Data'!B:B, ""))</f>
        <v>Arborio Rice</v>
      </c>
      <c r="C447" t="str">
        <f>IF(A447="No Reorders Needed", "", _xlfn.XLOOKUP(A447, 'Clean_Data'!A:A, 'Clean_Data'!C:C, ""))</f>
        <v>Grains &amp; Pulses</v>
      </c>
      <c r="D447" t="str">
        <f>IF(A447="No Reorders Needed", "", _xlfn.XLOOKUP(A447, 'Clean_Data'!A:A, 'Clean_Data'!D:D, ""))</f>
        <v>Geba</v>
      </c>
      <c r="E447">
        <f>IF(A447="No Reorders Needed", "", IFERROR(VLOOKUP(A447, 'Clean_Data'!A:L, 12, FALSE), ""))</f>
        <v>34</v>
      </c>
    </row>
    <row r="448" spans="1:5" x14ac:dyDescent="0.25">
      <c r="A448" t="str">
        <v>P050</v>
      </c>
      <c r="B448" t="str">
        <f>IF(A448="No Reorders Needed", "", _xlfn.XLOOKUP(A448, 'Clean_Data'!A:A, 'Clean_Data'!B:B, ""))</f>
        <v>Cream</v>
      </c>
      <c r="C448" t="str">
        <f>IF(A448="No Reorders Needed", "", _xlfn.XLOOKUP(A448, 'Clean_Data'!A:A, 'Clean_Data'!C:C, ""))</f>
        <v>Dairy</v>
      </c>
      <c r="D448" t="str">
        <f>IF(A448="No Reorders Needed", "", _xlfn.XLOOKUP(A448, 'Clean_Data'!A:A, 'Clean_Data'!D:D, ""))</f>
        <v>Oyondu</v>
      </c>
      <c r="E448">
        <f>IF(A448="No Reorders Needed", "", IFERROR(VLOOKUP(A448, 'Clean_Data'!A:L, 12, FALSE), ""))</f>
        <v>92</v>
      </c>
    </row>
    <row r="449" spans="1:5" x14ac:dyDescent="0.25">
      <c r="A449" t="str">
        <v>P085</v>
      </c>
      <c r="B449" t="str">
        <f>IF(A449="No Reorders Needed", "", _xlfn.XLOOKUP(A449, 'Clean_Data'!A:A, 'Clean_Data'!B:B, ""))</f>
        <v>Powdered Sugar</v>
      </c>
      <c r="C449" t="str">
        <f>IF(A449="No Reorders Needed", "", _xlfn.XLOOKUP(A449, 'Clean_Data'!A:A, 'Clean_Data'!C:C, ""))</f>
        <v>Grains &amp; Pulses</v>
      </c>
      <c r="D449" t="str">
        <f>IF(A449="No Reorders Needed", "", _xlfn.XLOOKUP(A449, 'Clean_Data'!A:A, 'Clean_Data'!D:D, ""))</f>
        <v>Devbug</v>
      </c>
      <c r="E449">
        <f>IF(A449="No Reorders Needed", "", IFERROR(VLOOKUP(A449, 'Clean_Data'!A:L, 12, FALSE), ""))</f>
        <v>46</v>
      </c>
    </row>
    <row r="450" spans="1:5" x14ac:dyDescent="0.25">
      <c r="A450" t="str">
        <v>P074</v>
      </c>
      <c r="B450" t="str">
        <f>IF(A450="No Reorders Needed", "", _xlfn.XLOOKUP(A450, 'Clean_Data'!A:A, 'Clean_Data'!B:B, ""))</f>
        <v>Long Grain Rice</v>
      </c>
      <c r="C450" t="str">
        <f>IF(A450="No Reorders Needed", "", _xlfn.XLOOKUP(A450, 'Clean_Data'!A:A, 'Clean_Data'!C:C, ""))</f>
        <v>Grains &amp; Pulses</v>
      </c>
      <c r="D450" t="str">
        <f>IF(A450="No Reorders Needed", "", _xlfn.XLOOKUP(A450, 'Clean_Data'!A:A, 'Clean_Data'!D:D, ""))</f>
        <v>Flashspan</v>
      </c>
      <c r="E450">
        <f>IF(A450="No Reorders Needed", "", IFERROR(VLOOKUP(A450, 'Clean_Data'!A:L, 12, FALSE), ""))</f>
        <v>11</v>
      </c>
    </row>
    <row r="451" spans="1:5" x14ac:dyDescent="0.25">
      <c r="A451" t="str">
        <v>P044</v>
      </c>
      <c r="B451" t="str">
        <f>IF(A451="No Reorders Needed", "", _xlfn.XLOOKUP(A451, 'Clean_Data'!A:A, 'Clean_Data'!B:B, ""))</f>
        <v>Peanut Oil</v>
      </c>
      <c r="C451" t="str">
        <f>IF(A451="No Reorders Needed", "", _xlfn.XLOOKUP(A451, 'Clean_Data'!A:A, 'Clean_Data'!C:C, ""))</f>
        <v>Oils &amp; Fats</v>
      </c>
      <c r="D451" t="str">
        <f>IF(A451="No Reorders Needed", "", _xlfn.XLOOKUP(A451, 'Clean_Data'!A:A, 'Clean_Data'!D:D, ""))</f>
        <v>Tagopia</v>
      </c>
      <c r="E451">
        <f>IF(A451="No Reorders Needed", "", IFERROR(VLOOKUP(A451, 'Clean_Data'!A:L, 12, FALSE), ""))</f>
        <v>38</v>
      </c>
    </row>
    <row r="452" spans="1:5" x14ac:dyDescent="0.25">
      <c r="A452" t="str">
        <v>P010</v>
      </c>
      <c r="B452" t="str">
        <f>IF(A452="No Reorders Needed", "", _xlfn.XLOOKUP(A452, 'Clean_Data'!A:A, 'Clean_Data'!B:B, ""))</f>
        <v>Yogurt</v>
      </c>
      <c r="C452" t="str">
        <f>IF(A452="No Reorders Needed", "", _xlfn.XLOOKUP(A452, 'Clean_Data'!A:A, 'Clean_Data'!C:C, ""))</f>
        <v>Dairy</v>
      </c>
      <c r="D452" t="str">
        <f>IF(A452="No Reorders Needed", "", _xlfn.XLOOKUP(A452, 'Clean_Data'!A:A, 'Clean_Data'!D:D, ""))</f>
        <v>Jaxnation</v>
      </c>
      <c r="E452">
        <f>IF(A452="No Reorders Needed", "", IFERROR(VLOOKUP(A452, 'Clean_Data'!A:L, 12, FALSE), ""))</f>
        <v>55</v>
      </c>
    </row>
    <row r="453" spans="1:5" x14ac:dyDescent="0.25">
      <c r="A453" t="str">
        <v>P103</v>
      </c>
      <c r="B453" t="str">
        <f>IF(A453="No Reorders Needed", "", _xlfn.XLOOKUP(A453, 'Clean_Data'!A:A, 'Clean_Data'!B:B, ""))</f>
        <v>Broccoli</v>
      </c>
      <c r="C453" t="str">
        <f>IF(A453="No Reorders Needed", "", _xlfn.XLOOKUP(A453, 'Clean_Data'!A:A, 'Clean_Data'!C:C, ""))</f>
        <v>Fruits &amp; Vegetables</v>
      </c>
      <c r="D453" t="str">
        <f>IF(A453="No Reorders Needed", "", _xlfn.XLOOKUP(A453, 'Clean_Data'!A:A, 'Clean_Data'!D:D, ""))</f>
        <v>Abatz</v>
      </c>
      <c r="E453">
        <f>IF(A453="No Reorders Needed", "", IFERROR(VLOOKUP(A453, 'Clean_Data'!A:L, 12, FALSE), ""))</f>
        <v>35</v>
      </c>
    </row>
    <row r="454" spans="1:5" x14ac:dyDescent="0.25">
      <c r="A454" t="str">
        <v>P012</v>
      </c>
      <c r="B454" t="str">
        <f>IF(A454="No Reorders Needed", "", _xlfn.XLOOKUP(A454, 'Clean_Data'!A:A, 'Clean_Data'!B:B, ""))</f>
        <v>Avocado Oil</v>
      </c>
      <c r="C454" t="str">
        <f>IF(A454="No Reorders Needed", "", _xlfn.XLOOKUP(A454, 'Clean_Data'!A:A, 'Clean_Data'!C:C, ""))</f>
        <v>Oils &amp; Fats</v>
      </c>
      <c r="D454" t="str">
        <f>IF(A454="No Reorders Needed", "", _xlfn.XLOOKUP(A454, 'Clean_Data'!A:A, 'Clean_Data'!D:D, ""))</f>
        <v>Dabtype</v>
      </c>
      <c r="E454">
        <f>IF(A454="No Reorders Needed", "", IFERROR(VLOOKUP(A454, 'Clean_Data'!A:L, 12, FALSE), ""))</f>
        <v>53</v>
      </c>
    </row>
    <row r="455" spans="1:5" x14ac:dyDescent="0.25">
      <c r="A455" t="str">
        <v>P088</v>
      </c>
      <c r="B455" t="str">
        <f>IF(A455="No Reorders Needed", "", _xlfn.XLOOKUP(A455, 'Clean_Data'!A:A, 'Clean_Data'!B:B, ""))</f>
        <v>Haddock</v>
      </c>
      <c r="C455" t="str">
        <f>IF(A455="No Reorders Needed", "", _xlfn.XLOOKUP(A455, 'Clean_Data'!A:A, 'Clean_Data'!C:C, ""))</f>
        <v>Seafood</v>
      </c>
      <c r="D455" t="str">
        <f>IF(A455="No Reorders Needed", "", _xlfn.XLOOKUP(A455, 'Clean_Data'!A:A, 'Clean_Data'!D:D, ""))</f>
        <v>Kwimbee</v>
      </c>
      <c r="E455">
        <f>IF(A455="No Reorders Needed", "", IFERROR(VLOOKUP(A455, 'Clean_Data'!A:L, 12, FALSE), ""))</f>
        <v>75</v>
      </c>
    </row>
    <row r="456" spans="1:5" x14ac:dyDescent="0.25">
      <c r="A456" t="str">
        <v>P003</v>
      </c>
      <c r="B456" t="str">
        <f>IF(A456="No Reorders Needed", "", _xlfn.XLOOKUP(A456, 'Clean_Data'!A:A, 'Clean_Data'!B:B, ""))</f>
        <v>Parmesan Cheese</v>
      </c>
      <c r="C456" t="str">
        <f>IF(A456="No Reorders Needed", "", _xlfn.XLOOKUP(A456, 'Clean_Data'!A:A, 'Clean_Data'!C:C, ""))</f>
        <v>Dairy</v>
      </c>
      <c r="D456" t="str">
        <f>IF(A456="No Reorders Needed", "", _xlfn.XLOOKUP(A456, 'Clean_Data'!A:A, 'Clean_Data'!D:D, ""))</f>
        <v>BlogXS</v>
      </c>
      <c r="E456">
        <f>IF(A456="No Reorders Needed", "", IFERROR(VLOOKUP(A456, 'Clean_Data'!A:L, 12, FALSE), ""))</f>
        <v>38</v>
      </c>
    </row>
    <row r="457" spans="1:5" x14ac:dyDescent="0.25">
      <c r="A457" t="str">
        <v>P124</v>
      </c>
      <c r="B457" t="str">
        <f>IF(A457="No Reorders Needed", "", _xlfn.XLOOKUP(A457, 'Clean_Data'!A:A, 'Clean_Data'!B:B, ""))</f>
        <v>Raw Sugar</v>
      </c>
      <c r="C457" t="str">
        <f>IF(A457="No Reorders Needed", "", _xlfn.XLOOKUP(A457, 'Clean_Data'!A:A, 'Clean_Data'!C:C, ""))</f>
        <v>Bakery</v>
      </c>
      <c r="D457" t="str">
        <f>IF(A457="No Reorders Needed", "", _xlfn.XLOOKUP(A457, 'Clean_Data'!A:A, 'Clean_Data'!D:D, ""))</f>
        <v>BlogXS</v>
      </c>
      <c r="E457">
        <f>IF(A457="No Reorders Needed", "", IFERROR(VLOOKUP(A457, 'Clean_Data'!A:L, 12, FALSE), ""))</f>
        <v>100</v>
      </c>
    </row>
  </sheetData>
  <autoFilter ref="A4:E457" xr:uid="{5076B7B9-D2EE-4684-8B9F-B5C07D7F3BBA}"/>
  <mergeCells count="1">
    <mergeCell ref="A1:L2"/>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31D9D-9943-4C97-AB94-55D4E3F77D6B}">
  <dimension ref="A1:L12"/>
  <sheetViews>
    <sheetView showGridLines="0" workbookViewId="0">
      <selection sqref="A1:L2"/>
    </sheetView>
  </sheetViews>
  <sheetFormatPr defaultRowHeight="15" x14ac:dyDescent="0.25"/>
  <cols>
    <col min="1" max="1" width="18" bestFit="1" customWidth="1"/>
    <col min="2" max="2" width="18.7109375" bestFit="1" customWidth="1"/>
    <col min="3" max="3" width="14.5703125" bestFit="1" customWidth="1"/>
    <col min="4" max="4" width="36.140625" bestFit="1" customWidth="1"/>
  </cols>
  <sheetData>
    <row r="1" spans="1:12" x14ac:dyDescent="0.25">
      <c r="A1" s="62" t="s">
        <v>3990</v>
      </c>
      <c r="B1" s="64"/>
      <c r="C1" s="64"/>
      <c r="D1" s="64"/>
      <c r="E1" s="64"/>
      <c r="F1" s="64"/>
      <c r="G1" s="64"/>
      <c r="H1" s="64"/>
      <c r="I1" s="64"/>
      <c r="J1" s="64"/>
      <c r="K1" s="64"/>
      <c r="L1" s="64"/>
    </row>
    <row r="2" spans="1:12" x14ac:dyDescent="0.25">
      <c r="A2" s="64"/>
      <c r="B2" s="64"/>
      <c r="C2" s="64"/>
      <c r="D2" s="64"/>
      <c r="E2" s="64"/>
      <c r="F2" s="64"/>
      <c r="G2" s="64"/>
      <c r="H2" s="64"/>
      <c r="I2" s="64"/>
      <c r="J2" s="64"/>
      <c r="K2" s="64"/>
      <c r="L2" s="64"/>
    </row>
    <row r="4" spans="1:12" ht="21" x14ac:dyDescent="0.35">
      <c r="A4" s="12" t="s">
        <v>3848</v>
      </c>
      <c r="B4" s="12" t="s">
        <v>3991</v>
      </c>
      <c r="C4" s="12" t="s">
        <v>3992</v>
      </c>
      <c r="D4" s="12" t="s">
        <v>3993</v>
      </c>
    </row>
    <row r="5" spans="1:12" x14ac:dyDescent="0.25">
      <c r="A5" t="str" cm="1">
        <f t="array" ref="A5:A11">_xlfn.UNIQUE(Products!C5:C128)</f>
        <v>Fruits &amp; Vegetables</v>
      </c>
      <c r="B5">
        <f>COUNTIF(Products!C:C,A5)</f>
        <v>42</v>
      </c>
      <c r="C5">
        <f>SUMIF('Clean_Data'!C:C, A5, 'Clean_Data'!K:K)</f>
        <v>18363</v>
      </c>
      <c r="D5">
        <f>COUNTIFS('Clean_Data'!C:C, A5, 'Clean_Data'!O:O, "Yes")</f>
        <v>140</v>
      </c>
    </row>
    <row r="6" spans="1:12" x14ac:dyDescent="0.25">
      <c r="A6" t="str">
        <v>Oils &amp; Fats</v>
      </c>
      <c r="B6">
        <f>COUNTIF(Products!C:C,A6)</f>
        <v>10</v>
      </c>
      <c r="C6">
        <f>SUMIF('Clean_Data'!C:C, A6, 'Clean_Data'!K:K)</f>
        <v>4176</v>
      </c>
      <c r="D6">
        <f>COUNTIFS('Clean_Data'!C:C, A6, 'Clean_Data'!O:O, "Yes")</f>
        <v>37</v>
      </c>
    </row>
    <row r="7" spans="1:12" x14ac:dyDescent="0.25">
      <c r="A7" t="str">
        <v>Dairy</v>
      </c>
      <c r="B7">
        <f>COUNTIF(Products!C:C,A7)</f>
        <v>24</v>
      </c>
      <c r="C7">
        <f>SUMIF('Clean_Data'!C:C, A7, 'Clean_Data'!K:K)</f>
        <v>10676</v>
      </c>
      <c r="D7">
        <f>COUNTIFS('Clean_Data'!C:C, A7, 'Clean_Data'!O:O, "Yes")</f>
        <v>87</v>
      </c>
    </row>
    <row r="8" spans="1:12" x14ac:dyDescent="0.25">
      <c r="A8" t="str">
        <v>Grains &amp; Pulses</v>
      </c>
      <c r="B8">
        <f>COUNTIF(Products!C:C,A8)</f>
        <v>20</v>
      </c>
      <c r="C8">
        <f>SUMIF('Clean_Data'!C:C, A8, 'Clean_Data'!K:K)</f>
        <v>7942</v>
      </c>
      <c r="D8">
        <f>COUNTIFS('Clean_Data'!C:C, A8, 'Clean_Data'!O:O, "Yes")</f>
        <v>72</v>
      </c>
    </row>
    <row r="9" spans="1:12" x14ac:dyDescent="0.25">
      <c r="A9" t="str">
        <v>Seafood</v>
      </c>
      <c r="B9">
        <f>COUNTIF(Products!C:C,A9)</f>
        <v>10</v>
      </c>
      <c r="C9">
        <f>SUMIF('Clean_Data'!C:C, A9, 'Clean_Data'!K:K)</f>
        <v>5601</v>
      </c>
      <c r="D9">
        <f>COUNTIFS('Clean_Data'!C:C, A9, 'Clean_Data'!O:O, "Yes")</f>
        <v>32</v>
      </c>
    </row>
    <row r="10" spans="1:12" x14ac:dyDescent="0.25">
      <c r="A10" t="str">
        <v>Bakery</v>
      </c>
      <c r="B10">
        <f>COUNTIF(Products!C:C,A10)</f>
        <v>10</v>
      </c>
      <c r="C10">
        <f>SUMIF('Clean_Data'!C:C, A10, 'Clean_Data'!K:K)</f>
        <v>4487</v>
      </c>
      <c r="D10">
        <f>COUNTIFS('Clean_Data'!C:C, A10, 'Clean_Data'!O:O, "Yes")</f>
        <v>43</v>
      </c>
    </row>
    <row r="11" spans="1:12" x14ac:dyDescent="0.25">
      <c r="A11" t="str">
        <v>Beverages</v>
      </c>
      <c r="B11">
        <f>COUNTIF(Products!C:C,A11)</f>
        <v>8</v>
      </c>
      <c r="C11">
        <f>SUMIF('Clean_Data'!C:C, A11, 'Clean_Data'!K:K)</f>
        <v>3822</v>
      </c>
      <c r="D11">
        <f>COUNTIFS('Clean_Data'!C:C, A11, 'Clean_Data'!O:O, "Yes")</f>
        <v>42</v>
      </c>
    </row>
    <row r="12" spans="1:12" x14ac:dyDescent="0.25">
      <c r="A12" s="21" t="s">
        <v>3994</v>
      </c>
      <c r="B12" s="21">
        <f>SUM(B5:B11)</f>
        <v>124</v>
      </c>
      <c r="C12" s="21">
        <f>SUM(C5:C11)</f>
        <v>55067</v>
      </c>
      <c r="D12" s="21">
        <f>SUM(D5:D11)</f>
        <v>453</v>
      </c>
    </row>
  </sheetData>
  <mergeCells count="1">
    <mergeCell ref="A1:L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558A0-8A5C-452D-9C3E-67EB4EFABE11}">
  <dimension ref="A1:X175"/>
  <sheetViews>
    <sheetView showGridLines="0" topLeftCell="E1" zoomScale="90" zoomScaleNormal="90" workbookViewId="0">
      <selection sqref="A1:X2"/>
    </sheetView>
  </sheetViews>
  <sheetFormatPr defaultRowHeight="15" x14ac:dyDescent="0.25"/>
  <cols>
    <col min="1" max="1" width="17.28515625" bestFit="1" customWidth="1"/>
    <col min="2" max="2" width="20.28515625" bestFit="1" customWidth="1"/>
    <col min="4" max="4" width="18.42578125" bestFit="1" customWidth="1"/>
    <col min="5" max="5" width="20.5703125" bestFit="1" customWidth="1"/>
    <col min="11" max="11" width="17.28515625" bestFit="1" customWidth="1"/>
    <col min="12" max="12" width="15.42578125" bestFit="1" customWidth="1"/>
    <col min="13" max="13" width="20.5703125" bestFit="1" customWidth="1"/>
  </cols>
  <sheetData>
    <row r="1" spans="1:24" x14ac:dyDescent="0.25">
      <c r="A1" s="62" t="s">
        <v>3995</v>
      </c>
      <c r="B1" s="64"/>
      <c r="C1" s="64"/>
      <c r="D1" s="64"/>
      <c r="E1" s="64"/>
      <c r="F1" s="64"/>
      <c r="G1" s="64"/>
      <c r="H1" s="64"/>
      <c r="I1" s="64"/>
      <c r="J1" s="64"/>
      <c r="K1" s="64"/>
      <c r="L1" s="64"/>
      <c r="M1" s="64"/>
      <c r="N1" s="64"/>
      <c r="O1" s="64"/>
      <c r="P1" s="64"/>
      <c r="Q1" s="64"/>
      <c r="R1" s="64"/>
      <c r="S1" s="64"/>
      <c r="T1" s="64"/>
      <c r="U1" s="64"/>
      <c r="V1" s="64"/>
      <c r="W1" s="64"/>
      <c r="X1" s="64"/>
    </row>
    <row r="2" spans="1:24" x14ac:dyDescent="0.25">
      <c r="A2" s="64"/>
      <c r="B2" s="64"/>
      <c r="C2" s="64"/>
      <c r="D2" s="64"/>
      <c r="E2" s="64"/>
      <c r="F2" s="64"/>
      <c r="G2" s="64"/>
      <c r="H2" s="64"/>
      <c r="I2" s="64"/>
      <c r="J2" s="64"/>
      <c r="K2" s="64"/>
      <c r="L2" s="64"/>
      <c r="M2" s="64"/>
      <c r="N2" s="64"/>
      <c r="O2" s="64"/>
      <c r="P2" s="64"/>
      <c r="Q2" s="64"/>
      <c r="R2" s="64"/>
      <c r="S2" s="64"/>
      <c r="T2" s="64"/>
      <c r="U2" s="64"/>
      <c r="V2" s="64"/>
      <c r="W2" s="64"/>
      <c r="X2" s="64"/>
    </row>
    <row r="4" spans="1:24" x14ac:dyDescent="0.25">
      <c r="A4" s="10" t="s">
        <v>3996</v>
      </c>
      <c r="B4" t="s">
        <v>3997</v>
      </c>
      <c r="K4" s="10" t="s">
        <v>3996</v>
      </c>
      <c r="L4" t="s">
        <v>3998</v>
      </c>
    </row>
    <row r="5" spans="1:24" x14ac:dyDescent="0.25">
      <c r="A5" s="11" t="s">
        <v>152</v>
      </c>
      <c r="B5">
        <v>4353</v>
      </c>
      <c r="K5" s="11" t="s">
        <v>106</v>
      </c>
      <c r="L5">
        <v>332</v>
      </c>
    </row>
    <row r="6" spans="1:24" x14ac:dyDescent="0.25">
      <c r="A6" s="11" t="s">
        <v>201</v>
      </c>
      <c r="B6">
        <v>4608</v>
      </c>
      <c r="K6" s="11" t="s">
        <v>68</v>
      </c>
      <c r="L6">
        <v>326</v>
      </c>
    </row>
    <row r="7" spans="1:24" x14ac:dyDescent="0.25">
      <c r="A7" s="11" t="s">
        <v>74</v>
      </c>
      <c r="B7">
        <v>10462</v>
      </c>
      <c r="K7" s="11" t="s">
        <v>59</v>
      </c>
      <c r="L7">
        <v>333</v>
      </c>
    </row>
    <row r="8" spans="1:24" x14ac:dyDescent="0.25">
      <c r="A8" s="11" t="s">
        <v>56</v>
      </c>
      <c r="B8">
        <v>19504</v>
      </c>
      <c r="K8" s="11" t="s">
        <v>3999</v>
      </c>
      <c r="L8">
        <v>991</v>
      </c>
    </row>
    <row r="9" spans="1:24" x14ac:dyDescent="0.25">
      <c r="A9" s="11" t="s">
        <v>103</v>
      </c>
      <c r="B9">
        <v>9034</v>
      </c>
    </row>
    <row r="10" spans="1:24" x14ac:dyDescent="0.25">
      <c r="A10" s="11" t="s">
        <v>65</v>
      </c>
      <c r="B10">
        <v>5381</v>
      </c>
    </row>
    <row r="11" spans="1:24" x14ac:dyDescent="0.25">
      <c r="A11" s="11" t="s">
        <v>113</v>
      </c>
      <c r="B11">
        <v>5016</v>
      </c>
    </row>
    <row r="12" spans="1:24" x14ac:dyDescent="0.25">
      <c r="A12" s="11" t="s">
        <v>3999</v>
      </c>
      <c r="B12">
        <v>58358</v>
      </c>
    </row>
    <row r="20" spans="11:13" x14ac:dyDescent="0.25">
      <c r="K20" s="10" t="s">
        <v>3996</v>
      </c>
      <c r="L20" t="s">
        <v>4000</v>
      </c>
      <c r="M20" t="s">
        <v>4001</v>
      </c>
    </row>
    <row r="21" spans="11:13" x14ac:dyDescent="0.25">
      <c r="K21" s="11" t="s">
        <v>152</v>
      </c>
      <c r="L21">
        <v>3738</v>
      </c>
      <c r="M21">
        <v>3848</v>
      </c>
    </row>
    <row r="22" spans="11:13" x14ac:dyDescent="0.25">
      <c r="K22" s="11" t="s">
        <v>201</v>
      </c>
      <c r="L22">
        <v>4071</v>
      </c>
      <c r="M22">
        <v>4179</v>
      </c>
    </row>
    <row r="23" spans="11:13" x14ac:dyDescent="0.25">
      <c r="K23" s="11" t="s">
        <v>74</v>
      </c>
      <c r="L23">
        <v>10430</v>
      </c>
      <c r="M23">
        <v>9259</v>
      </c>
    </row>
    <row r="24" spans="11:13" x14ac:dyDescent="0.25">
      <c r="K24" s="11" t="s">
        <v>56</v>
      </c>
      <c r="L24">
        <v>18787</v>
      </c>
      <c r="M24">
        <v>16331</v>
      </c>
    </row>
    <row r="25" spans="11:13" x14ac:dyDescent="0.25">
      <c r="K25" s="11" t="s">
        <v>103</v>
      </c>
      <c r="L25">
        <v>8265</v>
      </c>
      <c r="M25">
        <v>8156</v>
      </c>
    </row>
    <row r="26" spans="11:13" x14ac:dyDescent="0.25">
      <c r="K26" s="11" t="s">
        <v>65</v>
      </c>
      <c r="L26">
        <v>4776</v>
      </c>
      <c r="M26">
        <v>4936</v>
      </c>
    </row>
    <row r="27" spans="11:13" x14ac:dyDescent="0.25">
      <c r="K27" s="11" t="s">
        <v>113</v>
      </c>
      <c r="L27">
        <v>5023</v>
      </c>
      <c r="M27">
        <v>4083</v>
      </c>
    </row>
    <row r="28" spans="11:13" x14ac:dyDescent="0.25">
      <c r="K28" s="11" t="s">
        <v>3999</v>
      </c>
      <c r="L28">
        <v>55090</v>
      </c>
      <c r="M28">
        <v>50792</v>
      </c>
    </row>
    <row r="35" spans="1:12" x14ac:dyDescent="0.25">
      <c r="K35" s="10" t="s">
        <v>3996</v>
      </c>
      <c r="L35" t="s">
        <v>4002</v>
      </c>
    </row>
    <row r="36" spans="1:12" x14ac:dyDescent="0.25">
      <c r="K36" s="11" t="s">
        <v>152</v>
      </c>
      <c r="L36">
        <v>71</v>
      </c>
    </row>
    <row r="37" spans="1:12" x14ac:dyDescent="0.25">
      <c r="A37" s="10" t="s">
        <v>3996</v>
      </c>
      <c r="B37" t="s">
        <v>4003</v>
      </c>
      <c r="K37" s="11" t="s">
        <v>201</v>
      </c>
      <c r="L37">
        <v>75</v>
      </c>
    </row>
    <row r="38" spans="1:12" x14ac:dyDescent="0.25">
      <c r="A38" s="11" t="s">
        <v>152</v>
      </c>
      <c r="B38">
        <v>19258.149999999998</v>
      </c>
      <c r="K38" s="11" t="s">
        <v>74</v>
      </c>
      <c r="L38">
        <v>178</v>
      </c>
    </row>
    <row r="39" spans="1:12" x14ac:dyDescent="0.25">
      <c r="A39" s="11" t="s">
        <v>201</v>
      </c>
      <c r="B39">
        <v>63707.350000000006</v>
      </c>
      <c r="K39" s="11" t="s">
        <v>56</v>
      </c>
      <c r="L39">
        <v>333</v>
      </c>
    </row>
    <row r="40" spans="1:12" x14ac:dyDescent="0.25">
      <c r="A40" s="11" t="s">
        <v>74</v>
      </c>
      <c r="B40">
        <v>49801.15</v>
      </c>
      <c r="K40" s="11" t="s">
        <v>103</v>
      </c>
      <c r="L40">
        <v>163</v>
      </c>
    </row>
    <row r="41" spans="1:12" x14ac:dyDescent="0.25">
      <c r="A41" s="11" t="s">
        <v>56</v>
      </c>
      <c r="B41">
        <v>97306.88999999997</v>
      </c>
      <c r="K41" s="11" t="s">
        <v>65</v>
      </c>
      <c r="L41">
        <v>89</v>
      </c>
    </row>
    <row r="42" spans="1:12" x14ac:dyDescent="0.25">
      <c r="A42" s="11" t="s">
        <v>103</v>
      </c>
      <c r="B42">
        <v>37580.450000000004</v>
      </c>
      <c r="K42" s="11" t="s">
        <v>113</v>
      </c>
      <c r="L42">
        <v>82</v>
      </c>
    </row>
    <row r="43" spans="1:12" x14ac:dyDescent="0.25">
      <c r="A43" s="11" t="s">
        <v>65</v>
      </c>
      <c r="B43">
        <v>28136.949999999997</v>
      </c>
      <c r="K43" s="11" t="s">
        <v>3999</v>
      </c>
      <c r="L43">
        <v>991</v>
      </c>
    </row>
    <row r="44" spans="1:12" x14ac:dyDescent="0.25">
      <c r="A44" s="11" t="s">
        <v>113</v>
      </c>
      <c r="B44">
        <v>48698.399999999994</v>
      </c>
    </row>
    <row r="45" spans="1:12" x14ac:dyDescent="0.25">
      <c r="A45" s="11" t="s">
        <v>3999</v>
      </c>
      <c r="B45">
        <v>344489.34000000014</v>
      </c>
    </row>
    <row r="53" spans="1:12" x14ac:dyDescent="0.25">
      <c r="A53" s="10" t="s">
        <v>3996</v>
      </c>
      <c r="B53" t="s">
        <v>3997</v>
      </c>
      <c r="K53" s="10" t="s">
        <v>3848</v>
      </c>
      <c r="L53" t="s">
        <v>4003</v>
      </c>
    </row>
    <row r="54" spans="1:12" x14ac:dyDescent="0.25">
      <c r="A54" s="11" t="s">
        <v>260</v>
      </c>
      <c r="B54">
        <v>1154</v>
      </c>
      <c r="K54" s="11" t="s">
        <v>152</v>
      </c>
      <c r="L54" s="52">
        <v>22385.350000000002</v>
      </c>
    </row>
    <row r="55" spans="1:12" x14ac:dyDescent="0.25">
      <c r="A55" s="11" t="s">
        <v>474</v>
      </c>
      <c r="B55">
        <v>1014</v>
      </c>
      <c r="K55" s="11" t="s">
        <v>201</v>
      </c>
      <c r="L55" s="52">
        <v>47873.4</v>
      </c>
    </row>
    <row r="56" spans="1:12" x14ac:dyDescent="0.25">
      <c r="A56" s="11" t="s">
        <v>200</v>
      </c>
      <c r="B56">
        <v>938</v>
      </c>
      <c r="K56" s="11" t="s">
        <v>74</v>
      </c>
      <c r="L56" s="52">
        <v>63890.73000000001</v>
      </c>
    </row>
    <row r="57" spans="1:12" x14ac:dyDescent="0.25">
      <c r="A57" s="11" t="s">
        <v>884</v>
      </c>
      <c r="B57">
        <v>894</v>
      </c>
      <c r="K57" s="11" t="s">
        <v>56</v>
      </c>
      <c r="L57" s="52">
        <v>95718.569999999963</v>
      </c>
    </row>
    <row r="58" spans="1:12" x14ac:dyDescent="0.25">
      <c r="A58" s="11" t="s">
        <v>160</v>
      </c>
      <c r="B58">
        <v>842</v>
      </c>
      <c r="K58" s="11" t="s">
        <v>103</v>
      </c>
      <c r="L58" s="52">
        <v>42512.450000000004</v>
      </c>
    </row>
    <row r="59" spans="1:12" x14ac:dyDescent="0.25">
      <c r="A59" s="11" t="s">
        <v>347</v>
      </c>
      <c r="B59">
        <v>825</v>
      </c>
      <c r="K59" s="11" t="s">
        <v>65</v>
      </c>
      <c r="L59" s="52">
        <v>26245.75</v>
      </c>
    </row>
    <row r="60" spans="1:12" x14ac:dyDescent="0.25">
      <c r="A60" s="11" t="s">
        <v>144</v>
      </c>
      <c r="B60">
        <v>793</v>
      </c>
      <c r="K60" s="11" t="s">
        <v>113</v>
      </c>
      <c r="L60" s="52">
        <v>45863.090000000011</v>
      </c>
    </row>
    <row r="61" spans="1:12" x14ac:dyDescent="0.25">
      <c r="A61" s="11" t="s">
        <v>1244</v>
      </c>
      <c r="B61">
        <v>788</v>
      </c>
      <c r="K61" s="11" t="s">
        <v>3999</v>
      </c>
      <c r="L61" s="52">
        <v>344489.34</v>
      </c>
    </row>
    <row r="62" spans="1:12" x14ac:dyDescent="0.25">
      <c r="A62" s="11" t="s">
        <v>731</v>
      </c>
      <c r="B62">
        <v>777</v>
      </c>
    </row>
    <row r="63" spans="1:12" x14ac:dyDescent="0.25">
      <c r="A63" s="11" t="s">
        <v>250</v>
      </c>
      <c r="B63">
        <v>771</v>
      </c>
    </row>
    <row r="64" spans="1:12" x14ac:dyDescent="0.25">
      <c r="A64" s="11" t="s">
        <v>535</v>
      </c>
      <c r="B64">
        <v>765</v>
      </c>
    </row>
    <row r="65" spans="1:2" x14ac:dyDescent="0.25">
      <c r="A65" s="11" t="s">
        <v>226</v>
      </c>
      <c r="B65">
        <v>726</v>
      </c>
    </row>
    <row r="66" spans="1:2" x14ac:dyDescent="0.25">
      <c r="A66" s="11" t="s">
        <v>760</v>
      </c>
      <c r="B66">
        <v>694</v>
      </c>
    </row>
    <row r="67" spans="1:2" x14ac:dyDescent="0.25">
      <c r="A67" s="11" t="s">
        <v>55</v>
      </c>
      <c r="B67">
        <v>689</v>
      </c>
    </row>
    <row r="68" spans="1:2" x14ac:dyDescent="0.25">
      <c r="A68" s="11" t="s">
        <v>112</v>
      </c>
      <c r="B68">
        <v>688</v>
      </c>
    </row>
    <row r="69" spans="1:2" x14ac:dyDescent="0.25">
      <c r="A69" s="11" t="s">
        <v>415</v>
      </c>
      <c r="B69">
        <v>681</v>
      </c>
    </row>
    <row r="70" spans="1:2" x14ac:dyDescent="0.25">
      <c r="A70" s="11" t="s">
        <v>232</v>
      </c>
      <c r="B70">
        <v>665</v>
      </c>
    </row>
    <row r="71" spans="1:2" x14ac:dyDescent="0.25">
      <c r="A71" s="11" t="s">
        <v>1350</v>
      </c>
      <c r="B71">
        <v>663</v>
      </c>
    </row>
    <row r="72" spans="1:2" x14ac:dyDescent="0.25">
      <c r="A72" s="11" t="s">
        <v>457</v>
      </c>
      <c r="B72">
        <v>660</v>
      </c>
    </row>
    <row r="73" spans="1:2" x14ac:dyDescent="0.25">
      <c r="A73" s="11" t="s">
        <v>693</v>
      </c>
      <c r="B73">
        <v>659</v>
      </c>
    </row>
    <row r="74" spans="1:2" x14ac:dyDescent="0.25">
      <c r="A74" s="11" t="s">
        <v>1458</v>
      </c>
      <c r="B74">
        <v>645</v>
      </c>
    </row>
    <row r="75" spans="1:2" x14ac:dyDescent="0.25">
      <c r="A75" s="11" t="s">
        <v>922</v>
      </c>
      <c r="B75">
        <v>640</v>
      </c>
    </row>
    <row r="76" spans="1:2" x14ac:dyDescent="0.25">
      <c r="A76" s="11" t="s">
        <v>186</v>
      </c>
      <c r="B76">
        <v>638</v>
      </c>
    </row>
    <row r="77" spans="1:2" x14ac:dyDescent="0.25">
      <c r="A77" s="11" t="s">
        <v>1354</v>
      </c>
      <c r="B77">
        <v>636</v>
      </c>
    </row>
    <row r="78" spans="1:2" x14ac:dyDescent="0.25">
      <c r="A78" s="11" t="s">
        <v>134</v>
      </c>
      <c r="B78">
        <v>629</v>
      </c>
    </row>
    <row r="79" spans="1:2" x14ac:dyDescent="0.25">
      <c r="A79" s="11" t="s">
        <v>447</v>
      </c>
      <c r="B79">
        <v>626</v>
      </c>
    </row>
    <row r="80" spans="1:2" x14ac:dyDescent="0.25">
      <c r="A80" s="11" t="s">
        <v>606</v>
      </c>
      <c r="B80">
        <v>617</v>
      </c>
    </row>
    <row r="81" spans="1:2" x14ac:dyDescent="0.25">
      <c r="A81" s="11" t="s">
        <v>151</v>
      </c>
      <c r="B81">
        <v>616</v>
      </c>
    </row>
    <row r="82" spans="1:2" x14ac:dyDescent="0.25">
      <c r="A82" s="11" t="s">
        <v>173</v>
      </c>
      <c r="B82">
        <v>616</v>
      </c>
    </row>
    <row r="83" spans="1:2" x14ac:dyDescent="0.25">
      <c r="A83" s="11" t="s">
        <v>395</v>
      </c>
      <c r="B83">
        <v>602</v>
      </c>
    </row>
    <row r="84" spans="1:2" x14ac:dyDescent="0.25">
      <c r="A84" s="11" t="s">
        <v>215</v>
      </c>
      <c r="B84">
        <v>597</v>
      </c>
    </row>
    <row r="85" spans="1:2" x14ac:dyDescent="0.25">
      <c r="A85" s="11" t="s">
        <v>389</v>
      </c>
      <c r="B85">
        <v>591</v>
      </c>
    </row>
    <row r="86" spans="1:2" x14ac:dyDescent="0.25">
      <c r="A86" s="11" t="s">
        <v>327</v>
      </c>
      <c r="B86">
        <v>567</v>
      </c>
    </row>
    <row r="87" spans="1:2" x14ac:dyDescent="0.25">
      <c r="A87" s="11" t="s">
        <v>1483</v>
      </c>
      <c r="B87">
        <v>566</v>
      </c>
    </row>
    <row r="88" spans="1:2" x14ac:dyDescent="0.25">
      <c r="A88" s="11" t="s">
        <v>828</v>
      </c>
      <c r="B88">
        <v>558</v>
      </c>
    </row>
    <row r="89" spans="1:2" x14ac:dyDescent="0.25">
      <c r="A89" s="11" t="s">
        <v>452</v>
      </c>
      <c r="B89">
        <v>555</v>
      </c>
    </row>
    <row r="90" spans="1:2" x14ac:dyDescent="0.25">
      <c r="A90" s="11" t="s">
        <v>750</v>
      </c>
      <c r="B90">
        <v>552</v>
      </c>
    </row>
    <row r="91" spans="1:2" x14ac:dyDescent="0.25">
      <c r="A91" s="11" t="s">
        <v>127</v>
      </c>
      <c r="B91">
        <v>544</v>
      </c>
    </row>
    <row r="92" spans="1:2" x14ac:dyDescent="0.25">
      <c r="A92" s="11" t="s">
        <v>370</v>
      </c>
      <c r="B92">
        <v>540</v>
      </c>
    </row>
    <row r="93" spans="1:2" x14ac:dyDescent="0.25">
      <c r="A93" s="11" t="s">
        <v>266</v>
      </c>
      <c r="B93">
        <v>532</v>
      </c>
    </row>
    <row r="94" spans="1:2" x14ac:dyDescent="0.25">
      <c r="A94" s="11" t="s">
        <v>73</v>
      </c>
      <c r="B94">
        <v>531</v>
      </c>
    </row>
    <row r="95" spans="1:2" x14ac:dyDescent="0.25">
      <c r="A95" s="11" t="s">
        <v>664</v>
      </c>
      <c r="B95">
        <v>526</v>
      </c>
    </row>
    <row r="96" spans="1:2" x14ac:dyDescent="0.25">
      <c r="A96" s="11" t="s">
        <v>712</v>
      </c>
      <c r="B96">
        <v>510</v>
      </c>
    </row>
    <row r="97" spans="1:2" x14ac:dyDescent="0.25">
      <c r="A97" s="11" t="s">
        <v>1072</v>
      </c>
      <c r="B97">
        <v>510</v>
      </c>
    </row>
    <row r="98" spans="1:2" x14ac:dyDescent="0.25">
      <c r="A98" s="11" t="s">
        <v>410</v>
      </c>
      <c r="B98">
        <v>506</v>
      </c>
    </row>
    <row r="99" spans="1:2" x14ac:dyDescent="0.25">
      <c r="A99" s="11" t="s">
        <v>462</v>
      </c>
      <c r="B99">
        <v>493</v>
      </c>
    </row>
    <row r="100" spans="1:2" x14ac:dyDescent="0.25">
      <c r="A100" s="11" t="s">
        <v>180</v>
      </c>
      <c r="B100">
        <v>485</v>
      </c>
    </row>
    <row r="101" spans="1:2" x14ac:dyDescent="0.25">
      <c r="A101" s="11" t="s">
        <v>321</v>
      </c>
      <c r="B101">
        <v>480</v>
      </c>
    </row>
    <row r="102" spans="1:2" x14ac:dyDescent="0.25">
      <c r="A102" s="11" t="s">
        <v>736</v>
      </c>
      <c r="B102">
        <v>478</v>
      </c>
    </row>
    <row r="103" spans="1:2" x14ac:dyDescent="0.25">
      <c r="A103" s="11" t="s">
        <v>96</v>
      </c>
      <c r="B103">
        <v>471</v>
      </c>
    </row>
    <row r="104" spans="1:2" x14ac:dyDescent="0.25">
      <c r="A104" s="11" t="s">
        <v>542</v>
      </c>
      <c r="B104">
        <v>469</v>
      </c>
    </row>
    <row r="105" spans="1:2" x14ac:dyDescent="0.25">
      <c r="A105" s="11" t="s">
        <v>1826</v>
      </c>
      <c r="B105">
        <v>469</v>
      </c>
    </row>
    <row r="106" spans="1:2" x14ac:dyDescent="0.25">
      <c r="A106" s="11" t="s">
        <v>769</v>
      </c>
      <c r="B106">
        <v>464</v>
      </c>
    </row>
    <row r="107" spans="1:2" x14ac:dyDescent="0.25">
      <c r="A107" s="11" t="s">
        <v>139</v>
      </c>
      <c r="B107">
        <v>464</v>
      </c>
    </row>
    <row r="108" spans="1:2" x14ac:dyDescent="0.25">
      <c r="A108" s="11" t="s">
        <v>571</v>
      </c>
      <c r="B108">
        <v>462</v>
      </c>
    </row>
    <row r="109" spans="1:2" x14ac:dyDescent="0.25">
      <c r="A109" s="11" t="s">
        <v>635</v>
      </c>
      <c r="B109">
        <v>457</v>
      </c>
    </row>
    <row r="110" spans="1:2" x14ac:dyDescent="0.25">
      <c r="A110" s="11" t="s">
        <v>192</v>
      </c>
      <c r="B110">
        <v>456</v>
      </c>
    </row>
    <row r="111" spans="1:2" x14ac:dyDescent="0.25">
      <c r="A111" s="11" t="s">
        <v>835</v>
      </c>
      <c r="B111">
        <v>455</v>
      </c>
    </row>
    <row r="112" spans="1:2" x14ac:dyDescent="0.25">
      <c r="A112" s="11" t="s">
        <v>741</v>
      </c>
      <c r="B112">
        <v>453</v>
      </c>
    </row>
    <row r="113" spans="1:2" x14ac:dyDescent="0.25">
      <c r="A113" s="11" t="s">
        <v>334</v>
      </c>
      <c r="B113">
        <v>453</v>
      </c>
    </row>
    <row r="114" spans="1:2" x14ac:dyDescent="0.25">
      <c r="A114" s="11" t="s">
        <v>421</v>
      </c>
      <c r="B114">
        <v>452</v>
      </c>
    </row>
    <row r="115" spans="1:2" x14ac:dyDescent="0.25">
      <c r="A115" s="11" t="s">
        <v>811</v>
      </c>
      <c r="B115">
        <v>448</v>
      </c>
    </row>
    <row r="116" spans="1:2" x14ac:dyDescent="0.25">
      <c r="A116" s="11" t="s">
        <v>1277</v>
      </c>
      <c r="B116">
        <v>446</v>
      </c>
    </row>
    <row r="117" spans="1:2" x14ac:dyDescent="0.25">
      <c r="A117" s="11" t="s">
        <v>726</v>
      </c>
      <c r="B117">
        <v>445</v>
      </c>
    </row>
    <row r="118" spans="1:2" x14ac:dyDescent="0.25">
      <c r="A118" s="11" t="s">
        <v>1748</v>
      </c>
      <c r="B118">
        <v>443</v>
      </c>
    </row>
    <row r="119" spans="1:2" x14ac:dyDescent="0.25">
      <c r="A119" s="11" t="s">
        <v>680</v>
      </c>
      <c r="B119">
        <v>441</v>
      </c>
    </row>
    <row r="120" spans="1:2" x14ac:dyDescent="0.25">
      <c r="A120" s="11" t="s">
        <v>1234</v>
      </c>
      <c r="B120">
        <v>440</v>
      </c>
    </row>
    <row r="121" spans="1:2" x14ac:dyDescent="0.25">
      <c r="A121" s="11" t="s">
        <v>238</v>
      </c>
      <c r="B121">
        <v>438</v>
      </c>
    </row>
    <row r="122" spans="1:2" x14ac:dyDescent="0.25">
      <c r="A122" s="11" t="s">
        <v>427</v>
      </c>
      <c r="B122">
        <v>436</v>
      </c>
    </row>
    <row r="123" spans="1:2" x14ac:dyDescent="0.25">
      <c r="A123" s="11" t="s">
        <v>1570</v>
      </c>
      <c r="B123">
        <v>434</v>
      </c>
    </row>
    <row r="124" spans="1:2" x14ac:dyDescent="0.25">
      <c r="A124" s="11" t="s">
        <v>291</v>
      </c>
      <c r="B124">
        <v>421</v>
      </c>
    </row>
    <row r="125" spans="1:2" x14ac:dyDescent="0.25">
      <c r="A125" s="11" t="s">
        <v>285</v>
      </c>
      <c r="B125">
        <v>420</v>
      </c>
    </row>
    <row r="126" spans="1:2" x14ac:dyDescent="0.25">
      <c r="A126" s="11" t="s">
        <v>903</v>
      </c>
      <c r="B126">
        <v>413</v>
      </c>
    </row>
    <row r="127" spans="1:2" x14ac:dyDescent="0.25">
      <c r="A127" s="11" t="s">
        <v>1667</v>
      </c>
      <c r="B127">
        <v>410</v>
      </c>
    </row>
    <row r="128" spans="1:2" x14ac:dyDescent="0.25">
      <c r="A128" s="11" t="s">
        <v>376</v>
      </c>
      <c r="B128">
        <v>409</v>
      </c>
    </row>
    <row r="129" spans="1:2" x14ac:dyDescent="0.25">
      <c r="A129" s="11" t="s">
        <v>1384</v>
      </c>
      <c r="B129">
        <v>405</v>
      </c>
    </row>
    <row r="130" spans="1:2" x14ac:dyDescent="0.25">
      <c r="A130" s="11" t="s">
        <v>519</v>
      </c>
      <c r="B130">
        <v>404</v>
      </c>
    </row>
    <row r="131" spans="1:2" x14ac:dyDescent="0.25">
      <c r="A131" s="11" t="s">
        <v>121</v>
      </c>
      <c r="B131">
        <v>404</v>
      </c>
    </row>
    <row r="132" spans="1:2" x14ac:dyDescent="0.25">
      <c r="A132" s="11" t="s">
        <v>489</v>
      </c>
      <c r="B132">
        <v>400</v>
      </c>
    </row>
    <row r="133" spans="1:2" x14ac:dyDescent="0.25">
      <c r="A133" s="11" t="s">
        <v>208</v>
      </c>
      <c r="B133">
        <v>399</v>
      </c>
    </row>
    <row r="134" spans="1:2" x14ac:dyDescent="0.25">
      <c r="A134" s="11" t="s">
        <v>1200</v>
      </c>
      <c r="B134">
        <v>398</v>
      </c>
    </row>
    <row r="135" spans="1:2" x14ac:dyDescent="0.25">
      <c r="A135" s="11" t="s">
        <v>167</v>
      </c>
      <c r="B135">
        <v>387</v>
      </c>
    </row>
    <row r="136" spans="1:2" x14ac:dyDescent="0.25">
      <c r="A136" s="11" t="s">
        <v>566</v>
      </c>
      <c r="B136">
        <v>384</v>
      </c>
    </row>
    <row r="137" spans="1:2" x14ac:dyDescent="0.25">
      <c r="A137" s="11" t="s">
        <v>1335</v>
      </c>
      <c r="B137">
        <v>382</v>
      </c>
    </row>
    <row r="138" spans="1:2" x14ac:dyDescent="0.25">
      <c r="A138" s="11" t="s">
        <v>1017</v>
      </c>
      <c r="B138">
        <v>380</v>
      </c>
    </row>
    <row r="139" spans="1:2" x14ac:dyDescent="0.25">
      <c r="A139" s="11" t="s">
        <v>935</v>
      </c>
      <c r="B139">
        <v>375</v>
      </c>
    </row>
    <row r="140" spans="1:2" x14ac:dyDescent="0.25">
      <c r="A140" s="11" t="s">
        <v>596</v>
      </c>
      <c r="B140">
        <v>373</v>
      </c>
    </row>
    <row r="141" spans="1:2" x14ac:dyDescent="0.25">
      <c r="A141" s="11" t="s">
        <v>1050</v>
      </c>
      <c r="B141">
        <v>371</v>
      </c>
    </row>
    <row r="142" spans="1:2" x14ac:dyDescent="0.25">
      <c r="A142" s="11" t="s">
        <v>630</v>
      </c>
      <c r="B142">
        <v>368</v>
      </c>
    </row>
    <row r="143" spans="1:2" x14ac:dyDescent="0.25">
      <c r="A143" s="11" t="s">
        <v>1944</v>
      </c>
      <c r="B143">
        <v>368</v>
      </c>
    </row>
    <row r="144" spans="1:2" x14ac:dyDescent="0.25">
      <c r="A144" s="11" t="s">
        <v>365</v>
      </c>
      <c r="B144">
        <v>363</v>
      </c>
    </row>
    <row r="145" spans="1:2" x14ac:dyDescent="0.25">
      <c r="A145" s="11" t="s">
        <v>1414</v>
      </c>
      <c r="B145">
        <v>358</v>
      </c>
    </row>
    <row r="146" spans="1:2" x14ac:dyDescent="0.25">
      <c r="A146" s="11" t="s">
        <v>81</v>
      </c>
      <c r="B146">
        <v>356</v>
      </c>
    </row>
    <row r="147" spans="1:2" x14ac:dyDescent="0.25">
      <c r="A147" s="11" t="s">
        <v>1393</v>
      </c>
      <c r="B147">
        <v>348</v>
      </c>
    </row>
    <row r="148" spans="1:2" x14ac:dyDescent="0.25">
      <c r="A148" s="11" t="s">
        <v>64</v>
      </c>
      <c r="B148">
        <v>342</v>
      </c>
    </row>
    <row r="149" spans="1:2" x14ac:dyDescent="0.25">
      <c r="A149" s="11" t="s">
        <v>255</v>
      </c>
      <c r="B149">
        <v>340</v>
      </c>
    </row>
    <row r="150" spans="1:2" x14ac:dyDescent="0.25">
      <c r="A150" s="11" t="s">
        <v>914</v>
      </c>
      <c r="B150">
        <v>332</v>
      </c>
    </row>
    <row r="151" spans="1:2" x14ac:dyDescent="0.25">
      <c r="A151" s="11" t="s">
        <v>315</v>
      </c>
      <c r="B151">
        <v>332</v>
      </c>
    </row>
    <row r="152" spans="1:2" x14ac:dyDescent="0.25">
      <c r="A152" s="11" t="s">
        <v>792</v>
      </c>
      <c r="B152">
        <v>332</v>
      </c>
    </row>
    <row r="153" spans="1:2" x14ac:dyDescent="0.25">
      <c r="A153" s="11" t="s">
        <v>1045</v>
      </c>
      <c r="B153">
        <v>319</v>
      </c>
    </row>
    <row r="154" spans="1:2" x14ac:dyDescent="0.25">
      <c r="A154" s="11" t="s">
        <v>1239</v>
      </c>
      <c r="B154">
        <v>318</v>
      </c>
    </row>
    <row r="155" spans="1:2" x14ac:dyDescent="0.25">
      <c r="A155" s="11" t="s">
        <v>898</v>
      </c>
      <c r="B155">
        <v>313</v>
      </c>
    </row>
    <row r="156" spans="1:2" x14ac:dyDescent="0.25">
      <c r="A156" s="11" t="s">
        <v>102</v>
      </c>
      <c r="B156">
        <v>303</v>
      </c>
    </row>
    <row r="157" spans="1:2" x14ac:dyDescent="0.25">
      <c r="A157" s="11" t="s">
        <v>706</v>
      </c>
      <c r="B157">
        <v>299</v>
      </c>
    </row>
    <row r="158" spans="1:2" x14ac:dyDescent="0.25">
      <c r="A158" s="11" t="s">
        <v>776</v>
      </c>
      <c r="B158">
        <v>295</v>
      </c>
    </row>
    <row r="159" spans="1:2" x14ac:dyDescent="0.25">
      <c r="A159" s="11" t="s">
        <v>359</v>
      </c>
      <c r="B159">
        <v>284</v>
      </c>
    </row>
    <row r="160" spans="1:2" x14ac:dyDescent="0.25">
      <c r="A160" s="11" t="s">
        <v>1063</v>
      </c>
      <c r="B160">
        <v>281</v>
      </c>
    </row>
    <row r="161" spans="1:2" x14ac:dyDescent="0.25">
      <c r="A161" s="11" t="s">
        <v>588</v>
      </c>
      <c r="B161">
        <v>276</v>
      </c>
    </row>
    <row r="162" spans="1:2" x14ac:dyDescent="0.25">
      <c r="A162" s="11" t="s">
        <v>958</v>
      </c>
      <c r="B162">
        <v>273</v>
      </c>
    </row>
    <row r="163" spans="1:2" x14ac:dyDescent="0.25">
      <c r="A163" s="11" t="s">
        <v>650</v>
      </c>
      <c r="B163">
        <v>273</v>
      </c>
    </row>
    <row r="164" spans="1:2" x14ac:dyDescent="0.25">
      <c r="A164" s="11" t="s">
        <v>88</v>
      </c>
      <c r="B164">
        <v>262</v>
      </c>
    </row>
    <row r="165" spans="1:2" x14ac:dyDescent="0.25">
      <c r="A165" s="11" t="s">
        <v>874</v>
      </c>
      <c r="B165">
        <v>262</v>
      </c>
    </row>
    <row r="166" spans="1:2" x14ac:dyDescent="0.25">
      <c r="A166" s="11" t="s">
        <v>1363</v>
      </c>
      <c r="B166">
        <v>252</v>
      </c>
    </row>
    <row r="167" spans="1:2" x14ac:dyDescent="0.25">
      <c r="A167" s="11" t="s">
        <v>221</v>
      </c>
      <c r="B167">
        <v>249</v>
      </c>
    </row>
    <row r="168" spans="1:2" x14ac:dyDescent="0.25">
      <c r="A168" s="11" t="s">
        <v>2994</v>
      </c>
      <c r="B168">
        <v>248</v>
      </c>
    </row>
    <row r="169" spans="1:2" x14ac:dyDescent="0.25">
      <c r="A169" s="11" t="s">
        <v>278</v>
      </c>
      <c r="B169">
        <v>246</v>
      </c>
    </row>
    <row r="170" spans="1:2" x14ac:dyDescent="0.25">
      <c r="A170" s="11" t="s">
        <v>1647</v>
      </c>
      <c r="B170">
        <v>245</v>
      </c>
    </row>
    <row r="171" spans="1:2" x14ac:dyDescent="0.25">
      <c r="A171" s="11" t="s">
        <v>353</v>
      </c>
      <c r="B171">
        <v>240</v>
      </c>
    </row>
    <row r="172" spans="1:2" x14ac:dyDescent="0.25">
      <c r="A172" s="11" t="s">
        <v>1545</v>
      </c>
      <c r="B172">
        <v>218</v>
      </c>
    </row>
    <row r="173" spans="1:2" x14ac:dyDescent="0.25">
      <c r="A173" s="11" t="s">
        <v>783</v>
      </c>
      <c r="B173">
        <v>202</v>
      </c>
    </row>
    <row r="174" spans="1:2" x14ac:dyDescent="0.25">
      <c r="A174" s="11" t="s">
        <v>506</v>
      </c>
      <c r="B174">
        <v>158</v>
      </c>
    </row>
    <row r="175" spans="1:2" x14ac:dyDescent="0.25">
      <c r="A175" s="11" t="s">
        <v>3999</v>
      </c>
      <c r="B175">
        <v>58358</v>
      </c>
    </row>
  </sheetData>
  <mergeCells count="1">
    <mergeCell ref="A1:X2"/>
  </mergeCells>
  <pageMargins left="0.7" right="0.7" top="0.75" bottom="0.75" header="0.3" footer="0.3"/>
  <drawing r:id="rId8"/>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552F7-337B-4807-B516-5C5DD883F110}">
  <dimension ref="A1"/>
  <sheetViews>
    <sheetView showGridLines="0" zoomScale="60" zoomScaleNormal="60" workbookViewId="0">
      <selection activeCell="AB15" sqref="AB15"/>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EAFC2-0247-44DC-B341-38803BB57FA8}">
  <dimension ref="A1:H123"/>
  <sheetViews>
    <sheetView workbookViewId="0">
      <selection activeCell="H2" sqref="H2"/>
    </sheetView>
  </sheetViews>
  <sheetFormatPr defaultRowHeight="15" x14ac:dyDescent="0.25"/>
  <cols>
    <col min="1" max="1" width="18" bestFit="1" customWidth="1"/>
    <col min="2" max="2" width="20.5703125" bestFit="1" customWidth="1"/>
    <col min="4" max="4" width="16.85546875" bestFit="1" customWidth="1"/>
    <col min="5" max="5" width="18.85546875" bestFit="1" customWidth="1"/>
    <col min="7" max="7" width="16.42578125" bestFit="1" customWidth="1"/>
    <col min="8" max="8" width="20.7109375" bestFit="1" customWidth="1"/>
  </cols>
  <sheetData>
    <row r="1" spans="1:8" x14ac:dyDescent="0.25">
      <c r="A1" s="10" t="s">
        <v>3996</v>
      </c>
      <c r="B1" t="s">
        <v>3997</v>
      </c>
      <c r="D1" s="10" t="s">
        <v>3996</v>
      </c>
      <c r="E1" t="s">
        <v>3997</v>
      </c>
      <c r="G1" s="10" t="s">
        <v>3996</v>
      </c>
      <c r="H1" t="s">
        <v>4004</v>
      </c>
    </row>
    <row r="2" spans="1:8" x14ac:dyDescent="0.25">
      <c r="A2" s="11" t="s">
        <v>56</v>
      </c>
      <c r="B2">
        <v>19361</v>
      </c>
      <c r="D2" s="11" t="s">
        <v>260</v>
      </c>
      <c r="E2">
        <v>1154</v>
      </c>
      <c r="G2" s="11" t="s">
        <v>56</v>
      </c>
      <c r="H2">
        <v>329</v>
      </c>
    </row>
    <row r="3" spans="1:8" x14ac:dyDescent="0.25">
      <c r="A3" s="11" t="s">
        <v>74</v>
      </c>
      <c r="B3">
        <v>10772</v>
      </c>
      <c r="D3" s="11" t="s">
        <v>474</v>
      </c>
      <c r="E3">
        <v>1014</v>
      </c>
      <c r="G3" s="11" t="s">
        <v>74</v>
      </c>
      <c r="H3">
        <v>183</v>
      </c>
    </row>
    <row r="4" spans="1:8" x14ac:dyDescent="0.25">
      <c r="A4" s="11" t="s">
        <v>103</v>
      </c>
      <c r="B4">
        <v>8886</v>
      </c>
      <c r="D4" s="11" t="s">
        <v>200</v>
      </c>
      <c r="E4">
        <v>938</v>
      </c>
      <c r="G4" s="11" t="s">
        <v>103</v>
      </c>
      <c r="H4">
        <v>157</v>
      </c>
    </row>
    <row r="5" spans="1:8" x14ac:dyDescent="0.25">
      <c r="A5" s="11" t="s">
        <v>113</v>
      </c>
      <c r="B5">
        <v>5578</v>
      </c>
      <c r="D5" s="11" t="s">
        <v>884</v>
      </c>
      <c r="E5">
        <v>894</v>
      </c>
      <c r="G5" s="11" t="s">
        <v>113</v>
      </c>
      <c r="H5">
        <v>90</v>
      </c>
    </row>
    <row r="6" spans="1:8" x14ac:dyDescent="0.25">
      <c r="A6" s="11" t="s">
        <v>65</v>
      </c>
      <c r="B6">
        <v>4664</v>
      </c>
      <c r="D6" s="11" t="s">
        <v>160</v>
      </c>
      <c r="E6">
        <v>842</v>
      </c>
      <c r="G6" s="11" t="s">
        <v>152</v>
      </c>
      <c r="H6">
        <v>79</v>
      </c>
    </row>
    <row r="7" spans="1:8" x14ac:dyDescent="0.25">
      <c r="A7" s="11" t="s">
        <v>152</v>
      </c>
      <c r="B7">
        <v>4564</v>
      </c>
      <c r="D7" s="11" t="s">
        <v>347</v>
      </c>
      <c r="E7">
        <v>825</v>
      </c>
      <c r="G7" s="11" t="s">
        <v>65</v>
      </c>
      <c r="H7">
        <v>78</v>
      </c>
    </row>
    <row r="8" spans="1:8" x14ac:dyDescent="0.25">
      <c r="A8" s="11" t="s">
        <v>201</v>
      </c>
      <c r="B8">
        <v>4533</v>
      </c>
      <c r="D8" s="11" t="s">
        <v>144</v>
      </c>
      <c r="E8">
        <v>793</v>
      </c>
      <c r="G8" s="11" t="s">
        <v>201</v>
      </c>
      <c r="H8">
        <v>75</v>
      </c>
    </row>
    <row r="9" spans="1:8" x14ac:dyDescent="0.25">
      <c r="A9" s="11" t="s">
        <v>3999</v>
      </c>
      <c r="B9">
        <v>58358</v>
      </c>
      <c r="D9" s="11" t="s">
        <v>1244</v>
      </c>
      <c r="E9">
        <v>788</v>
      </c>
      <c r="G9" s="11" t="s">
        <v>3999</v>
      </c>
      <c r="H9">
        <v>991</v>
      </c>
    </row>
    <row r="10" spans="1:8" x14ac:dyDescent="0.25">
      <c r="D10" s="11" t="s">
        <v>731</v>
      </c>
      <c r="E10">
        <v>777</v>
      </c>
    </row>
    <row r="11" spans="1:8" x14ac:dyDescent="0.25">
      <c r="D11" s="11" t="s">
        <v>250</v>
      </c>
      <c r="E11">
        <v>771</v>
      </c>
    </row>
    <row r="12" spans="1:8" x14ac:dyDescent="0.25">
      <c r="D12" s="11" t="s">
        <v>535</v>
      </c>
      <c r="E12">
        <v>765</v>
      </c>
    </row>
    <row r="13" spans="1:8" x14ac:dyDescent="0.25">
      <c r="D13" s="11" t="s">
        <v>226</v>
      </c>
      <c r="E13">
        <v>726</v>
      </c>
    </row>
    <row r="14" spans="1:8" x14ac:dyDescent="0.25">
      <c r="D14" s="11" t="s">
        <v>760</v>
      </c>
      <c r="E14">
        <v>694</v>
      </c>
    </row>
    <row r="15" spans="1:8" x14ac:dyDescent="0.25">
      <c r="D15" s="11" t="s">
        <v>55</v>
      </c>
      <c r="E15">
        <v>689</v>
      </c>
    </row>
    <row r="16" spans="1:8" x14ac:dyDescent="0.25">
      <c r="D16" s="11" t="s">
        <v>112</v>
      </c>
      <c r="E16">
        <v>688</v>
      </c>
    </row>
    <row r="17" spans="4:5" x14ac:dyDescent="0.25">
      <c r="D17" s="11" t="s">
        <v>415</v>
      </c>
      <c r="E17">
        <v>681</v>
      </c>
    </row>
    <row r="18" spans="4:5" x14ac:dyDescent="0.25">
      <c r="D18" s="11" t="s">
        <v>232</v>
      </c>
      <c r="E18">
        <v>665</v>
      </c>
    </row>
    <row r="19" spans="4:5" x14ac:dyDescent="0.25">
      <c r="D19" s="11" t="s">
        <v>1350</v>
      </c>
      <c r="E19">
        <v>663</v>
      </c>
    </row>
    <row r="20" spans="4:5" x14ac:dyDescent="0.25">
      <c r="D20" s="11" t="s">
        <v>457</v>
      </c>
      <c r="E20">
        <v>660</v>
      </c>
    </row>
    <row r="21" spans="4:5" x14ac:dyDescent="0.25">
      <c r="D21" s="11" t="s">
        <v>693</v>
      </c>
      <c r="E21">
        <v>659</v>
      </c>
    </row>
    <row r="22" spans="4:5" x14ac:dyDescent="0.25">
      <c r="D22" s="11" t="s">
        <v>1458</v>
      </c>
      <c r="E22">
        <v>645</v>
      </c>
    </row>
    <row r="23" spans="4:5" x14ac:dyDescent="0.25">
      <c r="D23" s="11" t="s">
        <v>922</v>
      </c>
      <c r="E23">
        <v>640</v>
      </c>
    </row>
    <row r="24" spans="4:5" x14ac:dyDescent="0.25">
      <c r="D24" s="11" t="s">
        <v>186</v>
      </c>
      <c r="E24">
        <v>638</v>
      </c>
    </row>
    <row r="25" spans="4:5" x14ac:dyDescent="0.25">
      <c r="D25" s="11" t="s">
        <v>1354</v>
      </c>
      <c r="E25">
        <v>636</v>
      </c>
    </row>
    <row r="26" spans="4:5" x14ac:dyDescent="0.25">
      <c r="D26" s="11" t="s">
        <v>134</v>
      </c>
      <c r="E26">
        <v>629</v>
      </c>
    </row>
    <row r="27" spans="4:5" x14ac:dyDescent="0.25">
      <c r="D27" s="11" t="s">
        <v>447</v>
      </c>
      <c r="E27">
        <v>626</v>
      </c>
    </row>
    <row r="28" spans="4:5" x14ac:dyDescent="0.25">
      <c r="D28" s="11" t="s">
        <v>606</v>
      </c>
      <c r="E28">
        <v>617</v>
      </c>
    </row>
    <row r="29" spans="4:5" x14ac:dyDescent="0.25">
      <c r="D29" s="11" t="s">
        <v>151</v>
      </c>
      <c r="E29">
        <v>616</v>
      </c>
    </row>
    <row r="30" spans="4:5" x14ac:dyDescent="0.25">
      <c r="D30" s="11" t="s">
        <v>173</v>
      </c>
      <c r="E30">
        <v>616</v>
      </c>
    </row>
    <row r="31" spans="4:5" x14ac:dyDescent="0.25">
      <c r="D31" s="11" t="s">
        <v>395</v>
      </c>
      <c r="E31">
        <v>602</v>
      </c>
    </row>
    <row r="32" spans="4:5" x14ac:dyDescent="0.25">
      <c r="D32" s="11" t="s">
        <v>215</v>
      </c>
      <c r="E32">
        <v>597</v>
      </c>
    </row>
    <row r="33" spans="4:5" x14ac:dyDescent="0.25">
      <c r="D33" s="11" t="s">
        <v>389</v>
      </c>
      <c r="E33">
        <v>591</v>
      </c>
    </row>
    <row r="34" spans="4:5" x14ac:dyDescent="0.25">
      <c r="D34" s="11" t="s">
        <v>327</v>
      </c>
      <c r="E34">
        <v>567</v>
      </c>
    </row>
    <row r="35" spans="4:5" x14ac:dyDescent="0.25">
      <c r="D35" s="11" t="s">
        <v>1483</v>
      </c>
      <c r="E35">
        <v>566</v>
      </c>
    </row>
    <row r="36" spans="4:5" x14ac:dyDescent="0.25">
      <c r="D36" s="11" t="s">
        <v>828</v>
      </c>
      <c r="E36">
        <v>558</v>
      </c>
    </row>
    <row r="37" spans="4:5" x14ac:dyDescent="0.25">
      <c r="D37" s="11" t="s">
        <v>452</v>
      </c>
      <c r="E37">
        <v>555</v>
      </c>
    </row>
    <row r="38" spans="4:5" x14ac:dyDescent="0.25">
      <c r="D38" s="11" t="s">
        <v>750</v>
      </c>
      <c r="E38">
        <v>552</v>
      </c>
    </row>
    <row r="39" spans="4:5" x14ac:dyDescent="0.25">
      <c r="D39" s="11" t="s">
        <v>127</v>
      </c>
      <c r="E39">
        <v>544</v>
      </c>
    </row>
    <row r="40" spans="4:5" x14ac:dyDescent="0.25">
      <c r="D40" s="11" t="s">
        <v>370</v>
      </c>
      <c r="E40">
        <v>540</v>
      </c>
    </row>
    <row r="41" spans="4:5" x14ac:dyDescent="0.25">
      <c r="D41" s="11" t="s">
        <v>266</v>
      </c>
      <c r="E41">
        <v>532</v>
      </c>
    </row>
    <row r="42" spans="4:5" x14ac:dyDescent="0.25">
      <c r="D42" s="11" t="s">
        <v>73</v>
      </c>
      <c r="E42">
        <v>531</v>
      </c>
    </row>
    <row r="43" spans="4:5" x14ac:dyDescent="0.25">
      <c r="D43" s="11" t="s">
        <v>664</v>
      </c>
      <c r="E43">
        <v>526</v>
      </c>
    </row>
    <row r="44" spans="4:5" x14ac:dyDescent="0.25">
      <c r="D44" s="11" t="s">
        <v>712</v>
      </c>
      <c r="E44">
        <v>510</v>
      </c>
    </row>
    <row r="45" spans="4:5" x14ac:dyDescent="0.25">
      <c r="D45" s="11" t="s">
        <v>1072</v>
      </c>
      <c r="E45">
        <v>510</v>
      </c>
    </row>
    <row r="46" spans="4:5" x14ac:dyDescent="0.25">
      <c r="D46" s="11" t="s">
        <v>410</v>
      </c>
      <c r="E46">
        <v>506</v>
      </c>
    </row>
    <row r="47" spans="4:5" x14ac:dyDescent="0.25">
      <c r="D47" s="11" t="s">
        <v>462</v>
      </c>
      <c r="E47">
        <v>493</v>
      </c>
    </row>
    <row r="48" spans="4:5" x14ac:dyDescent="0.25">
      <c r="D48" s="11" t="s">
        <v>180</v>
      </c>
      <c r="E48">
        <v>485</v>
      </c>
    </row>
    <row r="49" spans="4:5" x14ac:dyDescent="0.25">
      <c r="D49" s="11" t="s">
        <v>321</v>
      </c>
      <c r="E49">
        <v>480</v>
      </c>
    </row>
    <row r="50" spans="4:5" x14ac:dyDescent="0.25">
      <c r="D50" s="11" t="s">
        <v>736</v>
      </c>
      <c r="E50">
        <v>478</v>
      </c>
    </row>
    <row r="51" spans="4:5" x14ac:dyDescent="0.25">
      <c r="D51" s="11" t="s">
        <v>96</v>
      </c>
      <c r="E51">
        <v>471</v>
      </c>
    </row>
    <row r="52" spans="4:5" x14ac:dyDescent="0.25">
      <c r="D52" s="11" t="s">
        <v>542</v>
      </c>
      <c r="E52">
        <v>469</v>
      </c>
    </row>
    <row r="53" spans="4:5" x14ac:dyDescent="0.25">
      <c r="D53" s="11" t="s">
        <v>1826</v>
      </c>
      <c r="E53">
        <v>469</v>
      </c>
    </row>
    <row r="54" spans="4:5" x14ac:dyDescent="0.25">
      <c r="D54" s="11" t="s">
        <v>769</v>
      </c>
      <c r="E54">
        <v>464</v>
      </c>
    </row>
    <row r="55" spans="4:5" x14ac:dyDescent="0.25">
      <c r="D55" s="11" t="s">
        <v>139</v>
      </c>
      <c r="E55">
        <v>464</v>
      </c>
    </row>
    <row r="56" spans="4:5" x14ac:dyDescent="0.25">
      <c r="D56" s="11" t="s">
        <v>571</v>
      </c>
      <c r="E56">
        <v>462</v>
      </c>
    </row>
    <row r="57" spans="4:5" x14ac:dyDescent="0.25">
      <c r="D57" s="11" t="s">
        <v>635</v>
      </c>
      <c r="E57">
        <v>457</v>
      </c>
    </row>
    <row r="58" spans="4:5" x14ac:dyDescent="0.25">
      <c r="D58" s="11" t="s">
        <v>192</v>
      </c>
      <c r="E58">
        <v>456</v>
      </c>
    </row>
    <row r="59" spans="4:5" x14ac:dyDescent="0.25">
      <c r="D59" s="11" t="s">
        <v>835</v>
      </c>
      <c r="E59">
        <v>455</v>
      </c>
    </row>
    <row r="60" spans="4:5" x14ac:dyDescent="0.25">
      <c r="D60" s="11" t="s">
        <v>741</v>
      </c>
      <c r="E60">
        <v>453</v>
      </c>
    </row>
    <row r="61" spans="4:5" x14ac:dyDescent="0.25">
      <c r="D61" s="11" t="s">
        <v>334</v>
      </c>
      <c r="E61">
        <v>453</v>
      </c>
    </row>
    <row r="62" spans="4:5" x14ac:dyDescent="0.25">
      <c r="D62" s="11" t="s">
        <v>421</v>
      </c>
      <c r="E62">
        <v>452</v>
      </c>
    </row>
    <row r="63" spans="4:5" x14ac:dyDescent="0.25">
      <c r="D63" s="11" t="s">
        <v>811</v>
      </c>
      <c r="E63">
        <v>448</v>
      </c>
    </row>
    <row r="64" spans="4:5" x14ac:dyDescent="0.25">
      <c r="D64" s="11" t="s">
        <v>1277</v>
      </c>
      <c r="E64">
        <v>446</v>
      </c>
    </row>
    <row r="65" spans="4:5" x14ac:dyDescent="0.25">
      <c r="D65" s="11" t="s">
        <v>726</v>
      </c>
      <c r="E65">
        <v>445</v>
      </c>
    </row>
    <row r="66" spans="4:5" x14ac:dyDescent="0.25">
      <c r="D66" s="11" t="s">
        <v>1748</v>
      </c>
      <c r="E66">
        <v>443</v>
      </c>
    </row>
    <row r="67" spans="4:5" x14ac:dyDescent="0.25">
      <c r="D67" s="11" t="s">
        <v>680</v>
      </c>
      <c r="E67">
        <v>441</v>
      </c>
    </row>
    <row r="68" spans="4:5" x14ac:dyDescent="0.25">
      <c r="D68" s="11" t="s">
        <v>1234</v>
      </c>
      <c r="E68">
        <v>440</v>
      </c>
    </row>
    <row r="69" spans="4:5" x14ac:dyDescent="0.25">
      <c r="D69" s="11" t="s">
        <v>238</v>
      </c>
      <c r="E69">
        <v>438</v>
      </c>
    </row>
    <row r="70" spans="4:5" x14ac:dyDescent="0.25">
      <c r="D70" s="11" t="s">
        <v>427</v>
      </c>
      <c r="E70">
        <v>436</v>
      </c>
    </row>
    <row r="71" spans="4:5" x14ac:dyDescent="0.25">
      <c r="D71" s="11" t="s">
        <v>1570</v>
      </c>
      <c r="E71">
        <v>434</v>
      </c>
    </row>
    <row r="72" spans="4:5" x14ac:dyDescent="0.25">
      <c r="D72" s="11" t="s">
        <v>291</v>
      </c>
      <c r="E72">
        <v>421</v>
      </c>
    </row>
    <row r="73" spans="4:5" x14ac:dyDescent="0.25">
      <c r="D73" s="11" t="s">
        <v>285</v>
      </c>
      <c r="E73">
        <v>420</v>
      </c>
    </row>
    <row r="74" spans="4:5" x14ac:dyDescent="0.25">
      <c r="D74" s="11" t="s">
        <v>903</v>
      </c>
      <c r="E74">
        <v>413</v>
      </c>
    </row>
    <row r="75" spans="4:5" x14ac:dyDescent="0.25">
      <c r="D75" s="11" t="s">
        <v>1667</v>
      </c>
      <c r="E75">
        <v>410</v>
      </c>
    </row>
    <row r="76" spans="4:5" x14ac:dyDescent="0.25">
      <c r="D76" s="11" t="s">
        <v>376</v>
      </c>
      <c r="E76">
        <v>409</v>
      </c>
    </row>
    <row r="77" spans="4:5" x14ac:dyDescent="0.25">
      <c r="D77" s="11" t="s">
        <v>1384</v>
      </c>
      <c r="E77">
        <v>405</v>
      </c>
    </row>
    <row r="78" spans="4:5" x14ac:dyDescent="0.25">
      <c r="D78" s="11" t="s">
        <v>519</v>
      </c>
      <c r="E78">
        <v>404</v>
      </c>
    </row>
    <row r="79" spans="4:5" x14ac:dyDescent="0.25">
      <c r="D79" s="11" t="s">
        <v>121</v>
      </c>
      <c r="E79">
        <v>404</v>
      </c>
    </row>
    <row r="80" spans="4:5" x14ac:dyDescent="0.25">
      <c r="D80" s="11" t="s">
        <v>489</v>
      </c>
      <c r="E80">
        <v>400</v>
      </c>
    </row>
    <row r="81" spans="4:5" x14ac:dyDescent="0.25">
      <c r="D81" s="11" t="s">
        <v>208</v>
      </c>
      <c r="E81">
        <v>399</v>
      </c>
    </row>
    <row r="82" spans="4:5" x14ac:dyDescent="0.25">
      <c r="D82" s="11" t="s">
        <v>1200</v>
      </c>
      <c r="E82">
        <v>398</v>
      </c>
    </row>
    <row r="83" spans="4:5" x14ac:dyDescent="0.25">
      <c r="D83" s="11" t="s">
        <v>167</v>
      </c>
      <c r="E83">
        <v>387</v>
      </c>
    </row>
    <row r="84" spans="4:5" x14ac:dyDescent="0.25">
      <c r="D84" s="11" t="s">
        <v>566</v>
      </c>
      <c r="E84">
        <v>384</v>
      </c>
    </row>
    <row r="85" spans="4:5" x14ac:dyDescent="0.25">
      <c r="D85" s="11" t="s">
        <v>1335</v>
      </c>
      <c r="E85">
        <v>382</v>
      </c>
    </row>
    <row r="86" spans="4:5" x14ac:dyDescent="0.25">
      <c r="D86" s="11" t="s">
        <v>1017</v>
      </c>
      <c r="E86">
        <v>380</v>
      </c>
    </row>
    <row r="87" spans="4:5" x14ac:dyDescent="0.25">
      <c r="D87" s="11" t="s">
        <v>935</v>
      </c>
      <c r="E87">
        <v>375</v>
      </c>
    </row>
    <row r="88" spans="4:5" x14ac:dyDescent="0.25">
      <c r="D88" s="11" t="s">
        <v>596</v>
      </c>
      <c r="E88">
        <v>373</v>
      </c>
    </row>
    <row r="89" spans="4:5" x14ac:dyDescent="0.25">
      <c r="D89" s="11" t="s">
        <v>1050</v>
      </c>
      <c r="E89">
        <v>371</v>
      </c>
    </row>
    <row r="90" spans="4:5" x14ac:dyDescent="0.25">
      <c r="D90" s="11" t="s">
        <v>630</v>
      </c>
      <c r="E90">
        <v>368</v>
      </c>
    </row>
    <row r="91" spans="4:5" x14ac:dyDescent="0.25">
      <c r="D91" s="11" t="s">
        <v>1944</v>
      </c>
      <c r="E91">
        <v>368</v>
      </c>
    </row>
    <row r="92" spans="4:5" x14ac:dyDescent="0.25">
      <c r="D92" s="11" t="s">
        <v>365</v>
      </c>
      <c r="E92">
        <v>363</v>
      </c>
    </row>
    <row r="93" spans="4:5" x14ac:dyDescent="0.25">
      <c r="D93" s="11" t="s">
        <v>1414</v>
      </c>
      <c r="E93">
        <v>358</v>
      </c>
    </row>
    <row r="94" spans="4:5" x14ac:dyDescent="0.25">
      <c r="D94" s="11" t="s">
        <v>81</v>
      </c>
      <c r="E94">
        <v>356</v>
      </c>
    </row>
    <row r="95" spans="4:5" x14ac:dyDescent="0.25">
      <c r="D95" s="11" t="s">
        <v>1393</v>
      </c>
      <c r="E95">
        <v>348</v>
      </c>
    </row>
    <row r="96" spans="4:5" x14ac:dyDescent="0.25">
      <c r="D96" s="11" t="s">
        <v>64</v>
      </c>
      <c r="E96">
        <v>342</v>
      </c>
    </row>
    <row r="97" spans="4:5" x14ac:dyDescent="0.25">
      <c r="D97" s="11" t="s">
        <v>255</v>
      </c>
      <c r="E97">
        <v>340</v>
      </c>
    </row>
    <row r="98" spans="4:5" x14ac:dyDescent="0.25">
      <c r="D98" s="11" t="s">
        <v>914</v>
      </c>
      <c r="E98">
        <v>332</v>
      </c>
    </row>
    <row r="99" spans="4:5" x14ac:dyDescent="0.25">
      <c r="D99" s="11" t="s">
        <v>315</v>
      </c>
      <c r="E99">
        <v>332</v>
      </c>
    </row>
    <row r="100" spans="4:5" x14ac:dyDescent="0.25">
      <c r="D100" s="11" t="s">
        <v>792</v>
      </c>
      <c r="E100">
        <v>332</v>
      </c>
    </row>
    <row r="101" spans="4:5" x14ac:dyDescent="0.25">
      <c r="D101" s="11" t="s">
        <v>1045</v>
      </c>
      <c r="E101">
        <v>319</v>
      </c>
    </row>
    <row r="102" spans="4:5" x14ac:dyDescent="0.25">
      <c r="D102" s="11" t="s">
        <v>1239</v>
      </c>
      <c r="E102">
        <v>318</v>
      </c>
    </row>
    <row r="103" spans="4:5" x14ac:dyDescent="0.25">
      <c r="D103" s="11" t="s">
        <v>898</v>
      </c>
      <c r="E103">
        <v>313</v>
      </c>
    </row>
    <row r="104" spans="4:5" x14ac:dyDescent="0.25">
      <c r="D104" s="11" t="s">
        <v>102</v>
      </c>
      <c r="E104">
        <v>303</v>
      </c>
    </row>
    <row r="105" spans="4:5" x14ac:dyDescent="0.25">
      <c r="D105" s="11" t="s">
        <v>706</v>
      </c>
      <c r="E105">
        <v>299</v>
      </c>
    </row>
    <row r="106" spans="4:5" x14ac:dyDescent="0.25">
      <c r="D106" s="11" t="s">
        <v>776</v>
      </c>
      <c r="E106">
        <v>295</v>
      </c>
    </row>
    <row r="107" spans="4:5" x14ac:dyDescent="0.25">
      <c r="D107" s="11" t="s">
        <v>359</v>
      </c>
      <c r="E107">
        <v>284</v>
      </c>
    </row>
    <row r="108" spans="4:5" x14ac:dyDescent="0.25">
      <c r="D108" s="11" t="s">
        <v>1063</v>
      </c>
      <c r="E108">
        <v>281</v>
      </c>
    </row>
    <row r="109" spans="4:5" x14ac:dyDescent="0.25">
      <c r="D109" s="11" t="s">
        <v>588</v>
      </c>
      <c r="E109">
        <v>276</v>
      </c>
    </row>
    <row r="110" spans="4:5" x14ac:dyDescent="0.25">
      <c r="D110" s="11" t="s">
        <v>958</v>
      </c>
      <c r="E110">
        <v>273</v>
      </c>
    </row>
    <row r="111" spans="4:5" x14ac:dyDescent="0.25">
      <c r="D111" s="11" t="s">
        <v>650</v>
      </c>
      <c r="E111">
        <v>273</v>
      </c>
    </row>
    <row r="112" spans="4:5" x14ac:dyDescent="0.25">
      <c r="D112" s="11" t="s">
        <v>88</v>
      </c>
      <c r="E112">
        <v>262</v>
      </c>
    </row>
    <row r="113" spans="4:5" x14ac:dyDescent="0.25">
      <c r="D113" s="11" t="s">
        <v>874</v>
      </c>
      <c r="E113">
        <v>262</v>
      </c>
    </row>
    <row r="114" spans="4:5" x14ac:dyDescent="0.25">
      <c r="D114" s="11" t="s">
        <v>1363</v>
      </c>
      <c r="E114">
        <v>252</v>
      </c>
    </row>
    <row r="115" spans="4:5" x14ac:dyDescent="0.25">
      <c r="D115" s="11" t="s">
        <v>221</v>
      </c>
      <c r="E115">
        <v>249</v>
      </c>
    </row>
    <row r="116" spans="4:5" x14ac:dyDescent="0.25">
      <c r="D116" s="11" t="s">
        <v>2994</v>
      </c>
      <c r="E116">
        <v>248</v>
      </c>
    </row>
    <row r="117" spans="4:5" x14ac:dyDescent="0.25">
      <c r="D117" s="11" t="s">
        <v>278</v>
      </c>
      <c r="E117">
        <v>246</v>
      </c>
    </row>
    <row r="118" spans="4:5" x14ac:dyDescent="0.25">
      <c r="D118" s="11" t="s">
        <v>1647</v>
      </c>
      <c r="E118">
        <v>245</v>
      </c>
    </row>
    <row r="119" spans="4:5" x14ac:dyDescent="0.25">
      <c r="D119" s="11" t="s">
        <v>353</v>
      </c>
      <c r="E119">
        <v>240</v>
      </c>
    </row>
    <row r="120" spans="4:5" x14ac:dyDescent="0.25">
      <c r="D120" s="11" t="s">
        <v>1545</v>
      </c>
      <c r="E120">
        <v>218</v>
      </c>
    </row>
    <row r="121" spans="4:5" x14ac:dyDescent="0.25">
      <c r="D121" s="11" t="s">
        <v>783</v>
      </c>
      <c r="E121">
        <v>202</v>
      </c>
    </row>
    <row r="122" spans="4:5" x14ac:dyDescent="0.25">
      <c r="D122" s="11" t="s">
        <v>506</v>
      </c>
      <c r="E122">
        <v>158</v>
      </c>
    </row>
    <row r="123" spans="4:5" x14ac:dyDescent="0.25">
      <c r="D123" s="11" t="s">
        <v>3999</v>
      </c>
      <c r="E123">
        <v>58358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Welcome_Page</vt:lpstr>
      <vt:lpstr>Contents</vt:lpstr>
      <vt:lpstr>Instructions</vt:lpstr>
      <vt:lpstr>Cleaning_Tasks</vt:lpstr>
      <vt:lpstr>Raw_Data</vt:lpstr>
      <vt:lpstr>Clean_Data</vt:lpstr>
      <vt:lpstr>Demo_Clean_Data</vt:lpstr>
      <vt:lpstr>Products</vt:lpstr>
      <vt:lpstr>Stock_In</vt:lpstr>
      <vt:lpstr>Stock_Out</vt:lpstr>
      <vt:lpstr>Reorder_Alerts</vt:lpstr>
      <vt:lpstr>Summary_Analysis</vt:lpstr>
      <vt:lpstr>Pivot_table</vt:lpstr>
      <vt:lpstr>Dashboard</vt:lpstr>
      <vt:lpstr>Sheet5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Anudip</dc:creator>
  <cp:keywords/>
  <dc:description/>
  <cp:lastModifiedBy>Debasmita Sen</cp:lastModifiedBy>
  <cp:revision/>
  <dcterms:created xsi:type="dcterms:W3CDTF">2026-05-18T10:23:43Z</dcterms:created>
  <dcterms:modified xsi:type="dcterms:W3CDTF">2026-05-29T04:32:11Z</dcterms:modified>
  <cp:category/>
  <cp:contentStatus/>
</cp:coreProperties>
</file>