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eborasalgado/Desktop/untitled folder/MestradoDados/"/>
    </mc:Choice>
  </mc:AlternateContent>
  <xr:revisionPtr revIDLastSave="0" documentId="13_ncr:1_{7127A73E-EFA7-7746-B210-AFCAE5E267A5}" xr6:coauthVersionLast="36" xr6:coauthVersionMax="36" xr10:uidLastSave="{00000000-0000-0000-0000-000000000000}"/>
  <bookViews>
    <workbookView xWindow="0" yWindow="460" windowWidth="25600" windowHeight="14580" activeTab="1" xr2:uid="{BF814AC0-D1CD-3C48-BAAA-0AAB34248C57}"/>
  </bookViews>
  <sheets>
    <sheet name="Subjective" sheetId="1" r:id="rId1"/>
    <sheet name="E4" sheetId="2" r:id="rId2"/>
    <sheet name="blinkmean (2)" sheetId="7" r:id="rId3"/>
    <sheet name="blinkmedian (2)" sheetId="8" r:id="rId4"/>
    <sheet name="blinstd (2)" sheetId="9" r:id="rId5"/>
    <sheet name="blinkmad (2)" sheetId="11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1" i="1" l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D31" i="1"/>
  <c r="E31" i="11"/>
  <c r="F31" i="11"/>
  <c r="G31" i="11"/>
  <c r="H31" i="11"/>
  <c r="I31" i="11"/>
  <c r="J31" i="11"/>
  <c r="K31" i="11"/>
  <c r="L31" i="11"/>
  <c r="M31" i="11"/>
  <c r="N31" i="11"/>
  <c r="O31" i="11"/>
  <c r="P31" i="11"/>
  <c r="Q31" i="11"/>
  <c r="R31" i="11"/>
  <c r="S31" i="11"/>
  <c r="T31" i="11"/>
  <c r="U31" i="11"/>
  <c r="V31" i="11"/>
  <c r="W31" i="11"/>
  <c r="X31" i="11"/>
  <c r="Y31" i="11"/>
  <c r="Z31" i="11"/>
  <c r="AA31" i="11"/>
  <c r="AB31" i="11"/>
  <c r="AC31" i="11"/>
  <c r="AD31" i="11"/>
  <c r="AE31" i="11"/>
  <c r="AF31" i="11"/>
  <c r="AG31" i="11"/>
  <c r="AH31" i="11"/>
  <c r="AI31" i="11"/>
  <c r="AJ31" i="11"/>
  <c r="AK31" i="11"/>
  <c r="AL31" i="11"/>
  <c r="AM31" i="11"/>
  <c r="AN31" i="11"/>
  <c r="AO31" i="11"/>
  <c r="AP31" i="11"/>
  <c r="AQ31" i="11"/>
  <c r="AR31" i="11"/>
  <c r="AS31" i="11"/>
  <c r="AT31" i="11"/>
  <c r="D31" i="11"/>
  <c r="E31" i="9"/>
  <c r="F31" i="9"/>
  <c r="G31" i="9"/>
  <c r="H31" i="9"/>
  <c r="I31" i="9"/>
  <c r="J31" i="9"/>
  <c r="K31" i="9"/>
  <c r="L31" i="9"/>
  <c r="M31" i="9"/>
  <c r="N31" i="9"/>
  <c r="O31" i="9"/>
  <c r="P31" i="9"/>
  <c r="Q31" i="9"/>
  <c r="R31" i="9"/>
  <c r="S31" i="9"/>
  <c r="T31" i="9"/>
  <c r="U31" i="9"/>
  <c r="V31" i="9"/>
  <c r="W31" i="9"/>
  <c r="X31" i="9"/>
  <c r="Y31" i="9"/>
  <c r="Z31" i="9"/>
  <c r="AA31" i="9"/>
  <c r="AB31" i="9"/>
  <c r="AC31" i="9"/>
  <c r="AD31" i="9"/>
  <c r="AE31" i="9"/>
  <c r="AF31" i="9"/>
  <c r="AG31" i="9"/>
  <c r="AH31" i="9"/>
  <c r="AI31" i="9"/>
  <c r="AJ31" i="9"/>
  <c r="AK31" i="9"/>
  <c r="AL31" i="9"/>
  <c r="AM31" i="9"/>
  <c r="AN31" i="9"/>
  <c r="AO31" i="9"/>
  <c r="AP31" i="9"/>
  <c r="AQ31" i="9"/>
  <c r="AR31" i="9"/>
  <c r="AS31" i="9"/>
  <c r="AT31" i="9"/>
  <c r="D31" i="9"/>
  <c r="AT31" i="8"/>
  <c r="E31" i="8"/>
  <c r="F31" i="8"/>
  <c r="G31" i="8"/>
  <c r="H31" i="8"/>
  <c r="I31" i="8"/>
  <c r="J31" i="8"/>
  <c r="K31" i="8"/>
  <c r="L31" i="8"/>
  <c r="M31" i="8"/>
  <c r="N31" i="8"/>
  <c r="O31" i="8"/>
  <c r="P31" i="8"/>
  <c r="Q31" i="8"/>
  <c r="R31" i="8"/>
  <c r="S31" i="8"/>
  <c r="T31" i="8"/>
  <c r="U31" i="8"/>
  <c r="V31" i="8"/>
  <c r="W31" i="8"/>
  <c r="X31" i="8"/>
  <c r="Y31" i="8"/>
  <c r="Z31" i="8"/>
  <c r="AA31" i="8"/>
  <c r="AB31" i="8"/>
  <c r="AC31" i="8"/>
  <c r="AD31" i="8"/>
  <c r="AE31" i="8"/>
  <c r="AF31" i="8"/>
  <c r="AG31" i="8"/>
  <c r="AI31" i="8"/>
  <c r="AJ31" i="8"/>
  <c r="AK31" i="8"/>
  <c r="AL31" i="8"/>
  <c r="AM31" i="8"/>
  <c r="AN31" i="8"/>
  <c r="AO31" i="8"/>
  <c r="AP31" i="8"/>
  <c r="AQ31" i="8"/>
  <c r="AR31" i="8"/>
  <c r="AS31" i="8"/>
  <c r="D31" i="8"/>
  <c r="E31" i="2"/>
  <c r="F31" i="2"/>
  <c r="G31" i="2"/>
  <c r="H31" i="2"/>
  <c r="I31" i="2"/>
  <c r="J31" i="2"/>
  <c r="K31" i="2"/>
  <c r="L31" i="2"/>
  <c r="M31" i="2"/>
  <c r="D31" i="2"/>
  <c r="AC31" i="7"/>
  <c r="AD31" i="7"/>
  <c r="AE31" i="7"/>
  <c r="AF31" i="7"/>
  <c r="AG31" i="7"/>
  <c r="AH31" i="7"/>
  <c r="AI31" i="7"/>
  <c r="AJ31" i="7"/>
  <c r="AK31" i="7"/>
  <c r="AL31" i="7"/>
  <c r="AM31" i="7"/>
  <c r="AN31" i="7"/>
  <c r="AO31" i="7"/>
  <c r="AP31" i="7"/>
  <c r="D31" i="7"/>
  <c r="E31" i="7"/>
  <c r="F31" i="7"/>
  <c r="G31" i="7"/>
  <c r="H31" i="7"/>
  <c r="I31" i="7"/>
  <c r="J31" i="7"/>
  <c r="K31" i="7"/>
  <c r="L31" i="7"/>
  <c r="M31" i="7"/>
  <c r="N31" i="7"/>
  <c r="O31" i="7"/>
  <c r="P31" i="7"/>
  <c r="Q31" i="7"/>
  <c r="R31" i="7"/>
  <c r="S31" i="7"/>
  <c r="T31" i="7"/>
  <c r="U31" i="7"/>
  <c r="V31" i="7"/>
  <c r="W31" i="7"/>
  <c r="Y31" i="7"/>
  <c r="Z31" i="7"/>
  <c r="AA31" i="7"/>
  <c r="AB31" i="7"/>
  <c r="X31" i="7"/>
  <c r="AT4" i="7" l="1"/>
  <c r="AT30" i="11"/>
  <c r="AS30" i="11"/>
  <c r="AR30" i="11"/>
  <c r="AQ30" i="11"/>
  <c r="AP30" i="11"/>
  <c r="AO30" i="11"/>
  <c r="AN30" i="11"/>
  <c r="AM30" i="11"/>
  <c r="AL30" i="11"/>
  <c r="AK30" i="11"/>
  <c r="AJ30" i="11"/>
  <c r="AI30" i="11"/>
  <c r="AH30" i="11"/>
  <c r="AG30" i="11"/>
  <c r="AT29" i="11"/>
  <c r="AS29" i="11"/>
  <c r="AR29" i="11"/>
  <c r="AQ29" i="11"/>
  <c r="AP29" i="11"/>
  <c r="AO29" i="11"/>
  <c r="AN29" i="11"/>
  <c r="AM29" i="11"/>
  <c r="AL29" i="11"/>
  <c r="AK29" i="11"/>
  <c r="AJ29" i="11"/>
  <c r="AI29" i="11"/>
  <c r="AH29" i="11"/>
  <c r="AG29" i="11"/>
  <c r="AT28" i="11"/>
  <c r="AS28" i="11"/>
  <c r="AR28" i="11"/>
  <c r="AQ28" i="11"/>
  <c r="AP28" i="11"/>
  <c r="AO28" i="11"/>
  <c r="AN28" i="11"/>
  <c r="AM28" i="11"/>
  <c r="AL28" i="11"/>
  <c r="AK28" i="11"/>
  <c r="AJ28" i="11"/>
  <c r="AI28" i="11"/>
  <c r="AH28" i="11"/>
  <c r="AG28" i="11"/>
  <c r="AT27" i="11"/>
  <c r="AS27" i="11"/>
  <c r="AR27" i="11"/>
  <c r="AQ27" i="11"/>
  <c r="AP27" i="11"/>
  <c r="AO27" i="11"/>
  <c r="AN27" i="11"/>
  <c r="AM27" i="11"/>
  <c r="AL27" i="11"/>
  <c r="AK27" i="11"/>
  <c r="AJ27" i="11"/>
  <c r="AI27" i="11"/>
  <c r="AH27" i="11"/>
  <c r="AG27" i="11"/>
  <c r="AT26" i="11"/>
  <c r="AS26" i="11"/>
  <c r="AR26" i="11"/>
  <c r="AQ26" i="11"/>
  <c r="AP26" i="11"/>
  <c r="AO26" i="11"/>
  <c r="AN26" i="11"/>
  <c r="AM26" i="11"/>
  <c r="AL26" i="11"/>
  <c r="AK26" i="11"/>
  <c r="AJ26" i="11"/>
  <c r="AI26" i="11"/>
  <c r="AH26" i="11"/>
  <c r="AG26" i="11"/>
  <c r="AT25" i="11"/>
  <c r="AS25" i="11"/>
  <c r="AR25" i="11"/>
  <c r="AQ25" i="11"/>
  <c r="AP25" i="11"/>
  <c r="AO25" i="11"/>
  <c r="AN25" i="11"/>
  <c r="AM25" i="11"/>
  <c r="AL25" i="11"/>
  <c r="AK25" i="11"/>
  <c r="AJ25" i="11"/>
  <c r="AI25" i="11"/>
  <c r="AH25" i="11"/>
  <c r="AG25" i="11"/>
  <c r="AT24" i="11"/>
  <c r="AS24" i="11"/>
  <c r="AR24" i="11"/>
  <c r="AQ24" i="11"/>
  <c r="AP24" i="11"/>
  <c r="AO24" i="11"/>
  <c r="AN24" i="11"/>
  <c r="AM24" i="11"/>
  <c r="AL24" i="11"/>
  <c r="AK24" i="11"/>
  <c r="AJ24" i="11"/>
  <c r="AI24" i="11"/>
  <c r="AH24" i="11"/>
  <c r="AG24" i="11"/>
  <c r="AT23" i="11"/>
  <c r="AS23" i="11"/>
  <c r="AR23" i="11"/>
  <c r="AQ23" i="11"/>
  <c r="AP23" i="11"/>
  <c r="AO23" i="11"/>
  <c r="AN23" i="11"/>
  <c r="AM23" i="11"/>
  <c r="AL23" i="11"/>
  <c r="AK23" i="11"/>
  <c r="AJ23" i="11"/>
  <c r="AI23" i="11"/>
  <c r="AH23" i="11"/>
  <c r="AG23" i="11"/>
  <c r="AT22" i="11"/>
  <c r="AS22" i="11"/>
  <c r="AR22" i="11"/>
  <c r="AQ22" i="11"/>
  <c r="AP22" i="11"/>
  <c r="AO22" i="11"/>
  <c r="AN22" i="11"/>
  <c r="AM22" i="11"/>
  <c r="AL22" i="11"/>
  <c r="AK22" i="11"/>
  <c r="AJ22" i="11"/>
  <c r="AI22" i="11"/>
  <c r="AH22" i="11"/>
  <c r="AG22" i="11"/>
  <c r="AT20" i="11"/>
  <c r="AS20" i="11"/>
  <c r="AR20" i="11"/>
  <c r="AQ20" i="11"/>
  <c r="AP20" i="11"/>
  <c r="AO20" i="11"/>
  <c r="AN20" i="11"/>
  <c r="AM20" i="11"/>
  <c r="AL20" i="11"/>
  <c r="AK20" i="11"/>
  <c r="AJ20" i="11"/>
  <c r="AI20" i="11"/>
  <c r="AH20" i="11"/>
  <c r="AG20" i="11"/>
  <c r="AT19" i="11"/>
  <c r="AS19" i="11"/>
  <c r="AR19" i="11"/>
  <c r="AQ19" i="11"/>
  <c r="AP19" i="11"/>
  <c r="AO19" i="11"/>
  <c r="AN19" i="11"/>
  <c r="AM19" i="11"/>
  <c r="AL19" i="11"/>
  <c r="AK19" i="11"/>
  <c r="AJ19" i="11"/>
  <c r="AI19" i="11"/>
  <c r="AH19" i="11"/>
  <c r="AG19" i="11"/>
  <c r="AT18" i="11"/>
  <c r="AS18" i="11"/>
  <c r="AR18" i="11"/>
  <c r="AQ18" i="11"/>
  <c r="AP18" i="11"/>
  <c r="AO18" i="11"/>
  <c r="AN18" i="11"/>
  <c r="AM18" i="11"/>
  <c r="AL18" i="11"/>
  <c r="AK18" i="11"/>
  <c r="AJ18" i="11"/>
  <c r="AI18" i="11"/>
  <c r="AH18" i="11"/>
  <c r="AG18" i="11"/>
  <c r="AT17" i="11"/>
  <c r="AS17" i="11"/>
  <c r="AR17" i="11"/>
  <c r="AQ17" i="11"/>
  <c r="AP17" i="11"/>
  <c r="AO17" i="11"/>
  <c r="AN17" i="11"/>
  <c r="AM17" i="11"/>
  <c r="AL17" i="11"/>
  <c r="AK17" i="11"/>
  <c r="AJ17" i="11"/>
  <c r="AI17" i="11"/>
  <c r="AH17" i="11"/>
  <c r="AG17" i="11"/>
  <c r="AT15" i="11"/>
  <c r="AS15" i="11"/>
  <c r="AR15" i="11"/>
  <c r="AQ15" i="11"/>
  <c r="AP15" i="11"/>
  <c r="AO15" i="11"/>
  <c r="AN15" i="11"/>
  <c r="AM15" i="11"/>
  <c r="AL15" i="11"/>
  <c r="AK15" i="11"/>
  <c r="AJ15" i="11"/>
  <c r="AI15" i="11"/>
  <c r="AH15" i="11"/>
  <c r="AG15" i="11"/>
  <c r="AT14" i="11"/>
  <c r="AS14" i="11"/>
  <c r="AR14" i="11"/>
  <c r="AQ14" i="11"/>
  <c r="AP14" i="11"/>
  <c r="AO14" i="11"/>
  <c r="AN14" i="11"/>
  <c r="AM14" i="11"/>
  <c r="AL14" i="11"/>
  <c r="AK14" i="11"/>
  <c r="AJ14" i="11"/>
  <c r="AI14" i="11"/>
  <c r="AH14" i="11"/>
  <c r="AG14" i="11"/>
  <c r="AT13" i="11"/>
  <c r="AS13" i="11"/>
  <c r="AR13" i="11"/>
  <c r="AQ13" i="11"/>
  <c r="AP13" i="11"/>
  <c r="AO13" i="11"/>
  <c r="AN13" i="11"/>
  <c r="AM13" i="11"/>
  <c r="AL13" i="11"/>
  <c r="AK13" i="11"/>
  <c r="AJ13" i="11"/>
  <c r="AI13" i="11"/>
  <c r="AH13" i="11"/>
  <c r="AG13" i="11"/>
  <c r="AT12" i="11"/>
  <c r="AS12" i="11"/>
  <c r="AR12" i="11"/>
  <c r="AQ12" i="11"/>
  <c r="AP12" i="11"/>
  <c r="AO12" i="11"/>
  <c r="AN12" i="11"/>
  <c r="AM12" i="11"/>
  <c r="AL12" i="11"/>
  <c r="AK12" i="11"/>
  <c r="AJ12" i="11"/>
  <c r="AI12" i="11"/>
  <c r="AH12" i="11"/>
  <c r="AG12" i="11"/>
  <c r="AT11" i="11"/>
  <c r="AS11" i="11"/>
  <c r="AR11" i="11"/>
  <c r="AQ11" i="11"/>
  <c r="AP11" i="11"/>
  <c r="AO11" i="11"/>
  <c r="AN11" i="11"/>
  <c r="AM11" i="11"/>
  <c r="AL11" i="11"/>
  <c r="AK11" i="11"/>
  <c r="AJ11" i="11"/>
  <c r="AI11" i="11"/>
  <c r="AH11" i="11"/>
  <c r="AG11" i="11"/>
  <c r="AT10" i="11"/>
  <c r="AS10" i="11"/>
  <c r="AR10" i="11"/>
  <c r="AQ10" i="11"/>
  <c r="AP10" i="11"/>
  <c r="AO10" i="11"/>
  <c r="AN10" i="11"/>
  <c r="AM10" i="11"/>
  <c r="AL10" i="11"/>
  <c r="AK10" i="11"/>
  <c r="AJ10" i="11"/>
  <c r="AI10" i="11"/>
  <c r="AH10" i="11"/>
  <c r="AG10" i="11"/>
  <c r="AT9" i="11"/>
  <c r="AS9" i="11"/>
  <c r="AR9" i="11"/>
  <c r="AQ9" i="11"/>
  <c r="AP9" i="11"/>
  <c r="AO9" i="11"/>
  <c r="AN9" i="11"/>
  <c r="AM9" i="11"/>
  <c r="AL9" i="11"/>
  <c r="AK9" i="11"/>
  <c r="AJ9" i="11"/>
  <c r="AI9" i="11"/>
  <c r="AH9" i="11"/>
  <c r="AG9" i="11"/>
  <c r="AT8" i="11"/>
  <c r="AS8" i="11"/>
  <c r="AR8" i="11"/>
  <c r="AQ8" i="11"/>
  <c r="AP8" i="11"/>
  <c r="AO8" i="11"/>
  <c r="AN8" i="11"/>
  <c r="AM8" i="11"/>
  <c r="AL8" i="11"/>
  <c r="AK8" i="11"/>
  <c r="AJ8" i="11"/>
  <c r="AI8" i="11"/>
  <c r="AH8" i="11"/>
  <c r="AG8" i="11"/>
  <c r="AT7" i="11"/>
  <c r="AS7" i="11"/>
  <c r="AR7" i="11"/>
  <c r="AQ7" i="11"/>
  <c r="AP7" i="11"/>
  <c r="AO7" i="11"/>
  <c r="AN7" i="11"/>
  <c r="AM7" i="11"/>
  <c r="AL7" i="11"/>
  <c r="AK7" i="11"/>
  <c r="AJ7" i="11"/>
  <c r="AI7" i="11"/>
  <c r="AH7" i="11"/>
  <c r="AG7" i="11"/>
  <c r="AT6" i="11"/>
  <c r="AS6" i="11"/>
  <c r="AR6" i="11"/>
  <c r="AQ6" i="11"/>
  <c r="AP6" i="11"/>
  <c r="AO6" i="11"/>
  <c r="AN6" i="11"/>
  <c r="AM6" i="11"/>
  <c r="AL6" i="11"/>
  <c r="AK6" i="11"/>
  <c r="AJ6" i="11"/>
  <c r="AI6" i="11"/>
  <c r="AH6" i="11"/>
  <c r="AG6" i="11"/>
  <c r="AT4" i="11"/>
  <c r="AS4" i="11"/>
  <c r="AR4" i="11"/>
  <c r="AQ4" i="11"/>
  <c r="AP4" i="11"/>
  <c r="AO4" i="11"/>
  <c r="AN4" i="11"/>
  <c r="AM4" i="11"/>
  <c r="AL4" i="11"/>
  <c r="AK4" i="11"/>
  <c r="AJ4" i="11"/>
  <c r="AI4" i="11"/>
  <c r="AH4" i="11"/>
  <c r="AG4" i="11"/>
  <c r="AT3" i="11"/>
  <c r="AS3" i="11"/>
  <c r="AR3" i="11"/>
  <c r="AQ3" i="11"/>
  <c r="AP3" i="11"/>
  <c r="AO3" i="11"/>
  <c r="AN3" i="11"/>
  <c r="AM3" i="11"/>
  <c r="AL3" i="11"/>
  <c r="AK3" i="11"/>
  <c r="AJ3" i="11"/>
  <c r="AI3" i="11"/>
  <c r="AH3" i="11"/>
  <c r="AG3" i="11"/>
  <c r="AT30" i="9"/>
  <c r="AS30" i="9"/>
  <c r="AR30" i="9"/>
  <c r="AQ30" i="9"/>
  <c r="AP30" i="9"/>
  <c r="AO30" i="9"/>
  <c r="AN30" i="9"/>
  <c r="AM30" i="9"/>
  <c r="AL30" i="9"/>
  <c r="AK30" i="9"/>
  <c r="AJ30" i="9"/>
  <c r="AI30" i="9"/>
  <c r="AH30" i="9"/>
  <c r="AG30" i="9"/>
  <c r="AT29" i="9"/>
  <c r="AS29" i="9"/>
  <c r="AR29" i="9"/>
  <c r="AQ29" i="9"/>
  <c r="AP29" i="9"/>
  <c r="AO29" i="9"/>
  <c r="AN29" i="9"/>
  <c r="AM29" i="9"/>
  <c r="AL29" i="9"/>
  <c r="AK29" i="9"/>
  <c r="AJ29" i="9"/>
  <c r="AI29" i="9"/>
  <c r="AH29" i="9"/>
  <c r="AG29" i="9"/>
  <c r="AT28" i="9"/>
  <c r="AS28" i="9"/>
  <c r="AR28" i="9"/>
  <c r="AQ28" i="9"/>
  <c r="AP28" i="9"/>
  <c r="AO28" i="9"/>
  <c r="AN28" i="9"/>
  <c r="AM28" i="9"/>
  <c r="AL28" i="9"/>
  <c r="AK28" i="9"/>
  <c r="AJ28" i="9"/>
  <c r="AI28" i="9"/>
  <c r="AH28" i="9"/>
  <c r="AG28" i="9"/>
  <c r="AT27" i="9"/>
  <c r="AS27" i="9"/>
  <c r="AR27" i="9"/>
  <c r="AQ27" i="9"/>
  <c r="AP27" i="9"/>
  <c r="AO27" i="9"/>
  <c r="AN27" i="9"/>
  <c r="AM27" i="9"/>
  <c r="AL27" i="9"/>
  <c r="AK27" i="9"/>
  <c r="AJ27" i="9"/>
  <c r="AI27" i="9"/>
  <c r="AH27" i="9"/>
  <c r="AG27" i="9"/>
  <c r="AT26" i="9"/>
  <c r="AS26" i="9"/>
  <c r="AR26" i="9"/>
  <c r="AQ26" i="9"/>
  <c r="AP26" i="9"/>
  <c r="AO26" i="9"/>
  <c r="AN26" i="9"/>
  <c r="AM26" i="9"/>
  <c r="AL26" i="9"/>
  <c r="AK26" i="9"/>
  <c r="AJ26" i="9"/>
  <c r="AI26" i="9"/>
  <c r="AH26" i="9"/>
  <c r="AG26" i="9"/>
  <c r="AT25" i="9"/>
  <c r="AS25" i="9"/>
  <c r="AR25" i="9"/>
  <c r="AQ25" i="9"/>
  <c r="AP25" i="9"/>
  <c r="AO25" i="9"/>
  <c r="AN25" i="9"/>
  <c r="AM25" i="9"/>
  <c r="AL25" i="9"/>
  <c r="AK25" i="9"/>
  <c r="AJ25" i="9"/>
  <c r="AI25" i="9"/>
  <c r="AH25" i="9"/>
  <c r="AG25" i="9"/>
  <c r="AT24" i="9"/>
  <c r="AS24" i="9"/>
  <c r="AR24" i="9"/>
  <c r="AQ24" i="9"/>
  <c r="AP24" i="9"/>
  <c r="AO24" i="9"/>
  <c r="AN24" i="9"/>
  <c r="AM24" i="9"/>
  <c r="AL24" i="9"/>
  <c r="AK24" i="9"/>
  <c r="AJ24" i="9"/>
  <c r="AI24" i="9"/>
  <c r="AH24" i="9"/>
  <c r="AG24" i="9"/>
  <c r="AT23" i="9"/>
  <c r="AS23" i="9"/>
  <c r="AR23" i="9"/>
  <c r="AQ23" i="9"/>
  <c r="AP23" i="9"/>
  <c r="AO23" i="9"/>
  <c r="AN23" i="9"/>
  <c r="AM23" i="9"/>
  <c r="AL23" i="9"/>
  <c r="AK23" i="9"/>
  <c r="AJ23" i="9"/>
  <c r="AI23" i="9"/>
  <c r="AH23" i="9"/>
  <c r="AG23" i="9"/>
  <c r="AT22" i="9"/>
  <c r="AS22" i="9"/>
  <c r="AR22" i="9"/>
  <c r="AQ22" i="9"/>
  <c r="AP22" i="9"/>
  <c r="AO22" i="9"/>
  <c r="AN22" i="9"/>
  <c r="AM22" i="9"/>
  <c r="AL22" i="9"/>
  <c r="AK22" i="9"/>
  <c r="AJ22" i="9"/>
  <c r="AI22" i="9"/>
  <c r="AH22" i="9"/>
  <c r="AG22" i="9"/>
  <c r="AT20" i="9"/>
  <c r="AS20" i="9"/>
  <c r="AR20" i="9"/>
  <c r="AQ20" i="9"/>
  <c r="AP20" i="9"/>
  <c r="AO20" i="9"/>
  <c r="AN20" i="9"/>
  <c r="AM20" i="9"/>
  <c r="AL20" i="9"/>
  <c r="AK20" i="9"/>
  <c r="AJ20" i="9"/>
  <c r="AI20" i="9"/>
  <c r="AH20" i="9"/>
  <c r="AG20" i="9"/>
  <c r="AT19" i="9"/>
  <c r="AS19" i="9"/>
  <c r="AR19" i="9"/>
  <c r="AQ19" i="9"/>
  <c r="AP19" i="9"/>
  <c r="AO19" i="9"/>
  <c r="AN19" i="9"/>
  <c r="AM19" i="9"/>
  <c r="AL19" i="9"/>
  <c r="AK19" i="9"/>
  <c r="AJ19" i="9"/>
  <c r="AI19" i="9"/>
  <c r="AH19" i="9"/>
  <c r="AG19" i="9"/>
  <c r="AT18" i="9"/>
  <c r="AS18" i="9"/>
  <c r="AR18" i="9"/>
  <c r="AQ18" i="9"/>
  <c r="AP18" i="9"/>
  <c r="AO18" i="9"/>
  <c r="AN18" i="9"/>
  <c r="AM18" i="9"/>
  <c r="AL18" i="9"/>
  <c r="AK18" i="9"/>
  <c r="AJ18" i="9"/>
  <c r="AI18" i="9"/>
  <c r="AH18" i="9"/>
  <c r="AG18" i="9"/>
  <c r="AT17" i="9"/>
  <c r="AS17" i="9"/>
  <c r="AR17" i="9"/>
  <c r="AQ17" i="9"/>
  <c r="AP17" i="9"/>
  <c r="AO17" i="9"/>
  <c r="AN17" i="9"/>
  <c r="AM17" i="9"/>
  <c r="AL17" i="9"/>
  <c r="AK17" i="9"/>
  <c r="AJ17" i="9"/>
  <c r="AI17" i="9"/>
  <c r="AH17" i="9"/>
  <c r="AG17" i="9"/>
  <c r="AT15" i="9"/>
  <c r="AS15" i="9"/>
  <c r="AR15" i="9"/>
  <c r="AQ15" i="9"/>
  <c r="AP15" i="9"/>
  <c r="AO15" i="9"/>
  <c r="AN15" i="9"/>
  <c r="AM15" i="9"/>
  <c r="AL15" i="9"/>
  <c r="AK15" i="9"/>
  <c r="AJ15" i="9"/>
  <c r="AI15" i="9"/>
  <c r="AH15" i="9"/>
  <c r="AG15" i="9"/>
  <c r="AT14" i="9"/>
  <c r="AS14" i="9"/>
  <c r="AR14" i="9"/>
  <c r="AQ14" i="9"/>
  <c r="AP14" i="9"/>
  <c r="AO14" i="9"/>
  <c r="AN14" i="9"/>
  <c r="AM14" i="9"/>
  <c r="AL14" i="9"/>
  <c r="AK14" i="9"/>
  <c r="AJ14" i="9"/>
  <c r="AI14" i="9"/>
  <c r="AH14" i="9"/>
  <c r="AG14" i="9"/>
  <c r="AT13" i="9"/>
  <c r="AS13" i="9"/>
  <c r="AR13" i="9"/>
  <c r="AQ13" i="9"/>
  <c r="AP13" i="9"/>
  <c r="AO13" i="9"/>
  <c r="AN13" i="9"/>
  <c r="AM13" i="9"/>
  <c r="AL13" i="9"/>
  <c r="AK13" i="9"/>
  <c r="AJ13" i="9"/>
  <c r="AI13" i="9"/>
  <c r="AH13" i="9"/>
  <c r="AG13" i="9"/>
  <c r="AT12" i="9"/>
  <c r="AS12" i="9"/>
  <c r="AR12" i="9"/>
  <c r="AQ12" i="9"/>
  <c r="AP12" i="9"/>
  <c r="AO12" i="9"/>
  <c r="AN12" i="9"/>
  <c r="AM12" i="9"/>
  <c r="AL12" i="9"/>
  <c r="AK12" i="9"/>
  <c r="AJ12" i="9"/>
  <c r="AI12" i="9"/>
  <c r="AH12" i="9"/>
  <c r="AG12" i="9"/>
  <c r="AT11" i="9"/>
  <c r="AS11" i="9"/>
  <c r="AR11" i="9"/>
  <c r="AQ11" i="9"/>
  <c r="AP11" i="9"/>
  <c r="AO11" i="9"/>
  <c r="AN11" i="9"/>
  <c r="AM11" i="9"/>
  <c r="AL11" i="9"/>
  <c r="AK11" i="9"/>
  <c r="AJ11" i="9"/>
  <c r="AI11" i="9"/>
  <c r="AH11" i="9"/>
  <c r="AG11" i="9"/>
  <c r="AT10" i="9"/>
  <c r="AS10" i="9"/>
  <c r="AR10" i="9"/>
  <c r="AQ10" i="9"/>
  <c r="AP10" i="9"/>
  <c r="AO10" i="9"/>
  <c r="AN10" i="9"/>
  <c r="AM10" i="9"/>
  <c r="AL10" i="9"/>
  <c r="AK10" i="9"/>
  <c r="AJ10" i="9"/>
  <c r="AI10" i="9"/>
  <c r="AH10" i="9"/>
  <c r="AG10" i="9"/>
  <c r="AT9" i="9"/>
  <c r="AS9" i="9"/>
  <c r="AR9" i="9"/>
  <c r="AQ9" i="9"/>
  <c r="AP9" i="9"/>
  <c r="AO9" i="9"/>
  <c r="AN9" i="9"/>
  <c r="AM9" i="9"/>
  <c r="AL9" i="9"/>
  <c r="AK9" i="9"/>
  <c r="AJ9" i="9"/>
  <c r="AI9" i="9"/>
  <c r="AH9" i="9"/>
  <c r="AG9" i="9"/>
  <c r="AT8" i="9"/>
  <c r="AS8" i="9"/>
  <c r="AR8" i="9"/>
  <c r="AQ8" i="9"/>
  <c r="AP8" i="9"/>
  <c r="AO8" i="9"/>
  <c r="AN8" i="9"/>
  <c r="AM8" i="9"/>
  <c r="AL8" i="9"/>
  <c r="AK8" i="9"/>
  <c r="AJ8" i="9"/>
  <c r="AI8" i="9"/>
  <c r="AH8" i="9"/>
  <c r="AG8" i="9"/>
  <c r="AT7" i="9"/>
  <c r="AS7" i="9"/>
  <c r="AR7" i="9"/>
  <c r="AQ7" i="9"/>
  <c r="AP7" i="9"/>
  <c r="AO7" i="9"/>
  <c r="AN7" i="9"/>
  <c r="AM7" i="9"/>
  <c r="AL7" i="9"/>
  <c r="AK7" i="9"/>
  <c r="AJ7" i="9"/>
  <c r="AI7" i="9"/>
  <c r="AH7" i="9"/>
  <c r="AG7" i="9"/>
  <c r="AT6" i="9"/>
  <c r="AS6" i="9"/>
  <c r="AR6" i="9"/>
  <c r="AQ6" i="9"/>
  <c r="AP6" i="9"/>
  <c r="AO6" i="9"/>
  <c r="AN6" i="9"/>
  <c r="AM6" i="9"/>
  <c r="AL6" i="9"/>
  <c r="AK6" i="9"/>
  <c r="AJ6" i="9"/>
  <c r="AI6" i="9"/>
  <c r="AH6" i="9"/>
  <c r="AG6" i="9"/>
  <c r="AT4" i="9"/>
  <c r="AS4" i="9"/>
  <c r="AR4" i="9"/>
  <c r="AQ4" i="9"/>
  <c r="AP4" i="9"/>
  <c r="AO4" i="9"/>
  <c r="AN4" i="9"/>
  <c r="AM4" i="9"/>
  <c r="AL4" i="9"/>
  <c r="AK4" i="9"/>
  <c r="AJ4" i="9"/>
  <c r="AI4" i="9"/>
  <c r="AH4" i="9"/>
  <c r="AG4" i="9"/>
  <c r="AT3" i="9"/>
  <c r="AS3" i="9"/>
  <c r="AR3" i="9"/>
  <c r="AQ3" i="9"/>
  <c r="AP3" i="9"/>
  <c r="AO3" i="9"/>
  <c r="AN3" i="9"/>
  <c r="AM3" i="9"/>
  <c r="AL3" i="9"/>
  <c r="AK3" i="9"/>
  <c r="AJ3" i="9"/>
  <c r="AI3" i="9"/>
  <c r="AH3" i="9"/>
  <c r="AG3" i="9"/>
  <c r="AT30" i="8"/>
  <c r="AS30" i="8"/>
  <c r="AR30" i="8"/>
  <c r="AQ30" i="8"/>
  <c r="AP30" i="8"/>
  <c r="AO30" i="8"/>
  <c r="AN30" i="8"/>
  <c r="AM30" i="8"/>
  <c r="AL30" i="8"/>
  <c r="AK30" i="8"/>
  <c r="AJ30" i="8"/>
  <c r="AI30" i="8"/>
  <c r="AH30" i="8"/>
  <c r="AG30" i="8"/>
  <c r="AT29" i="8"/>
  <c r="AS29" i="8"/>
  <c r="AR29" i="8"/>
  <c r="AQ29" i="8"/>
  <c r="AP29" i="8"/>
  <c r="AO29" i="8"/>
  <c r="AN29" i="8"/>
  <c r="AM29" i="8"/>
  <c r="AL29" i="8"/>
  <c r="AK29" i="8"/>
  <c r="AJ29" i="8"/>
  <c r="AI29" i="8"/>
  <c r="AH29" i="8"/>
  <c r="AG29" i="8"/>
  <c r="AT28" i="8"/>
  <c r="AS28" i="8"/>
  <c r="AR28" i="8"/>
  <c r="AQ28" i="8"/>
  <c r="AP28" i="8"/>
  <c r="AO28" i="8"/>
  <c r="AN28" i="8"/>
  <c r="AM28" i="8"/>
  <c r="AL28" i="8"/>
  <c r="AK28" i="8"/>
  <c r="AJ28" i="8"/>
  <c r="AI28" i="8"/>
  <c r="AH28" i="8"/>
  <c r="AG28" i="8"/>
  <c r="AT27" i="8"/>
  <c r="AS27" i="8"/>
  <c r="AR27" i="8"/>
  <c r="AQ27" i="8"/>
  <c r="AP27" i="8"/>
  <c r="AO27" i="8"/>
  <c r="AN27" i="8"/>
  <c r="AM27" i="8"/>
  <c r="AL27" i="8"/>
  <c r="AK27" i="8"/>
  <c r="AJ27" i="8"/>
  <c r="AI27" i="8"/>
  <c r="AH27" i="8"/>
  <c r="AG27" i="8"/>
  <c r="AT26" i="8"/>
  <c r="AS26" i="8"/>
  <c r="AR26" i="8"/>
  <c r="AQ26" i="8"/>
  <c r="AP26" i="8"/>
  <c r="AO26" i="8"/>
  <c r="AN26" i="8"/>
  <c r="AM26" i="8"/>
  <c r="AL26" i="8"/>
  <c r="AK26" i="8"/>
  <c r="AJ26" i="8"/>
  <c r="AI26" i="8"/>
  <c r="AH26" i="8"/>
  <c r="AG26" i="8"/>
  <c r="AT25" i="8"/>
  <c r="AS25" i="8"/>
  <c r="AR25" i="8"/>
  <c r="AQ25" i="8"/>
  <c r="AP25" i="8"/>
  <c r="AO25" i="8"/>
  <c r="AN25" i="8"/>
  <c r="AM25" i="8"/>
  <c r="AL25" i="8"/>
  <c r="AK25" i="8"/>
  <c r="AJ25" i="8"/>
  <c r="AI25" i="8"/>
  <c r="AH25" i="8"/>
  <c r="AG25" i="8"/>
  <c r="AT24" i="8"/>
  <c r="AS24" i="8"/>
  <c r="AR24" i="8"/>
  <c r="AQ24" i="8"/>
  <c r="AP24" i="8"/>
  <c r="AO24" i="8"/>
  <c r="AN24" i="8"/>
  <c r="AM24" i="8"/>
  <c r="AL24" i="8"/>
  <c r="AK24" i="8"/>
  <c r="AJ24" i="8"/>
  <c r="AI24" i="8"/>
  <c r="AH24" i="8"/>
  <c r="AG24" i="8"/>
  <c r="AT23" i="8"/>
  <c r="AS23" i="8"/>
  <c r="AR23" i="8"/>
  <c r="AQ23" i="8"/>
  <c r="AP23" i="8"/>
  <c r="AO23" i="8"/>
  <c r="AN23" i="8"/>
  <c r="AM23" i="8"/>
  <c r="AL23" i="8"/>
  <c r="AK23" i="8"/>
  <c r="AJ23" i="8"/>
  <c r="AI23" i="8"/>
  <c r="AH23" i="8"/>
  <c r="AG23" i="8"/>
  <c r="AT22" i="8"/>
  <c r="AS22" i="8"/>
  <c r="AR22" i="8"/>
  <c r="AQ22" i="8"/>
  <c r="AP22" i="8"/>
  <c r="AO22" i="8"/>
  <c r="AN22" i="8"/>
  <c r="AM22" i="8"/>
  <c r="AL22" i="8"/>
  <c r="AK22" i="8"/>
  <c r="AJ22" i="8"/>
  <c r="AI22" i="8"/>
  <c r="AH22" i="8"/>
  <c r="AG22" i="8"/>
  <c r="AT20" i="8"/>
  <c r="AS20" i="8"/>
  <c r="AR20" i="8"/>
  <c r="AQ20" i="8"/>
  <c r="AP20" i="8"/>
  <c r="AO20" i="8"/>
  <c r="AN20" i="8"/>
  <c r="AM20" i="8"/>
  <c r="AL20" i="8"/>
  <c r="AK20" i="8"/>
  <c r="AJ20" i="8"/>
  <c r="AI20" i="8"/>
  <c r="AH20" i="8"/>
  <c r="AG20" i="8"/>
  <c r="AT19" i="8"/>
  <c r="AS19" i="8"/>
  <c r="AR19" i="8"/>
  <c r="AQ19" i="8"/>
  <c r="AP19" i="8"/>
  <c r="AO19" i="8"/>
  <c r="AN19" i="8"/>
  <c r="AM19" i="8"/>
  <c r="AL19" i="8"/>
  <c r="AK19" i="8"/>
  <c r="AJ19" i="8"/>
  <c r="AI19" i="8"/>
  <c r="AH19" i="8"/>
  <c r="AG19" i="8"/>
  <c r="AT18" i="8"/>
  <c r="AS18" i="8"/>
  <c r="AR18" i="8"/>
  <c r="AQ18" i="8"/>
  <c r="AP18" i="8"/>
  <c r="AO18" i="8"/>
  <c r="AN18" i="8"/>
  <c r="AM18" i="8"/>
  <c r="AL18" i="8"/>
  <c r="AK18" i="8"/>
  <c r="AJ18" i="8"/>
  <c r="AI18" i="8"/>
  <c r="AH18" i="8"/>
  <c r="AG18" i="8"/>
  <c r="AT17" i="8"/>
  <c r="AS17" i="8"/>
  <c r="AR17" i="8"/>
  <c r="AQ17" i="8"/>
  <c r="AP17" i="8"/>
  <c r="AO17" i="8"/>
  <c r="AN17" i="8"/>
  <c r="AM17" i="8"/>
  <c r="AL17" i="8"/>
  <c r="AK17" i="8"/>
  <c r="AJ17" i="8"/>
  <c r="AI17" i="8"/>
  <c r="AH17" i="8"/>
  <c r="AG17" i="8"/>
  <c r="AT15" i="8"/>
  <c r="AS15" i="8"/>
  <c r="AR15" i="8"/>
  <c r="AQ15" i="8"/>
  <c r="AP15" i="8"/>
  <c r="AO15" i="8"/>
  <c r="AN15" i="8"/>
  <c r="AM15" i="8"/>
  <c r="AL15" i="8"/>
  <c r="AK15" i="8"/>
  <c r="AJ15" i="8"/>
  <c r="AI15" i="8"/>
  <c r="AH15" i="8"/>
  <c r="AG15" i="8"/>
  <c r="AT14" i="8"/>
  <c r="AS14" i="8"/>
  <c r="AR14" i="8"/>
  <c r="AQ14" i="8"/>
  <c r="AP14" i="8"/>
  <c r="AO14" i="8"/>
  <c r="AN14" i="8"/>
  <c r="AM14" i="8"/>
  <c r="AL14" i="8"/>
  <c r="AK14" i="8"/>
  <c r="AJ14" i="8"/>
  <c r="AI14" i="8"/>
  <c r="AH14" i="8"/>
  <c r="AG14" i="8"/>
  <c r="AT13" i="8"/>
  <c r="AS13" i="8"/>
  <c r="AR13" i="8"/>
  <c r="AQ13" i="8"/>
  <c r="AP13" i="8"/>
  <c r="AO13" i="8"/>
  <c r="AN13" i="8"/>
  <c r="AM13" i="8"/>
  <c r="AL13" i="8"/>
  <c r="AK13" i="8"/>
  <c r="AJ13" i="8"/>
  <c r="AI13" i="8"/>
  <c r="AH13" i="8"/>
  <c r="AG13" i="8"/>
  <c r="AT12" i="8"/>
  <c r="AS12" i="8"/>
  <c r="AR12" i="8"/>
  <c r="AQ12" i="8"/>
  <c r="AP12" i="8"/>
  <c r="AO12" i="8"/>
  <c r="AN12" i="8"/>
  <c r="AM12" i="8"/>
  <c r="AL12" i="8"/>
  <c r="AK12" i="8"/>
  <c r="AJ12" i="8"/>
  <c r="AI12" i="8"/>
  <c r="AH12" i="8"/>
  <c r="AG12" i="8"/>
  <c r="AT11" i="8"/>
  <c r="AS11" i="8"/>
  <c r="AR11" i="8"/>
  <c r="AQ11" i="8"/>
  <c r="AP11" i="8"/>
  <c r="AO11" i="8"/>
  <c r="AN11" i="8"/>
  <c r="AM11" i="8"/>
  <c r="AL11" i="8"/>
  <c r="AK11" i="8"/>
  <c r="AJ11" i="8"/>
  <c r="AI11" i="8"/>
  <c r="AH11" i="8"/>
  <c r="AG11" i="8"/>
  <c r="AT10" i="8"/>
  <c r="AS10" i="8"/>
  <c r="AR10" i="8"/>
  <c r="AQ10" i="8"/>
  <c r="AP10" i="8"/>
  <c r="AO10" i="8"/>
  <c r="AN10" i="8"/>
  <c r="AM10" i="8"/>
  <c r="AL10" i="8"/>
  <c r="AK10" i="8"/>
  <c r="AJ10" i="8"/>
  <c r="AI10" i="8"/>
  <c r="AH10" i="8"/>
  <c r="AG10" i="8"/>
  <c r="AT9" i="8"/>
  <c r="AS9" i="8"/>
  <c r="AR9" i="8"/>
  <c r="AQ9" i="8"/>
  <c r="AP9" i="8"/>
  <c r="AO9" i="8"/>
  <c r="AN9" i="8"/>
  <c r="AM9" i="8"/>
  <c r="AL9" i="8"/>
  <c r="AK9" i="8"/>
  <c r="AJ9" i="8"/>
  <c r="AI9" i="8"/>
  <c r="AH9" i="8"/>
  <c r="AG9" i="8"/>
  <c r="AT8" i="8"/>
  <c r="AS8" i="8"/>
  <c r="AR8" i="8"/>
  <c r="AQ8" i="8"/>
  <c r="AP8" i="8"/>
  <c r="AO8" i="8"/>
  <c r="AN8" i="8"/>
  <c r="AM8" i="8"/>
  <c r="AL8" i="8"/>
  <c r="AK8" i="8"/>
  <c r="AJ8" i="8"/>
  <c r="AI8" i="8"/>
  <c r="AH8" i="8"/>
  <c r="AG8" i="8"/>
  <c r="AT7" i="8"/>
  <c r="AS7" i="8"/>
  <c r="AR7" i="8"/>
  <c r="AQ7" i="8"/>
  <c r="AP7" i="8"/>
  <c r="AO7" i="8"/>
  <c r="AN7" i="8"/>
  <c r="AM7" i="8"/>
  <c r="AL7" i="8"/>
  <c r="AK7" i="8"/>
  <c r="AJ7" i="8"/>
  <c r="AI7" i="8"/>
  <c r="AH7" i="8"/>
  <c r="AG7" i="8"/>
  <c r="AT6" i="8"/>
  <c r="AS6" i="8"/>
  <c r="AR6" i="8"/>
  <c r="AQ6" i="8"/>
  <c r="AP6" i="8"/>
  <c r="AO6" i="8"/>
  <c r="AN6" i="8"/>
  <c r="AM6" i="8"/>
  <c r="AL6" i="8"/>
  <c r="AK6" i="8"/>
  <c r="AJ6" i="8"/>
  <c r="AI6" i="8"/>
  <c r="AH6" i="8"/>
  <c r="AG6" i="8"/>
  <c r="AT4" i="8"/>
  <c r="AS4" i="8"/>
  <c r="AR4" i="8"/>
  <c r="AQ4" i="8"/>
  <c r="AP4" i="8"/>
  <c r="AO4" i="8"/>
  <c r="AN4" i="8"/>
  <c r="AM4" i="8"/>
  <c r="AL4" i="8"/>
  <c r="AK4" i="8"/>
  <c r="AJ4" i="8"/>
  <c r="AI4" i="8"/>
  <c r="AH4" i="8"/>
  <c r="AG4" i="8"/>
  <c r="AT3" i="8"/>
  <c r="AS3" i="8"/>
  <c r="AR3" i="8"/>
  <c r="AQ3" i="8"/>
  <c r="AP3" i="8"/>
  <c r="AO3" i="8"/>
  <c r="AN3" i="8"/>
  <c r="AM3" i="8"/>
  <c r="AL3" i="8"/>
  <c r="AK3" i="8"/>
  <c r="AJ3" i="8"/>
  <c r="AI3" i="8"/>
  <c r="AH3" i="8"/>
  <c r="AH31" i="8" s="1"/>
  <c r="AG3" i="8"/>
  <c r="BI30" i="7"/>
  <c r="BH30" i="7"/>
  <c r="BG30" i="7"/>
  <c r="BF30" i="7"/>
  <c r="BE30" i="7"/>
  <c r="BD30" i="7"/>
  <c r="BC30" i="7"/>
  <c r="BB30" i="7"/>
  <c r="BA30" i="7"/>
  <c r="AZ30" i="7"/>
  <c r="AY30" i="7"/>
  <c r="AX30" i="7"/>
  <c r="AW30" i="7"/>
  <c r="AV30" i="7"/>
  <c r="AU30" i="7"/>
  <c r="AT30" i="7"/>
  <c r="AS30" i="7"/>
  <c r="AR30" i="7"/>
  <c r="AQ30" i="7"/>
  <c r="BI29" i="7"/>
  <c r="BH29" i="7"/>
  <c r="BG29" i="7"/>
  <c r="BF29" i="7"/>
  <c r="BE29" i="7"/>
  <c r="BD29" i="7"/>
  <c r="BC29" i="7"/>
  <c r="BB29" i="7"/>
  <c r="BA29" i="7"/>
  <c r="AZ29" i="7"/>
  <c r="AY29" i="7"/>
  <c r="AX29" i="7"/>
  <c r="AW29" i="7"/>
  <c r="AV29" i="7"/>
  <c r="AU29" i="7"/>
  <c r="AT29" i="7"/>
  <c r="AS29" i="7"/>
  <c r="AR29" i="7"/>
  <c r="AQ29" i="7"/>
  <c r="BI28" i="7"/>
  <c r="BH28" i="7"/>
  <c r="BG28" i="7"/>
  <c r="BF28" i="7"/>
  <c r="BE28" i="7"/>
  <c r="BD28" i="7"/>
  <c r="BC28" i="7"/>
  <c r="BB28" i="7"/>
  <c r="BA28" i="7"/>
  <c r="AZ28" i="7"/>
  <c r="AY28" i="7"/>
  <c r="AX28" i="7"/>
  <c r="AW28" i="7"/>
  <c r="AV28" i="7"/>
  <c r="AU28" i="7"/>
  <c r="AT28" i="7"/>
  <c r="AS28" i="7"/>
  <c r="AR28" i="7"/>
  <c r="AQ28" i="7"/>
  <c r="BI27" i="7"/>
  <c r="BH27" i="7"/>
  <c r="BG27" i="7"/>
  <c r="BF27" i="7"/>
  <c r="BE27" i="7"/>
  <c r="BD27" i="7"/>
  <c r="BC27" i="7"/>
  <c r="BB27" i="7"/>
  <c r="BA27" i="7"/>
  <c r="AZ27" i="7"/>
  <c r="AY27" i="7"/>
  <c r="AX27" i="7"/>
  <c r="AW27" i="7"/>
  <c r="AV27" i="7"/>
  <c r="AU27" i="7"/>
  <c r="AT27" i="7"/>
  <c r="AS27" i="7"/>
  <c r="AR27" i="7"/>
  <c r="AQ27" i="7"/>
  <c r="BI26" i="7"/>
  <c r="BH26" i="7"/>
  <c r="BG26" i="7"/>
  <c r="BF26" i="7"/>
  <c r="BE26" i="7"/>
  <c r="BD26" i="7"/>
  <c r="BC26" i="7"/>
  <c r="BB26" i="7"/>
  <c r="BA26" i="7"/>
  <c r="AZ26" i="7"/>
  <c r="AY26" i="7"/>
  <c r="AX26" i="7"/>
  <c r="AW26" i="7"/>
  <c r="AV26" i="7"/>
  <c r="AU26" i="7"/>
  <c r="AT26" i="7"/>
  <c r="AS26" i="7"/>
  <c r="AR26" i="7"/>
  <c r="AQ26" i="7"/>
  <c r="BI25" i="7"/>
  <c r="BH25" i="7"/>
  <c r="BG25" i="7"/>
  <c r="BF25" i="7"/>
  <c r="BE25" i="7"/>
  <c r="BD25" i="7"/>
  <c r="BC25" i="7"/>
  <c r="BB25" i="7"/>
  <c r="BA25" i="7"/>
  <c r="AZ25" i="7"/>
  <c r="AY25" i="7"/>
  <c r="AX25" i="7"/>
  <c r="AW25" i="7"/>
  <c r="AV25" i="7"/>
  <c r="AU25" i="7"/>
  <c r="AT25" i="7"/>
  <c r="AS25" i="7"/>
  <c r="AR25" i="7"/>
  <c r="AQ25" i="7"/>
  <c r="BI24" i="7"/>
  <c r="BH24" i="7"/>
  <c r="BG24" i="7"/>
  <c r="BF24" i="7"/>
  <c r="BE24" i="7"/>
  <c r="BD24" i="7"/>
  <c r="BC24" i="7"/>
  <c r="BB24" i="7"/>
  <c r="BA24" i="7"/>
  <c r="AZ24" i="7"/>
  <c r="AY24" i="7"/>
  <c r="AX24" i="7"/>
  <c r="AW24" i="7"/>
  <c r="AV24" i="7"/>
  <c r="AU24" i="7"/>
  <c r="AT24" i="7"/>
  <c r="AS24" i="7"/>
  <c r="AR24" i="7"/>
  <c r="AQ24" i="7"/>
  <c r="BI23" i="7"/>
  <c r="BH23" i="7"/>
  <c r="BG23" i="7"/>
  <c r="BF23" i="7"/>
  <c r="BE23" i="7"/>
  <c r="BD23" i="7"/>
  <c r="BC23" i="7"/>
  <c r="BB23" i="7"/>
  <c r="BA23" i="7"/>
  <c r="AZ23" i="7"/>
  <c r="AY23" i="7"/>
  <c r="AX23" i="7"/>
  <c r="AW23" i="7"/>
  <c r="AV23" i="7"/>
  <c r="AU23" i="7"/>
  <c r="AT23" i="7"/>
  <c r="AS23" i="7"/>
  <c r="AR23" i="7"/>
  <c r="AQ23" i="7"/>
  <c r="BI22" i="7"/>
  <c r="BH22" i="7"/>
  <c r="BG22" i="7"/>
  <c r="BF22" i="7"/>
  <c r="BE22" i="7"/>
  <c r="BD22" i="7"/>
  <c r="BC22" i="7"/>
  <c r="BB22" i="7"/>
  <c r="BA22" i="7"/>
  <c r="AZ22" i="7"/>
  <c r="AY22" i="7"/>
  <c r="AX22" i="7"/>
  <c r="AW22" i="7"/>
  <c r="AV22" i="7"/>
  <c r="AU22" i="7"/>
  <c r="AT22" i="7"/>
  <c r="AS22" i="7"/>
  <c r="AR22" i="7"/>
  <c r="AQ22" i="7"/>
  <c r="BI20" i="7"/>
  <c r="BH20" i="7"/>
  <c r="BG20" i="7"/>
  <c r="BF20" i="7"/>
  <c r="BE20" i="7"/>
  <c r="BD20" i="7"/>
  <c r="BC20" i="7"/>
  <c r="BB20" i="7"/>
  <c r="BA20" i="7"/>
  <c r="AZ20" i="7"/>
  <c r="AY20" i="7"/>
  <c r="AX20" i="7"/>
  <c r="AW20" i="7"/>
  <c r="AV20" i="7"/>
  <c r="AU20" i="7"/>
  <c r="AT20" i="7"/>
  <c r="AS20" i="7"/>
  <c r="AR20" i="7"/>
  <c r="AQ20" i="7"/>
  <c r="BI19" i="7"/>
  <c r="BH19" i="7"/>
  <c r="BG19" i="7"/>
  <c r="BF19" i="7"/>
  <c r="BE19" i="7"/>
  <c r="BD19" i="7"/>
  <c r="BC19" i="7"/>
  <c r="BB19" i="7"/>
  <c r="BA19" i="7"/>
  <c r="AZ19" i="7"/>
  <c r="AY19" i="7"/>
  <c r="AX19" i="7"/>
  <c r="AW19" i="7"/>
  <c r="AV19" i="7"/>
  <c r="AU19" i="7"/>
  <c r="AT19" i="7"/>
  <c r="AS19" i="7"/>
  <c r="AR19" i="7"/>
  <c r="AQ19" i="7"/>
  <c r="BI18" i="7"/>
  <c r="BH18" i="7"/>
  <c r="BG18" i="7"/>
  <c r="BF18" i="7"/>
  <c r="BE18" i="7"/>
  <c r="BD18" i="7"/>
  <c r="BC18" i="7"/>
  <c r="BB18" i="7"/>
  <c r="BA18" i="7"/>
  <c r="AZ18" i="7"/>
  <c r="AY18" i="7"/>
  <c r="AX18" i="7"/>
  <c r="AW18" i="7"/>
  <c r="AV18" i="7"/>
  <c r="AU18" i="7"/>
  <c r="AT18" i="7"/>
  <c r="AS18" i="7"/>
  <c r="AR18" i="7"/>
  <c r="AQ18" i="7"/>
  <c r="BI17" i="7"/>
  <c r="BH17" i="7"/>
  <c r="BG17" i="7"/>
  <c r="BF17" i="7"/>
  <c r="BE17" i="7"/>
  <c r="BD17" i="7"/>
  <c r="BC17" i="7"/>
  <c r="BB17" i="7"/>
  <c r="BA17" i="7"/>
  <c r="AZ17" i="7"/>
  <c r="AY17" i="7"/>
  <c r="AX17" i="7"/>
  <c r="AW17" i="7"/>
  <c r="AV17" i="7"/>
  <c r="AU17" i="7"/>
  <c r="AT17" i="7"/>
  <c r="AS17" i="7"/>
  <c r="AR17" i="7"/>
  <c r="AQ17" i="7"/>
  <c r="BI15" i="7"/>
  <c r="BH15" i="7"/>
  <c r="BG15" i="7"/>
  <c r="BF15" i="7"/>
  <c r="BE15" i="7"/>
  <c r="BD15" i="7"/>
  <c r="BC15" i="7"/>
  <c r="BB15" i="7"/>
  <c r="BA15" i="7"/>
  <c r="AZ15" i="7"/>
  <c r="AY15" i="7"/>
  <c r="AX15" i="7"/>
  <c r="AW15" i="7"/>
  <c r="AV15" i="7"/>
  <c r="AU15" i="7"/>
  <c r="AT15" i="7"/>
  <c r="AS15" i="7"/>
  <c r="AR15" i="7"/>
  <c r="AQ15" i="7"/>
  <c r="BI14" i="7"/>
  <c r="BH14" i="7"/>
  <c r="BG14" i="7"/>
  <c r="BF14" i="7"/>
  <c r="BE14" i="7"/>
  <c r="BD14" i="7"/>
  <c r="BC14" i="7"/>
  <c r="BB14" i="7"/>
  <c r="BA14" i="7"/>
  <c r="AZ14" i="7"/>
  <c r="AY14" i="7"/>
  <c r="AX14" i="7"/>
  <c r="AW14" i="7"/>
  <c r="AV14" i="7"/>
  <c r="AU14" i="7"/>
  <c r="AT14" i="7"/>
  <c r="AS14" i="7"/>
  <c r="AR14" i="7"/>
  <c r="AQ14" i="7"/>
  <c r="BI13" i="7"/>
  <c r="BH13" i="7"/>
  <c r="BG13" i="7"/>
  <c r="BF13" i="7"/>
  <c r="BE13" i="7"/>
  <c r="BD13" i="7"/>
  <c r="BC13" i="7"/>
  <c r="BB13" i="7"/>
  <c r="BA13" i="7"/>
  <c r="AZ13" i="7"/>
  <c r="AY13" i="7"/>
  <c r="AX13" i="7"/>
  <c r="AW13" i="7"/>
  <c r="AV13" i="7"/>
  <c r="AU13" i="7"/>
  <c r="AT13" i="7"/>
  <c r="AS13" i="7"/>
  <c r="AR13" i="7"/>
  <c r="AQ13" i="7"/>
  <c r="BI12" i="7"/>
  <c r="BH12" i="7"/>
  <c r="BG12" i="7"/>
  <c r="BF12" i="7"/>
  <c r="BE12" i="7"/>
  <c r="BD12" i="7"/>
  <c r="BC12" i="7"/>
  <c r="BB12" i="7"/>
  <c r="BA12" i="7"/>
  <c r="AZ12" i="7"/>
  <c r="AY12" i="7"/>
  <c r="AX12" i="7"/>
  <c r="AW12" i="7"/>
  <c r="AV12" i="7"/>
  <c r="AU12" i="7"/>
  <c r="AT12" i="7"/>
  <c r="AS12" i="7"/>
  <c r="AR12" i="7"/>
  <c r="AQ12" i="7"/>
  <c r="BI11" i="7"/>
  <c r="BH11" i="7"/>
  <c r="BG11" i="7"/>
  <c r="BF11" i="7"/>
  <c r="BE11" i="7"/>
  <c r="BD11" i="7"/>
  <c r="BC11" i="7"/>
  <c r="BB11" i="7"/>
  <c r="BA11" i="7"/>
  <c r="AZ11" i="7"/>
  <c r="AY11" i="7"/>
  <c r="AX11" i="7"/>
  <c r="AW11" i="7"/>
  <c r="AV11" i="7"/>
  <c r="AU11" i="7"/>
  <c r="AT11" i="7"/>
  <c r="AS11" i="7"/>
  <c r="AR11" i="7"/>
  <c r="AQ11" i="7"/>
  <c r="BI10" i="7"/>
  <c r="BH10" i="7"/>
  <c r="BG10" i="7"/>
  <c r="BF10" i="7"/>
  <c r="BE10" i="7"/>
  <c r="BD10" i="7"/>
  <c r="BC10" i="7"/>
  <c r="BB10" i="7"/>
  <c r="BA10" i="7"/>
  <c r="AZ10" i="7"/>
  <c r="AY10" i="7"/>
  <c r="AX10" i="7"/>
  <c r="AW10" i="7"/>
  <c r="AV10" i="7"/>
  <c r="AU10" i="7"/>
  <c r="AT10" i="7"/>
  <c r="AS10" i="7"/>
  <c r="AR10" i="7"/>
  <c r="AQ10" i="7"/>
  <c r="BI9" i="7"/>
  <c r="BH9" i="7"/>
  <c r="BG9" i="7"/>
  <c r="BF9" i="7"/>
  <c r="BF31" i="7" s="1"/>
  <c r="BE9" i="7"/>
  <c r="BD9" i="7"/>
  <c r="BC9" i="7"/>
  <c r="BB9" i="7"/>
  <c r="BB31" i="7" s="1"/>
  <c r="BA9" i="7"/>
  <c r="AZ9" i="7"/>
  <c r="AY9" i="7"/>
  <c r="AX9" i="7"/>
  <c r="AX31" i="7" s="1"/>
  <c r="AW9" i="7"/>
  <c r="AV9" i="7"/>
  <c r="AU9" i="7"/>
  <c r="AT9" i="7"/>
  <c r="AT31" i="7" s="1"/>
  <c r="AS9" i="7"/>
  <c r="AR9" i="7"/>
  <c r="AQ9" i="7"/>
  <c r="BI8" i="7"/>
  <c r="BH8" i="7"/>
  <c r="BG8" i="7"/>
  <c r="BF8" i="7"/>
  <c r="BE8" i="7"/>
  <c r="BD8" i="7"/>
  <c r="BC8" i="7"/>
  <c r="BB8" i="7"/>
  <c r="BA8" i="7"/>
  <c r="AZ8" i="7"/>
  <c r="AY8" i="7"/>
  <c r="AX8" i="7"/>
  <c r="AW8" i="7"/>
  <c r="AV8" i="7"/>
  <c r="AU8" i="7"/>
  <c r="AT8" i="7"/>
  <c r="AS8" i="7"/>
  <c r="AR8" i="7"/>
  <c r="AQ8" i="7"/>
  <c r="BI7" i="7"/>
  <c r="BH7" i="7"/>
  <c r="BG7" i="7"/>
  <c r="BF7" i="7"/>
  <c r="BE7" i="7"/>
  <c r="BD7" i="7"/>
  <c r="BC7" i="7"/>
  <c r="BB7" i="7"/>
  <c r="BA7" i="7"/>
  <c r="AZ7" i="7"/>
  <c r="AY7" i="7"/>
  <c r="AX7" i="7"/>
  <c r="AW7" i="7"/>
  <c r="AV7" i="7"/>
  <c r="AU7" i="7"/>
  <c r="AT7" i="7"/>
  <c r="AS7" i="7"/>
  <c r="AR7" i="7"/>
  <c r="AQ7" i="7"/>
  <c r="BI6" i="7"/>
  <c r="BH6" i="7"/>
  <c r="BG6" i="7"/>
  <c r="BF6" i="7"/>
  <c r="BE6" i="7"/>
  <c r="BD6" i="7"/>
  <c r="BC6" i="7"/>
  <c r="BB6" i="7"/>
  <c r="BA6" i="7"/>
  <c r="AZ6" i="7"/>
  <c r="AY6" i="7"/>
  <c r="AX6" i="7"/>
  <c r="AW6" i="7"/>
  <c r="AV6" i="7"/>
  <c r="AU6" i="7"/>
  <c r="AT6" i="7"/>
  <c r="AS6" i="7"/>
  <c r="AR6" i="7"/>
  <c r="AQ6" i="7"/>
  <c r="BI4" i="7"/>
  <c r="BH4" i="7"/>
  <c r="BG4" i="7"/>
  <c r="BF4" i="7"/>
  <c r="BE4" i="7"/>
  <c r="BD4" i="7"/>
  <c r="BC4" i="7"/>
  <c r="BB4" i="7"/>
  <c r="BA4" i="7"/>
  <c r="AZ4" i="7"/>
  <c r="AY4" i="7"/>
  <c r="AX4" i="7"/>
  <c r="AW4" i="7"/>
  <c r="AV4" i="7"/>
  <c r="AU4" i="7"/>
  <c r="AS4" i="7"/>
  <c r="AR4" i="7"/>
  <c r="AQ4" i="7"/>
  <c r="BI3" i="7"/>
  <c r="BH3" i="7"/>
  <c r="BG3" i="7"/>
  <c r="BF3" i="7"/>
  <c r="BE3" i="7"/>
  <c r="BD3" i="7"/>
  <c r="BC3" i="7"/>
  <c r="BB3" i="7"/>
  <c r="BA3" i="7"/>
  <c r="AZ3" i="7"/>
  <c r="AY3" i="7"/>
  <c r="AX3" i="7"/>
  <c r="AW3" i="7"/>
  <c r="AV3" i="7"/>
  <c r="AU3" i="7"/>
  <c r="AT3" i="7"/>
  <c r="AS3" i="7"/>
  <c r="AR3" i="7"/>
  <c r="AQ3" i="7"/>
  <c r="BG31" i="7" l="1"/>
  <c r="BD31" i="7"/>
  <c r="AY31" i="7"/>
  <c r="BC31" i="7"/>
  <c r="AZ31" i="7"/>
  <c r="BH31" i="7"/>
  <c r="AW31" i="7"/>
  <c r="BA31" i="7"/>
  <c r="BE31" i="7"/>
  <c r="BI31" i="7"/>
  <c r="AU31" i="7"/>
  <c r="AV31" i="7"/>
  <c r="AR31" i="7"/>
  <c r="AS31" i="7"/>
  <c r="AQ31" i="7"/>
  <c r="AP30" i="1"/>
  <c r="AO30" i="1"/>
  <c r="AL30" i="1"/>
  <c r="AI30" i="1"/>
  <c r="AF30" i="1"/>
  <c r="AC30" i="1"/>
  <c r="Z30" i="1"/>
  <c r="AQ30" i="1" s="1"/>
  <c r="T30" i="1"/>
  <c r="S30" i="1"/>
  <c r="R30" i="1"/>
  <c r="AP29" i="1"/>
  <c r="AO29" i="1"/>
  <c r="AL29" i="1"/>
  <c r="AI29" i="1"/>
  <c r="AF29" i="1"/>
  <c r="AC29" i="1"/>
  <c r="Z29" i="1"/>
  <c r="AQ29" i="1" s="1"/>
  <c r="T29" i="1"/>
  <c r="S29" i="1"/>
  <c r="R29" i="1"/>
  <c r="AP28" i="1"/>
  <c r="AO28" i="1"/>
  <c r="AL28" i="1"/>
  <c r="AI28" i="1"/>
  <c r="AF28" i="1"/>
  <c r="AC28" i="1"/>
  <c r="AQ28" i="1" s="1"/>
  <c r="Z28" i="1"/>
  <c r="S28" i="1"/>
  <c r="R28" i="1"/>
  <c r="T28" i="1" s="1"/>
  <c r="G28" i="1"/>
  <c r="AP27" i="1"/>
  <c r="AO27" i="1"/>
  <c r="AL27" i="1"/>
  <c r="AI27" i="1"/>
  <c r="AF27" i="1"/>
  <c r="AC27" i="1"/>
  <c r="AQ27" i="1" s="1"/>
  <c r="Z27" i="1"/>
  <c r="S27" i="1"/>
  <c r="R27" i="1"/>
  <c r="T27" i="1" s="1"/>
  <c r="G27" i="1"/>
  <c r="AP26" i="1"/>
  <c r="AO26" i="1"/>
  <c r="AL26" i="1"/>
  <c r="AI26" i="1"/>
  <c r="AF26" i="1"/>
  <c r="AC26" i="1"/>
  <c r="AQ26" i="1" s="1"/>
  <c r="Z26" i="1"/>
  <c r="S26" i="1"/>
  <c r="R26" i="1"/>
  <c r="T26" i="1" s="1"/>
  <c r="AP25" i="1"/>
  <c r="AO25" i="1"/>
  <c r="AL25" i="1"/>
  <c r="AI25" i="1"/>
  <c r="AF25" i="1"/>
  <c r="AC25" i="1"/>
  <c r="Z25" i="1"/>
  <c r="AQ25" i="1" s="1"/>
  <c r="T25" i="1"/>
  <c r="S25" i="1"/>
  <c r="R25" i="1"/>
  <c r="AP24" i="1"/>
  <c r="AO24" i="1"/>
  <c r="AL24" i="1"/>
  <c r="AI24" i="1"/>
  <c r="AF24" i="1"/>
  <c r="AC24" i="1"/>
  <c r="Z24" i="1"/>
  <c r="AQ24" i="1" s="1"/>
  <c r="S24" i="1"/>
  <c r="T24" i="1" s="1"/>
  <c r="R24" i="1"/>
  <c r="AP23" i="1"/>
  <c r="AO23" i="1"/>
  <c r="AL23" i="1"/>
  <c r="AI23" i="1"/>
  <c r="AF23" i="1"/>
  <c r="AC23" i="1"/>
  <c r="AQ23" i="1" s="1"/>
  <c r="Z23" i="1"/>
  <c r="S23" i="1"/>
  <c r="R23" i="1"/>
  <c r="T23" i="1" s="1"/>
  <c r="AP22" i="1"/>
  <c r="AO22" i="1"/>
  <c r="AL22" i="1"/>
  <c r="AI22" i="1"/>
  <c r="AF22" i="1"/>
  <c r="AC22" i="1"/>
  <c r="Z22" i="1"/>
  <c r="AQ22" i="1" s="1"/>
  <c r="S22" i="1"/>
  <c r="R22" i="1"/>
  <c r="T22" i="1" s="1"/>
  <c r="AP21" i="1"/>
  <c r="AO21" i="1"/>
  <c r="AL21" i="1"/>
  <c r="AI21" i="1"/>
  <c r="AQ21" i="1" s="1"/>
  <c r="AF21" i="1"/>
  <c r="AC21" i="1"/>
  <c r="Z21" i="1"/>
  <c r="T21" i="1"/>
  <c r="S21" i="1"/>
  <c r="R21" i="1"/>
  <c r="AP20" i="1"/>
  <c r="AO20" i="1"/>
  <c r="AL20" i="1"/>
  <c r="AI20" i="1"/>
  <c r="AF20" i="1"/>
  <c r="AC20" i="1"/>
  <c r="Z20" i="1"/>
  <c r="AQ20" i="1" s="1"/>
  <c r="S20" i="1"/>
  <c r="T20" i="1" s="1"/>
  <c r="R20" i="1"/>
  <c r="AP19" i="1"/>
  <c r="AO19" i="1"/>
  <c r="AL19" i="1"/>
  <c r="AI19" i="1"/>
  <c r="AF19" i="1"/>
  <c r="AC19" i="1"/>
  <c r="AQ19" i="1" s="1"/>
  <c r="Z19" i="1"/>
  <c r="S19" i="1"/>
  <c r="R19" i="1"/>
  <c r="T19" i="1" s="1"/>
  <c r="AP18" i="1"/>
  <c r="AO18" i="1"/>
  <c r="AL18" i="1"/>
  <c r="AI18" i="1"/>
  <c r="AF18" i="1"/>
  <c r="AC18" i="1"/>
  <c r="Z18" i="1"/>
  <c r="AQ18" i="1" s="1"/>
  <c r="S18" i="1"/>
  <c r="R18" i="1"/>
  <c r="T18" i="1" s="1"/>
  <c r="AP17" i="1"/>
  <c r="AO17" i="1"/>
  <c r="AL17" i="1"/>
  <c r="AI17" i="1"/>
  <c r="AQ17" i="1" s="1"/>
  <c r="AF17" i="1"/>
  <c r="AC17" i="1"/>
  <c r="Z17" i="1"/>
  <c r="T17" i="1"/>
  <c r="S17" i="1"/>
  <c r="R17" i="1"/>
  <c r="AP16" i="1"/>
  <c r="AO16" i="1"/>
  <c r="AL16" i="1"/>
  <c r="AI16" i="1"/>
  <c r="AF16" i="1"/>
  <c r="AC16" i="1"/>
  <c r="Z16" i="1"/>
  <c r="AQ16" i="1" s="1"/>
  <c r="S16" i="1"/>
  <c r="T16" i="1" s="1"/>
  <c r="R16" i="1"/>
  <c r="AP15" i="1"/>
  <c r="AO15" i="1"/>
  <c r="AL15" i="1"/>
  <c r="AI15" i="1"/>
  <c r="AF15" i="1"/>
  <c r="AC15" i="1"/>
  <c r="AQ15" i="1" s="1"/>
  <c r="Z15" i="1"/>
  <c r="S15" i="1"/>
  <c r="R15" i="1"/>
  <c r="T15" i="1" s="1"/>
  <c r="AP14" i="1"/>
  <c r="AO14" i="1"/>
  <c r="AL14" i="1"/>
  <c r="AI14" i="1"/>
  <c r="AF14" i="1"/>
  <c r="AC14" i="1"/>
  <c r="Z14" i="1"/>
  <c r="AQ14" i="1" s="1"/>
  <c r="S14" i="1"/>
  <c r="R14" i="1"/>
  <c r="T14" i="1" s="1"/>
  <c r="G14" i="1"/>
  <c r="AP13" i="1"/>
  <c r="AO13" i="1"/>
  <c r="AL13" i="1"/>
  <c r="AI13" i="1"/>
  <c r="AF13" i="1"/>
  <c r="AC13" i="1"/>
  <c r="Z13" i="1"/>
  <c r="AQ13" i="1" s="1"/>
  <c r="S13" i="1"/>
  <c r="R13" i="1"/>
  <c r="T13" i="1" s="1"/>
  <c r="AP12" i="1"/>
  <c r="AO12" i="1"/>
  <c r="AL12" i="1"/>
  <c r="AI12" i="1"/>
  <c r="AQ12" i="1" s="1"/>
  <c r="AF12" i="1"/>
  <c r="AC12" i="1"/>
  <c r="Z12" i="1"/>
  <c r="T12" i="1"/>
  <c r="S12" i="1"/>
  <c r="R12" i="1"/>
  <c r="G12" i="1"/>
  <c r="AP11" i="1"/>
  <c r="AO11" i="1"/>
  <c r="AL11" i="1"/>
  <c r="AI11" i="1"/>
  <c r="AQ11" i="1" s="1"/>
  <c r="AF11" i="1"/>
  <c r="AC11" i="1"/>
  <c r="Z11" i="1"/>
  <c r="T11" i="1"/>
  <c r="S11" i="1"/>
  <c r="R11" i="1"/>
  <c r="G11" i="1"/>
  <c r="AP10" i="1"/>
  <c r="AO10" i="1"/>
  <c r="AL10" i="1"/>
  <c r="AI10" i="1"/>
  <c r="AQ10" i="1" s="1"/>
  <c r="AF10" i="1"/>
  <c r="AC10" i="1"/>
  <c r="Z10" i="1"/>
  <c r="T10" i="1"/>
  <c r="S10" i="1"/>
  <c r="R10" i="1"/>
  <c r="AP9" i="1"/>
  <c r="AO9" i="1"/>
  <c r="AL9" i="1"/>
  <c r="AI9" i="1"/>
  <c r="AF9" i="1"/>
  <c r="AC9" i="1"/>
  <c r="Z9" i="1"/>
  <c r="AQ9" i="1" s="1"/>
  <c r="S9" i="1"/>
  <c r="T9" i="1" s="1"/>
  <c r="R9" i="1"/>
  <c r="M9" i="1"/>
  <c r="AP8" i="1"/>
  <c r="AO8" i="1"/>
  <c r="AL8" i="1"/>
  <c r="AI8" i="1"/>
  <c r="AF8" i="1"/>
  <c r="AC8" i="1"/>
  <c r="Z8" i="1"/>
  <c r="AQ8" i="1" s="1"/>
  <c r="S8" i="1"/>
  <c r="R8" i="1"/>
  <c r="T8" i="1" s="1"/>
  <c r="M8" i="1"/>
  <c r="AP7" i="1"/>
  <c r="AO7" i="1"/>
  <c r="AL7" i="1"/>
  <c r="AI7" i="1"/>
  <c r="AF7" i="1"/>
  <c r="AC7" i="1"/>
  <c r="Z7" i="1"/>
  <c r="AQ7" i="1" s="1"/>
  <c r="S7" i="1"/>
  <c r="R7" i="1"/>
  <c r="T7" i="1" s="1"/>
  <c r="M7" i="1"/>
  <c r="AP6" i="1"/>
  <c r="AO6" i="1"/>
  <c r="AL6" i="1"/>
  <c r="AI6" i="1"/>
  <c r="AF6" i="1"/>
  <c r="AC6" i="1"/>
  <c r="Z6" i="1"/>
  <c r="AQ6" i="1" s="1"/>
  <c r="S6" i="1"/>
  <c r="R6" i="1"/>
  <c r="T6" i="1" s="1"/>
  <c r="M6" i="1"/>
  <c r="AP5" i="1"/>
  <c r="AO5" i="1"/>
  <c r="AL5" i="1"/>
  <c r="AI5" i="1"/>
  <c r="AF5" i="1"/>
  <c r="AC5" i="1"/>
  <c r="Z5" i="1"/>
  <c r="AQ5" i="1" s="1"/>
  <c r="S5" i="1"/>
  <c r="R5" i="1"/>
  <c r="T5" i="1" s="1"/>
  <c r="M5" i="1"/>
  <c r="G5" i="1"/>
  <c r="AQ4" i="1"/>
  <c r="AP4" i="1"/>
  <c r="AO4" i="1"/>
  <c r="AL4" i="1"/>
  <c r="AI4" i="1"/>
  <c r="AF4" i="1"/>
  <c r="AC4" i="1"/>
  <c r="Z4" i="1"/>
  <c r="T4" i="1"/>
  <c r="S4" i="1"/>
  <c r="R4" i="1"/>
  <c r="M4" i="1"/>
  <c r="G4" i="1"/>
  <c r="AP3" i="1"/>
  <c r="AO3" i="1"/>
  <c r="AL3" i="1"/>
  <c r="AI3" i="1"/>
  <c r="AF3" i="1"/>
  <c r="AC3" i="1"/>
  <c r="Z3" i="1"/>
  <c r="AQ3" i="1" s="1"/>
  <c r="Q3" i="1"/>
  <c r="P3" i="1"/>
  <c r="O3" i="1"/>
  <c r="N3" i="1"/>
  <c r="M3" i="1"/>
  <c r="S3" i="1" s="1"/>
  <c r="K3" i="1"/>
  <c r="J3" i="1"/>
  <c r="I3" i="1"/>
  <c r="R3" i="1" s="1"/>
  <c r="G3" i="1"/>
  <c r="T3" i="1" l="1"/>
</calcChain>
</file>

<file path=xl/sharedStrings.xml><?xml version="1.0" encoding="utf-8"?>
<sst xmlns="http://schemas.openxmlformats.org/spreadsheetml/2006/main" count="426" uniqueCount="75">
  <si>
    <t>Performance</t>
  </si>
  <si>
    <t>Usability and Immersion questions</t>
  </si>
  <si>
    <t xml:space="preserve">SAM </t>
  </si>
  <si>
    <t>NASA - TLX</t>
  </si>
  <si>
    <t>Group</t>
  </si>
  <si>
    <t xml:space="preserve">ID </t>
  </si>
  <si>
    <t>Gender</t>
  </si>
  <si>
    <t>Age</t>
  </si>
  <si>
    <t>Commands</t>
  </si>
  <si>
    <t>Collisions</t>
  </si>
  <si>
    <t>Time</t>
  </si>
  <si>
    <t>Q1 (US)</t>
  </si>
  <si>
    <t>Q2 (US)</t>
  </si>
  <si>
    <t>Q3(US)</t>
  </si>
  <si>
    <t>Q4 (US)</t>
  </si>
  <si>
    <t>Q5 (US)</t>
  </si>
  <si>
    <t>Q6 (IM)</t>
  </si>
  <si>
    <t>Q7 (IM)</t>
  </si>
  <si>
    <t>Q8 (IM)</t>
  </si>
  <si>
    <t>Q9 (IM)</t>
  </si>
  <si>
    <t>Q10 (IM)</t>
  </si>
  <si>
    <t>TotalUS</t>
  </si>
  <si>
    <t>Total Im</t>
  </si>
  <si>
    <t>US Im mean rating</t>
  </si>
  <si>
    <t>Valence</t>
  </si>
  <si>
    <t>Arousal</t>
  </si>
  <si>
    <t>Dominance</t>
  </si>
  <si>
    <t>Mental  raw</t>
  </si>
  <si>
    <t>Mental  weight</t>
  </si>
  <si>
    <t>Mental weighted</t>
  </si>
  <si>
    <t>Physical raw</t>
  </si>
  <si>
    <t>Physical  weight</t>
  </si>
  <si>
    <t>Physical weighted</t>
  </si>
  <si>
    <t>Temporal raw</t>
  </si>
  <si>
    <t>Temporal  weight</t>
  </si>
  <si>
    <t>Temporal weighted</t>
  </si>
  <si>
    <t>Performance  raw</t>
  </si>
  <si>
    <t>Performance  weight</t>
  </si>
  <si>
    <t>Performance weighted</t>
  </si>
  <si>
    <t>Effort  raw</t>
  </si>
  <si>
    <t>Effort  weight</t>
  </si>
  <si>
    <t>Effort weighted</t>
  </si>
  <si>
    <t>Frustration  raw</t>
  </si>
  <si>
    <t>Frustation  weight</t>
  </si>
  <si>
    <t>Frustation weighted</t>
  </si>
  <si>
    <t>Cognitive load raw</t>
  </si>
  <si>
    <t>Cognitive load weighted</t>
  </si>
  <si>
    <t>F</t>
  </si>
  <si>
    <t>M</t>
  </si>
  <si>
    <t>Baseline</t>
  </si>
  <si>
    <t>EDA</t>
  </si>
  <si>
    <t>Test</t>
  </si>
  <si>
    <t>Difference</t>
  </si>
  <si>
    <t>Temp</t>
  </si>
  <si>
    <t>Heart Rate</t>
  </si>
  <si>
    <t>Total Blinks</t>
  </si>
  <si>
    <t>good blinks</t>
  </si>
  <si>
    <t>good ratio</t>
  </si>
  <si>
    <t>blinks/min</t>
  </si>
  <si>
    <t>good blinks/min</t>
  </si>
  <si>
    <t>nAVRZ</t>
  </si>
  <si>
    <t>pAVRz</t>
  </si>
  <si>
    <t>pAVRZ good</t>
  </si>
  <si>
    <t>nAVRZ good</t>
  </si>
  <si>
    <t>durationB</t>
  </si>
  <si>
    <t>durationB good</t>
  </si>
  <si>
    <t>duration T</t>
  </si>
  <si>
    <t>duration T good</t>
  </si>
  <si>
    <t>durationHZ</t>
  </si>
  <si>
    <t>durationHZ good</t>
  </si>
  <si>
    <t>durationHB</t>
  </si>
  <si>
    <t>durationHBgood</t>
  </si>
  <si>
    <t>durationZ</t>
  </si>
  <si>
    <t>durationZ good</t>
  </si>
  <si>
    <t xml:space="preserve">Baseline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</si>
</sst>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8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theme="1"/>
      <name val="Calibri (Body)_x0000_"/>
    </font>
    <font>
      <sz val="12"/>
      <color rgb="FF000000"/>
      <name val="Calibri"/>
      <family val="2"/>
      <scheme val="minor"/>
    </font>
    <font>
      <sz val="12"/>
      <color rgb="FF000000"/>
      <name val="Calibri (Body)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6">
    <xf numFmtId="0" fontId="0" fillId="0" borderId="0" xfId="0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0" xfId="0" applyFont="1" applyBorder="1"/>
    <xf numFmtId="0" fontId="2" fillId="0" borderId="7" xfId="0" applyFont="1" applyBorder="1"/>
    <xf numFmtId="0" fontId="2" fillId="0" borderId="0" xfId="0" applyFont="1" applyFill="1" applyBorder="1"/>
    <xf numFmtId="0" fontId="2" fillId="0" borderId="7" xfId="0" applyFont="1" applyFill="1" applyBorder="1" applyAlignment="1">
      <alignment wrapText="1"/>
    </xf>
    <xf numFmtId="0" fontId="2" fillId="0" borderId="8" xfId="0" applyFont="1" applyBorder="1"/>
    <xf numFmtId="0" fontId="3" fillId="0" borderId="4" xfId="0" applyFont="1" applyBorder="1" applyAlignment="1">
      <alignment wrapText="1"/>
    </xf>
    <xf numFmtId="0" fontId="3" fillId="0" borderId="5" xfId="0" applyFont="1" applyBorder="1" applyAlignment="1">
      <alignment wrapText="1"/>
    </xf>
    <xf numFmtId="0" fontId="3" fillId="0" borderId="8" xfId="0" applyFont="1" applyBorder="1" applyAlignment="1">
      <alignment wrapText="1"/>
    </xf>
    <xf numFmtId="0" fontId="3" fillId="0" borderId="5" xfId="0" applyFont="1" applyFill="1" applyBorder="1" applyAlignment="1">
      <alignment wrapText="1"/>
    </xf>
    <xf numFmtId="0" fontId="3" fillId="0" borderId="8" xfId="0" applyFont="1" applyFill="1" applyBorder="1" applyAlignment="1">
      <alignment wrapText="1"/>
    </xf>
    <xf numFmtId="0" fontId="3" fillId="0" borderId="4" xfId="0" applyFont="1" applyFill="1" applyBorder="1" applyAlignment="1">
      <alignment wrapText="1"/>
    </xf>
    <xf numFmtId="0" fontId="0" fillId="0" borderId="6" xfId="0" applyBorder="1"/>
    <xf numFmtId="0" fontId="0" fillId="0" borderId="0" xfId="0" applyBorder="1"/>
    <xf numFmtId="0" fontId="0" fillId="0" borderId="0" xfId="0" applyFill="1" applyBorder="1"/>
    <xf numFmtId="0" fontId="0" fillId="0" borderId="7" xfId="0" applyBorder="1"/>
    <xf numFmtId="0" fontId="0" fillId="0" borderId="7" xfId="0" applyFill="1" applyBorder="1"/>
    <xf numFmtId="0" fontId="0" fillId="0" borderId="6" xfId="0" applyFill="1" applyBorder="1"/>
    <xf numFmtId="0" fontId="0" fillId="0" borderId="0" xfId="0" applyFont="1" applyFill="1" applyBorder="1"/>
    <xf numFmtId="0" fontId="1" fillId="0" borderId="0" xfId="0" applyFont="1" applyBorder="1"/>
    <xf numFmtId="0" fontId="1" fillId="0" borderId="0" xfId="0" applyFont="1" applyFill="1" applyBorder="1"/>
    <xf numFmtId="0" fontId="1" fillId="0" borderId="6" xfId="0" applyFont="1" applyBorder="1"/>
    <xf numFmtId="0" fontId="1" fillId="0" borderId="7" xfId="0" applyFont="1" applyFill="1" applyBorder="1"/>
    <xf numFmtId="0" fontId="1" fillId="0" borderId="6" xfId="0" applyFont="1" applyFill="1" applyBorder="1"/>
    <xf numFmtId="0" fontId="4" fillId="0" borderId="0" xfId="0" applyFont="1" applyFill="1" applyBorder="1"/>
    <xf numFmtId="0" fontId="0" fillId="0" borderId="9" xfId="0" applyFill="1" applyBorder="1"/>
    <xf numFmtId="0" fontId="0" fillId="0" borderId="10" xfId="0" applyBorder="1"/>
    <xf numFmtId="0" fontId="0" fillId="0" borderId="9" xfId="0" applyBorder="1"/>
    <xf numFmtId="0" fontId="0" fillId="0" borderId="11" xfId="0" applyBorder="1"/>
    <xf numFmtId="0" fontId="0" fillId="0" borderId="11" xfId="0" applyFill="1" applyBorder="1"/>
    <xf numFmtId="0" fontId="3" fillId="0" borderId="4" xfId="0" applyFont="1" applyBorder="1"/>
    <xf numFmtId="0" fontId="3" fillId="0" borderId="5" xfId="0" applyFont="1" applyBorder="1"/>
    <xf numFmtId="0" fontId="3" fillId="0" borderId="7" xfId="0" applyFont="1" applyBorder="1"/>
    <xf numFmtId="0" fontId="5" fillId="0" borderId="6" xfId="0" applyFont="1" applyBorder="1"/>
    <xf numFmtId="0" fontId="5" fillId="0" borderId="7" xfId="0" applyFont="1" applyBorder="1"/>
    <xf numFmtId="0" fontId="5" fillId="0" borderId="9" xfId="0" applyFont="1" applyBorder="1"/>
    <xf numFmtId="0" fontId="5" fillId="0" borderId="10" xfId="0" applyFont="1" applyBorder="1"/>
    <xf numFmtId="0" fontId="5" fillId="0" borderId="11" xfId="0" applyFont="1" applyBorder="1"/>
    <xf numFmtId="164" fontId="5" fillId="0" borderId="7" xfId="0" applyNumberFormat="1" applyFont="1" applyBorder="1"/>
    <xf numFmtId="164" fontId="5" fillId="0" borderId="11" xfId="0" applyNumberFormat="1" applyFont="1" applyBorder="1"/>
    <xf numFmtId="164" fontId="0" fillId="0" borderId="7" xfId="0" applyNumberFormat="1" applyBorder="1"/>
    <xf numFmtId="164" fontId="0" fillId="0" borderId="11" xfId="0" applyNumberFormat="1" applyBorder="1"/>
    <xf numFmtId="0" fontId="5" fillId="0" borderId="4" xfId="0" applyFont="1" applyBorder="1"/>
    <xf numFmtId="0" fontId="3" fillId="0" borderId="0" xfId="0" applyFont="1" applyBorder="1"/>
    <xf numFmtId="0" fontId="5" fillId="0" borderId="0" xfId="0" applyFont="1" applyBorder="1"/>
    <xf numFmtId="164" fontId="0" fillId="0" borderId="0" xfId="0" applyNumberFormat="1" applyBorder="1"/>
    <xf numFmtId="164" fontId="7" fillId="0" borderId="0" xfId="0" applyNumberFormat="1" applyFont="1" applyBorder="1"/>
    <xf numFmtId="164" fontId="7" fillId="0" borderId="7" xfId="0" applyNumberFormat="1" applyFont="1" applyBorder="1"/>
    <xf numFmtId="0" fontId="6" fillId="0" borderId="0" xfId="0" applyFont="1" applyBorder="1"/>
    <xf numFmtId="164" fontId="0" fillId="0" borderId="10" xfId="0" applyNumberFormat="1" applyBorder="1"/>
    <xf numFmtId="164" fontId="7" fillId="0" borderId="10" xfId="0" applyNumberFormat="1" applyFont="1" applyBorder="1"/>
    <xf numFmtId="164" fontId="7" fillId="0" borderId="11" xfId="0" applyNumberFormat="1" applyFont="1" applyBorder="1"/>
    <xf numFmtId="0" fontId="5" fillId="0" borderId="1" xfId="0" applyFont="1" applyBorder="1"/>
    <xf numFmtId="0" fontId="5" fillId="0" borderId="2" xfId="0" applyFont="1" applyBorder="1"/>
    <xf numFmtId="0" fontId="3" fillId="0" borderId="8" xfId="0" applyFont="1" applyBorder="1"/>
    <xf numFmtId="0" fontId="2" fillId="0" borderId="0" xfId="0" applyFont="1" applyFill="1" applyBorder="1" applyAlignment="1">
      <alignment wrapText="1"/>
    </xf>
    <xf numFmtId="0" fontId="2" fillId="0" borderId="6" xfId="0" applyFont="1" applyFill="1" applyBorder="1" applyAlignment="1">
      <alignment wrapText="1"/>
    </xf>
    <xf numFmtId="0" fontId="1" fillId="0" borderId="7" xfId="0" applyFont="1" applyBorder="1"/>
    <xf numFmtId="0" fontId="0" fillId="2" borderId="6" xfId="0" applyFont="1" applyFill="1" applyBorder="1"/>
    <xf numFmtId="0" fontId="5" fillId="2" borderId="0" xfId="0" applyFont="1" applyFill="1" applyBorder="1"/>
    <xf numFmtId="0" fontId="5" fillId="2" borderId="7" xfId="0" applyFont="1" applyFill="1" applyBorder="1"/>
    <xf numFmtId="164" fontId="0" fillId="2" borderId="0" xfId="0" applyNumberFormat="1" applyFill="1" applyBorder="1"/>
    <xf numFmtId="164" fontId="5" fillId="2" borderId="7" xfId="0" applyNumberFormat="1" applyFont="1" applyFill="1" applyBorder="1"/>
    <xf numFmtId="164" fontId="7" fillId="2" borderId="0" xfId="0" applyNumberFormat="1" applyFont="1" applyFill="1" applyBorder="1"/>
    <xf numFmtId="164" fontId="0" fillId="2" borderId="7" xfId="0" applyNumberFormat="1" applyFill="1" applyBorder="1"/>
    <xf numFmtId="164" fontId="7" fillId="2" borderId="7" xfId="0" applyNumberFormat="1" applyFont="1" applyFill="1" applyBorder="1"/>
    <xf numFmtId="0" fontId="5" fillId="2" borderId="6" xfId="0" applyFont="1" applyFill="1" applyBorder="1"/>
    <xf numFmtId="0" fontId="0" fillId="0" borderId="0" xfId="0" applyFont="1" applyBorder="1"/>
    <xf numFmtId="0" fontId="2" fillId="0" borderId="4" xfId="0" applyFont="1" applyFill="1" applyBorder="1" applyAlignment="1">
      <alignment wrapText="1"/>
    </xf>
    <xf numFmtId="0" fontId="2" fillId="0" borderId="5" xfId="0" applyFont="1" applyFill="1" applyBorder="1" applyAlignment="1">
      <alignment wrapText="1"/>
    </xf>
    <xf numFmtId="0" fontId="2" fillId="0" borderId="8" xfId="0" applyFont="1" applyFill="1" applyBorder="1" applyAlignment="1">
      <alignment wrapText="1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5" fillId="0" borderId="0" xfId="0" applyFont="1"/>
    <xf numFmtId="0" fontId="1" fillId="0" borderId="0" xfId="0" applyFont="1"/>
    <xf numFmtId="0" fontId="0" fillId="0" borderId="7" xfId="0" applyFont="1" applyBorder="1"/>
    <xf numFmtId="0" fontId="0" fillId="0" borderId="6" xfId="0" applyFont="1" applyBorder="1"/>
    <xf numFmtId="0" fontId="1" fillId="0" borderId="10" xfId="0" applyFont="1" applyBorder="1"/>
    <xf numFmtId="0" fontId="0" fillId="2" borderId="0" xfId="0" applyFont="1" applyFill="1" applyBorder="1"/>
    <xf numFmtId="0" fontId="0" fillId="2" borderId="7" xfId="0" applyFont="1" applyFill="1" applyBorder="1"/>
    <xf numFmtId="0" fontId="0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447A7-50DA-2C4A-B520-418D56184B71}">
  <dimension ref="A1:AQ31"/>
  <sheetViews>
    <sheetView zoomScale="128" zoomScaleNormal="128" workbookViewId="0">
      <selection activeCell="B36" sqref="B36"/>
    </sheetView>
  </sheetViews>
  <sheetFormatPr baseColWidth="10" defaultRowHeight="16"/>
  <sheetData>
    <row r="1" spans="1:43" ht="17" thickBot="1">
      <c r="E1" s="74" t="s">
        <v>0</v>
      </c>
      <c r="F1" s="75"/>
      <c r="G1" s="76"/>
      <c r="H1" s="74" t="s">
        <v>1</v>
      </c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6"/>
      <c r="U1" s="74" t="s">
        <v>2</v>
      </c>
      <c r="V1" s="75"/>
      <c r="W1" s="76"/>
      <c r="X1" s="75" t="s">
        <v>3</v>
      </c>
      <c r="Y1" s="75"/>
      <c r="Z1" s="75"/>
      <c r="AA1" s="75"/>
      <c r="AB1" s="75"/>
      <c r="AC1" s="75"/>
      <c r="AD1" s="75"/>
      <c r="AE1" s="75"/>
      <c r="AF1" s="75"/>
      <c r="AG1" s="75"/>
      <c r="AH1" s="75"/>
      <c r="AI1" s="75"/>
      <c r="AJ1" s="75"/>
      <c r="AK1" s="75"/>
      <c r="AL1" s="75"/>
      <c r="AM1" s="75"/>
      <c r="AN1" s="75"/>
      <c r="AO1" s="75"/>
      <c r="AP1" s="75"/>
      <c r="AQ1" s="76"/>
    </row>
    <row r="2" spans="1:43" ht="51">
      <c r="A2" s="1" t="s">
        <v>4</v>
      </c>
      <c r="B2" s="2" t="s">
        <v>5</v>
      </c>
      <c r="C2" s="2" t="s">
        <v>6</v>
      </c>
      <c r="D2" s="2" t="s">
        <v>7</v>
      </c>
      <c r="E2" s="3" t="s">
        <v>8</v>
      </c>
      <c r="F2" s="4" t="s">
        <v>9</v>
      </c>
      <c r="G2" s="5" t="s">
        <v>10</v>
      </c>
      <c r="H2" s="3" t="s">
        <v>11</v>
      </c>
      <c r="I2" s="4" t="s">
        <v>12</v>
      </c>
      <c r="J2" s="4" t="s">
        <v>13</v>
      </c>
      <c r="K2" s="4" t="s">
        <v>14</v>
      </c>
      <c r="L2" s="4" t="s">
        <v>15</v>
      </c>
      <c r="M2" s="4" t="s">
        <v>16</v>
      </c>
      <c r="N2" s="4" t="s">
        <v>17</v>
      </c>
      <c r="O2" s="4" t="s">
        <v>18</v>
      </c>
      <c r="P2" s="4" t="s">
        <v>19</v>
      </c>
      <c r="Q2" s="4" t="s">
        <v>20</v>
      </c>
      <c r="R2" s="4" t="s">
        <v>21</v>
      </c>
      <c r="S2" s="6" t="s">
        <v>22</v>
      </c>
      <c r="T2" s="7" t="s">
        <v>23</v>
      </c>
      <c r="U2" s="1" t="s">
        <v>24</v>
      </c>
      <c r="V2" s="2" t="s">
        <v>25</v>
      </c>
      <c r="W2" s="8" t="s">
        <v>26</v>
      </c>
      <c r="X2" s="9" t="s">
        <v>27</v>
      </c>
      <c r="Y2" s="10" t="s">
        <v>28</v>
      </c>
      <c r="Z2" s="11" t="s">
        <v>29</v>
      </c>
      <c r="AA2" s="9" t="s">
        <v>30</v>
      </c>
      <c r="AB2" s="10" t="s">
        <v>31</v>
      </c>
      <c r="AC2" s="11" t="s">
        <v>32</v>
      </c>
      <c r="AD2" s="9" t="s">
        <v>33</v>
      </c>
      <c r="AE2" s="10" t="s">
        <v>34</v>
      </c>
      <c r="AF2" s="11" t="s">
        <v>35</v>
      </c>
      <c r="AG2" s="9" t="s">
        <v>36</v>
      </c>
      <c r="AH2" s="10" t="s">
        <v>37</v>
      </c>
      <c r="AI2" s="11" t="s">
        <v>38</v>
      </c>
      <c r="AJ2" s="9" t="s">
        <v>39</v>
      </c>
      <c r="AK2" s="10" t="s">
        <v>40</v>
      </c>
      <c r="AL2" s="11" t="s">
        <v>41</v>
      </c>
      <c r="AM2" s="9" t="s">
        <v>42</v>
      </c>
      <c r="AN2" s="12" t="s">
        <v>43</v>
      </c>
      <c r="AO2" s="13" t="s">
        <v>44</v>
      </c>
      <c r="AP2" s="14" t="s">
        <v>45</v>
      </c>
      <c r="AQ2" s="13" t="s">
        <v>46</v>
      </c>
    </row>
    <row r="3" spans="1:43">
      <c r="A3" s="15">
        <v>1</v>
      </c>
      <c r="B3" s="16">
        <v>4</v>
      </c>
      <c r="C3" s="17" t="s">
        <v>47</v>
      </c>
      <c r="D3" s="17">
        <v>27</v>
      </c>
      <c r="E3" s="15">
        <v>152</v>
      </c>
      <c r="F3" s="16">
        <v>7</v>
      </c>
      <c r="G3" s="18">
        <f>6*60+3</f>
        <v>363</v>
      </c>
      <c r="H3" s="15">
        <v>4</v>
      </c>
      <c r="I3" s="16">
        <f>4</f>
        <v>4</v>
      </c>
      <c r="J3" s="16">
        <f>4</f>
        <v>4</v>
      </c>
      <c r="K3" s="17">
        <f>4</f>
        <v>4</v>
      </c>
      <c r="L3" s="19">
        <v>4</v>
      </c>
      <c r="M3" s="20">
        <f>5</f>
        <v>5</v>
      </c>
      <c r="N3" s="17">
        <f>4</f>
        <v>4</v>
      </c>
      <c r="O3" s="17">
        <f>5</f>
        <v>5</v>
      </c>
      <c r="P3" s="17">
        <f>3</f>
        <v>3</v>
      </c>
      <c r="Q3" s="17">
        <f>4</f>
        <v>4</v>
      </c>
      <c r="R3" s="15">
        <f>AVERAGE($H3:$L3)</f>
        <v>4</v>
      </c>
      <c r="S3" s="16">
        <f>AVERAGE($M3:$Q3)</f>
        <v>4.2</v>
      </c>
      <c r="T3" s="18">
        <f>AVERAGE(R3:S3)</f>
        <v>4.0999999999999996</v>
      </c>
      <c r="U3" s="15">
        <v>7</v>
      </c>
      <c r="V3" s="16">
        <v>7</v>
      </c>
      <c r="W3" s="18">
        <v>9</v>
      </c>
      <c r="X3" s="15">
        <v>80</v>
      </c>
      <c r="Y3" s="17">
        <v>4</v>
      </c>
      <c r="Z3" s="19">
        <f>$X3*$Y3</f>
        <v>320</v>
      </c>
      <c r="AA3" s="20">
        <v>15</v>
      </c>
      <c r="AB3" s="17">
        <v>3</v>
      </c>
      <c r="AC3" s="19">
        <f>$AA3*$AB3</f>
        <v>45</v>
      </c>
      <c r="AD3" s="20">
        <v>5</v>
      </c>
      <c r="AE3" s="17">
        <v>0</v>
      </c>
      <c r="AF3" s="19">
        <f>$AD3*$AE3</f>
        <v>0</v>
      </c>
      <c r="AG3" s="20">
        <v>5</v>
      </c>
      <c r="AH3" s="17">
        <v>3</v>
      </c>
      <c r="AI3" s="19">
        <f>$AG3*$AH3</f>
        <v>15</v>
      </c>
      <c r="AJ3" s="20">
        <v>30</v>
      </c>
      <c r="AK3" s="17">
        <v>3</v>
      </c>
      <c r="AL3" s="19">
        <f>$AJ3*$AK3</f>
        <v>90</v>
      </c>
      <c r="AM3" s="20">
        <v>15</v>
      </c>
      <c r="AN3" s="17">
        <v>2</v>
      </c>
      <c r="AO3" s="19">
        <f>$AM3*$AN3</f>
        <v>30</v>
      </c>
      <c r="AP3" s="15">
        <f>AVERAGE($X3,$AA3,$AD3,$AG3,$AJ3,$AM3)</f>
        <v>25</v>
      </c>
      <c r="AQ3" s="18">
        <f>($Z3+$AC3+$AF3+$AI3+$AL3+$AO3)/15</f>
        <v>33.333333333333336</v>
      </c>
    </row>
    <row r="4" spans="1:43">
      <c r="A4" s="15">
        <v>1</v>
      </c>
      <c r="B4" s="16">
        <v>5</v>
      </c>
      <c r="C4" s="17" t="s">
        <v>47</v>
      </c>
      <c r="D4" s="17">
        <v>32</v>
      </c>
      <c r="E4" s="15">
        <v>108</v>
      </c>
      <c r="F4" s="16">
        <v>5</v>
      </c>
      <c r="G4" s="18">
        <f>(3*60)+48</f>
        <v>228</v>
      </c>
      <c r="H4" s="15">
        <v>4</v>
      </c>
      <c r="I4" s="16">
        <v>4</v>
      </c>
      <c r="J4" s="16">
        <v>4</v>
      </c>
      <c r="K4" s="17">
        <v>4</v>
      </c>
      <c r="L4" s="19">
        <v>4</v>
      </c>
      <c r="M4" s="20">
        <f>3</f>
        <v>3</v>
      </c>
      <c r="N4" s="17">
        <v>4</v>
      </c>
      <c r="O4" s="17">
        <v>4</v>
      </c>
      <c r="P4" s="17">
        <v>2</v>
      </c>
      <c r="Q4" s="17">
        <v>4</v>
      </c>
      <c r="R4" s="15">
        <f t="shared" ref="R4:R30" si="0">AVERAGE($H4:$L4)</f>
        <v>4</v>
      </c>
      <c r="S4" s="16">
        <f t="shared" ref="S4:S30" si="1">AVERAGE($M4:$Q4)</f>
        <v>3.4</v>
      </c>
      <c r="T4" s="18">
        <f t="shared" ref="T4:T30" si="2">AVERAGE(R4:S4)</f>
        <v>3.7</v>
      </c>
      <c r="U4" s="15">
        <v>7</v>
      </c>
      <c r="V4" s="17">
        <v>7</v>
      </c>
      <c r="W4" s="19">
        <v>7</v>
      </c>
      <c r="X4" s="15">
        <v>70</v>
      </c>
      <c r="Y4" s="17">
        <v>4</v>
      </c>
      <c r="Z4" s="19">
        <f t="shared" ref="Z4:Z30" si="3">$X4*$Y4</f>
        <v>280</v>
      </c>
      <c r="AA4" s="20">
        <v>35</v>
      </c>
      <c r="AB4" s="17">
        <v>0</v>
      </c>
      <c r="AC4" s="19">
        <f t="shared" ref="AC4:AC30" si="4">$AA4*$AB4</f>
        <v>0</v>
      </c>
      <c r="AD4" s="20">
        <v>25</v>
      </c>
      <c r="AE4" s="17">
        <v>1</v>
      </c>
      <c r="AF4" s="19">
        <f t="shared" ref="AF4:AF30" si="5">$AD4*$AE4</f>
        <v>25</v>
      </c>
      <c r="AG4" s="20">
        <v>20</v>
      </c>
      <c r="AH4" s="17">
        <v>5</v>
      </c>
      <c r="AI4" s="19">
        <f t="shared" ref="AI4:AI30" si="6">$AG4*$AH4</f>
        <v>100</v>
      </c>
      <c r="AJ4" s="20">
        <v>55</v>
      </c>
      <c r="AK4" s="17">
        <v>2</v>
      </c>
      <c r="AL4" s="19">
        <f t="shared" ref="AL4:AL30" si="7">$AJ4*$AK4</f>
        <v>110</v>
      </c>
      <c r="AM4" s="20">
        <v>20</v>
      </c>
      <c r="AN4" s="17">
        <v>3</v>
      </c>
      <c r="AO4" s="19">
        <f t="shared" ref="AO4:AO30" si="8">$AM4*$AN4</f>
        <v>60</v>
      </c>
      <c r="AP4" s="15">
        <f t="shared" ref="AP4:AP30" si="9">AVERAGE($X4,$AA4,$AD4,$AG4,$AJ4,$AM4)</f>
        <v>37.5</v>
      </c>
      <c r="AQ4" s="18">
        <f t="shared" ref="AQ4:AQ30" si="10">($Z4+$AC4+$AF4+$AI4+$AL4+$AO4)/15</f>
        <v>38.333333333333336</v>
      </c>
    </row>
    <row r="5" spans="1:43">
      <c r="A5" s="15">
        <v>1</v>
      </c>
      <c r="B5" s="16">
        <v>6</v>
      </c>
      <c r="C5" s="17" t="s">
        <v>48</v>
      </c>
      <c r="D5" s="17">
        <v>23</v>
      </c>
      <c r="E5" s="15">
        <v>43</v>
      </c>
      <c r="F5" s="16">
        <v>3</v>
      </c>
      <c r="G5" s="18">
        <f>2*60+32</f>
        <v>152</v>
      </c>
      <c r="H5" s="15">
        <v>5</v>
      </c>
      <c r="I5" s="16">
        <v>4</v>
      </c>
      <c r="J5" s="16">
        <v>4</v>
      </c>
      <c r="K5" s="17">
        <v>4</v>
      </c>
      <c r="L5" s="19">
        <v>5</v>
      </c>
      <c r="M5" s="20">
        <f>2</f>
        <v>2</v>
      </c>
      <c r="N5" s="17">
        <v>2</v>
      </c>
      <c r="O5" s="17">
        <v>2</v>
      </c>
      <c r="P5" s="17">
        <v>2</v>
      </c>
      <c r="Q5" s="17">
        <v>3</v>
      </c>
      <c r="R5" s="15">
        <f t="shared" si="0"/>
        <v>4.4000000000000004</v>
      </c>
      <c r="S5" s="16">
        <f t="shared" si="1"/>
        <v>2.2000000000000002</v>
      </c>
      <c r="T5" s="18">
        <f t="shared" si="2"/>
        <v>3.3000000000000003</v>
      </c>
      <c r="U5" s="15">
        <v>7</v>
      </c>
      <c r="V5" s="17">
        <v>6</v>
      </c>
      <c r="W5" s="19">
        <v>8</v>
      </c>
      <c r="X5" s="15">
        <v>65</v>
      </c>
      <c r="Y5" s="17">
        <v>4</v>
      </c>
      <c r="Z5" s="19">
        <f t="shared" si="3"/>
        <v>260</v>
      </c>
      <c r="AA5" s="20">
        <v>25</v>
      </c>
      <c r="AB5" s="17">
        <v>2</v>
      </c>
      <c r="AC5" s="19">
        <f t="shared" si="4"/>
        <v>50</v>
      </c>
      <c r="AD5" s="20">
        <v>10</v>
      </c>
      <c r="AE5" s="17">
        <v>0</v>
      </c>
      <c r="AF5" s="19">
        <f t="shared" si="5"/>
        <v>0</v>
      </c>
      <c r="AG5" s="20">
        <v>25</v>
      </c>
      <c r="AH5" s="17">
        <v>5</v>
      </c>
      <c r="AI5" s="19">
        <f t="shared" si="6"/>
        <v>125</v>
      </c>
      <c r="AJ5" s="20">
        <v>15</v>
      </c>
      <c r="AK5" s="17">
        <v>3</v>
      </c>
      <c r="AL5" s="19">
        <f t="shared" si="7"/>
        <v>45</v>
      </c>
      <c r="AM5" s="20">
        <v>25</v>
      </c>
      <c r="AN5" s="17">
        <v>1</v>
      </c>
      <c r="AO5" s="19">
        <f t="shared" si="8"/>
        <v>25</v>
      </c>
      <c r="AP5" s="15">
        <f t="shared" si="9"/>
        <v>27.5</v>
      </c>
      <c r="AQ5" s="18">
        <f t="shared" si="10"/>
        <v>33.666666666666664</v>
      </c>
    </row>
    <row r="6" spans="1:43">
      <c r="A6" s="20">
        <v>1</v>
      </c>
      <c r="B6" s="16">
        <v>7</v>
      </c>
      <c r="C6" s="21" t="s">
        <v>48</v>
      </c>
      <c r="D6" s="21">
        <v>29</v>
      </c>
      <c r="E6" s="15">
        <v>66</v>
      </c>
      <c r="F6" s="17">
        <v>6</v>
      </c>
      <c r="G6" s="19">
        <v>155</v>
      </c>
      <c r="H6" s="15">
        <v>4</v>
      </c>
      <c r="I6" s="16">
        <v>4</v>
      </c>
      <c r="J6" s="16">
        <v>4</v>
      </c>
      <c r="K6" s="17">
        <v>4</v>
      </c>
      <c r="L6" s="19">
        <v>4</v>
      </c>
      <c r="M6" s="20">
        <f>3</f>
        <v>3</v>
      </c>
      <c r="N6" s="17">
        <v>5</v>
      </c>
      <c r="O6" s="17">
        <v>1</v>
      </c>
      <c r="P6" s="17">
        <v>4</v>
      </c>
      <c r="Q6" s="17">
        <v>3</v>
      </c>
      <c r="R6" s="15">
        <f t="shared" si="0"/>
        <v>4</v>
      </c>
      <c r="S6" s="16">
        <f t="shared" si="1"/>
        <v>3.2</v>
      </c>
      <c r="T6" s="18">
        <f t="shared" si="2"/>
        <v>3.6</v>
      </c>
      <c r="U6" s="15">
        <v>5</v>
      </c>
      <c r="V6" s="17">
        <v>7</v>
      </c>
      <c r="W6" s="19">
        <v>6</v>
      </c>
      <c r="X6" s="15">
        <v>55</v>
      </c>
      <c r="Y6" s="17">
        <v>3</v>
      </c>
      <c r="Z6" s="19">
        <f t="shared" si="3"/>
        <v>165</v>
      </c>
      <c r="AA6" s="20">
        <v>15</v>
      </c>
      <c r="AB6" s="17">
        <v>2</v>
      </c>
      <c r="AC6" s="19">
        <f t="shared" si="4"/>
        <v>30</v>
      </c>
      <c r="AD6" s="20">
        <v>5</v>
      </c>
      <c r="AE6" s="17">
        <v>0</v>
      </c>
      <c r="AF6" s="19">
        <f t="shared" si="5"/>
        <v>0</v>
      </c>
      <c r="AG6" s="20">
        <v>10</v>
      </c>
      <c r="AH6" s="17">
        <v>5</v>
      </c>
      <c r="AI6" s="19">
        <f t="shared" si="6"/>
        <v>50</v>
      </c>
      <c r="AJ6" s="20">
        <v>35</v>
      </c>
      <c r="AK6" s="17">
        <v>4</v>
      </c>
      <c r="AL6" s="19">
        <f t="shared" si="7"/>
        <v>140</v>
      </c>
      <c r="AM6" s="20">
        <v>5</v>
      </c>
      <c r="AN6" s="17">
        <v>1</v>
      </c>
      <c r="AO6" s="19">
        <f t="shared" si="8"/>
        <v>5</v>
      </c>
      <c r="AP6" s="15">
        <f t="shared" si="9"/>
        <v>20.833333333333332</v>
      </c>
      <c r="AQ6" s="18">
        <f t="shared" si="10"/>
        <v>26</v>
      </c>
    </row>
    <row r="7" spans="1:43">
      <c r="A7" s="20">
        <v>1</v>
      </c>
      <c r="B7" s="16">
        <v>8</v>
      </c>
      <c r="C7" s="17" t="s">
        <v>47</v>
      </c>
      <c r="D7" s="17">
        <v>25</v>
      </c>
      <c r="E7" s="15">
        <v>76</v>
      </c>
      <c r="F7" s="17">
        <v>13</v>
      </c>
      <c r="G7" s="19">
        <v>174</v>
      </c>
      <c r="H7" s="15">
        <v>4</v>
      </c>
      <c r="I7" s="17">
        <v>3</v>
      </c>
      <c r="J7" s="17">
        <v>4</v>
      </c>
      <c r="K7" s="17">
        <v>4</v>
      </c>
      <c r="L7" s="19">
        <v>5</v>
      </c>
      <c r="M7" s="20">
        <f xml:space="preserve"> 4</f>
        <v>4</v>
      </c>
      <c r="N7" s="17">
        <v>3</v>
      </c>
      <c r="O7" s="17">
        <v>4</v>
      </c>
      <c r="P7" s="17">
        <v>3</v>
      </c>
      <c r="Q7" s="17">
        <v>3</v>
      </c>
      <c r="R7" s="15">
        <f t="shared" si="0"/>
        <v>4</v>
      </c>
      <c r="S7" s="16">
        <f t="shared" si="1"/>
        <v>3.4</v>
      </c>
      <c r="T7" s="18">
        <f t="shared" si="2"/>
        <v>3.7</v>
      </c>
      <c r="U7" s="15">
        <v>6</v>
      </c>
      <c r="V7" s="17">
        <v>7</v>
      </c>
      <c r="W7" s="19">
        <v>7</v>
      </c>
      <c r="X7" s="15">
        <v>30</v>
      </c>
      <c r="Y7" s="17">
        <v>2</v>
      </c>
      <c r="Z7" s="19">
        <f t="shared" si="3"/>
        <v>60</v>
      </c>
      <c r="AA7" s="20">
        <v>25</v>
      </c>
      <c r="AB7" s="17">
        <v>2</v>
      </c>
      <c r="AC7" s="19">
        <f t="shared" si="4"/>
        <v>50</v>
      </c>
      <c r="AD7" s="20">
        <v>0</v>
      </c>
      <c r="AE7" s="17">
        <v>3</v>
      </c>
      <c r="AF7" s="19">
        <f t="shared" si="5"/>
        <v>0</v>
      </c>
      <c r="AG7" s="20">
        <v>25</v>
      </c>
      <c r="AH7" s="17">
        <v>4</v>
      </c>
      <c r="AI7" s="19">
        <f t="shared" si="6"/>
        <v>100</v>
      </c>
      <c r="AJ7" s="20">
        <v>15</v>
      </c>
      <c r="AK7" s="17">
        <v>4</v>
      </c>
      <c r="AL7" s="19">
        <f t="shared" si="7"/>
        <v>60</v>
      </c>
      <c r="AM7" s="20">
        <v>0</v>
      </c>
      <c r="AN7" s="17">
        <v>0</v>
      </c>
      <c r="AO7" s="19">
        <f t="shared" si="8"/>
        <v>0</v>
      </c>
      <c r="AP7" s="15">
        <f t="shared" si="9"/>
        <v>15.833333333333334</v>
      </c>
      <c r="AQ7" s="18">
        <f t="shared" si="10"/>
        <v>18</v>
      </c>
    </row>
    <row r="8" spans="1:43">
      <c r="A8" s="20">
        <v>1</v>
      </c>
      <c r="B8" s="16">
        <v>9</v>
      </c>
      <c r="C8" s="17" t="s">
        <v>48</v>
      </c>
      <c r="D8" s="17">
        <v>26</v>
      </c>
      <c r="E8" s="15">
        <v>82</v>
      </c>
      <c r="F8" s="17">
        <v>6</v>
      </c>
      <c r="G8" s="19">
        <v>194</v>
      </c>
      <c r="H8" s="15">
        <v>5</v>
      </c>
      <c r="I8" s="17">
        <v>4</v>
      </c>
      <c r="J8" s="17">
        <v>2</v>
      </c>
      <c r="K8" s="17">
        <v>4</v>
      </c>
      <c r="L8" s="19">
        <v>5</v>
      </c>
      <c r="M8" s="20">
        <f>3</f>
        <v>3</v>
      </c>
      <c r="N8" s="17">
        <v>3</v>
      </c>
      <c r="O8" s="17">
        <v>3</v>
      </c>
      <c r="P8" s="17">
        <v>1</v>
      </c>
      <c r="Q8" s="17">
        <v>3</v>
      </c>
      <c r="R8" s="15">
        <f t="shared" si="0"/>
        <v>4</v>
      </c>
      <c r="S8" s="16">
        <f t="shared" si="1"/>
        <v>2.6</v>
      </c>
      <c r="T8" s="18">
        <f t="shared" si="2"/>
        <v>3.3</v>
      </c>
      <c r="U8" s="15">
        <v>3</v>
      </c>
      <c r="V8" s="17">
        <v>7</v>
      </c>
      <c r="W8" s="19">
        <v>3</v>
      </c>
      <c r="X8" s="15">
        <v>95</v>
      </c>
      <c r="Y8" s="17">
        <v>5</v>
      </c>
      <c r="Z8" s="19">
        <f t="shared" si="3"/>
        <v>475</v>
      </c>
      <c r="AA8" s="20">
        <v>20</v>
      </c>
      <c r="AB8" s="17">
        <v>1</v>
      </c>
      <c r="AC8" s="19">
        <f t="shared" si="4"/>
        <v>20</v>
      </c>
      <c r="AD8" s="20">
        <v>40</v>
      </c>
      <c r="AE8" s="17">
        <v>2</v>
      </c>
      <c r="AF8" s="19">
        <f t="shared" si="5"/>
        <v>80</v>
      </c>
      <c r="AG8" s="20">
        <v>90</v>
      </c>
      <c r="AH8" s="17">
        <v>3</v>
      </c>
      <c r="AI8" s="19">
        <f t="shared" si="6"/>
        <v>270</v>
      </c>
      <c r="AJ8" s="20">
        <v>80</v>
      </c>
      <c r="AK8" s="17">
        <v>4</v>
      </c>
      <c r="AL8" s="19">
        <f t="shared" si="7"/>
        <v>320</v>
      </c>
      <c r="AM8" s="20">
        <v>25</v>
      </c>
      <c r="AN8" s="17">
        <v>0</v>
      </c>
      <c r="AO8" s="19">
        <f t="shared" si="8"/>
        <v>0</v>
      </c>
      <c r="AP8" s="15">
        <f t="shared" si="9"/>
        <v>58.333333333333336</v>
      </c>
      <c r="AQ8" s="18">
        <f t="shared" si="10"/>
        <v>77.666666666666671</v>
      </c>
    </row>
    <row r="9" spans="1:43">
      <c r="A9" s="20">
        <v>1</v>
      </c>
      <c r="B9" s="16">
        <v>10</v>
      </c>
      <c r="C9" s="17" t="s">
        <v>48</v>
      </c>
      <c r="D9" s="21">
        <v>40</v>
      </c>
      <c r="E9" s="15">
        <v>75</v>
      </c>
      <c r="F9" s="17">
        <v>2</v>
      </c>
      <c r="G9" s="19">
        <v>158</v>
      </c>
      <c r="H9" s="15">
        <v>4</v>
      </c>
      <c r="I9" s="17">
        <v>4</v>
      </c>
      <c r="J9" s="17">
        <v>3</v>
      </c>
      <c r="K9" s="17">
        <v>5</v>
      </c>
      <c r="L9" s="19">
        <v>5</v>
      </c>
      <c r="M9" s="20">
        <f>4</f>
        <v>4</v>
      </c>
      <c r="N9" s="17">
        <v>3</v>
      </c>
      <c r="O9" s="17">
        <v>4</v>
      </c>
      <c r="P9" s="17">
        <v>2</v>
      </c>
      <c r="Q9" s="17">
        <v>3</v>
      </c>
      <c r="R9" s="15">
        <f t="shared" si="0"/>
        <v>4.2</v>
      </c>
      <c r="S9" s="16">
        <f t="shared" si="1"/>
        <v>3.2</v>
      </c>
      <c r="T9" s="18">
        <f t="shared" si="2"/>
        <v>3.7</v>
      </c>
      <c r="U9" s="15">
        <v>7</v>
      </c>
      <c r="V9" s="17">
        <v>7</v>
      </c>
      <c r="W9" s="19">
        <v>5</v>
      </c>
      <c r="X9" s="15">
        <v>80</v>
      </c>
      <c r="Y9" s="17">
        <v>5</v>
      </c>
      <c r="Z9" s="19">
        <f t="shared" si="3"/>
        <v>400</v>
      </c>
      <c r="AA9" s="20">
        <v>55</v>
      </c>
      <c r="AB9" s="17">
        <v>3</v>
      </c>
      <c r="AC9" s="19">
        <f t="shared" si="4"/>
        <v>165</v>
      </c>
      <c r="AD9" s="20">
        <v>10</v>
      </c>
      <c r="AE9" s="17">
        <v>1</v>
      </c>
      <c r="AF9" s="19">
        <f t="shared" si="5"/>
        <v>10</v>
      </c>
      <c r="AG9" s="20">
        <v>20</v>
      </c>
      <c r="AH9" s="17">
        <v>2</v>
      </c>
      <c r="AI9" s="19">
        <f t="shared" si="6"/>
        <v>40</v>
      </c>
      <c r="AJ9" s="20">
        <v>20</v>
      </c>
      <c r="AK9" s="17">
        <v>4</v>
      </c>
      <c r="AL9" s="19">
        <f t="shared" si="7"/>
        <v>80</v>
      </c>
      <c r="AM9" s="20">
        <v>5</v>
      </c>
      <c r="AN9" s="17">
        <v>0</v>
      </c>
      <c r="AO9" s="19">
        <f t="shared" si="8"/>
        <v>0</v>
      </c>
      <c r="AP9" s="15">
        <f t="shared" si="9"/>
        <v>31.666666666666668</v>
      </c>
      <c r="AQ9" s="18">
        <f t="shared" si="10"/>
        <v>46.333333333333336</v>
      </c>
    </row>
    <row r="10" spans="1:43">
      <c r="A10" s="20">
        <v>1</v>
      </c>
      <c r="B10" s="16">
        <v>11</v>
      </c>
      <c r="C10" s="17" t="s">
        <v>47</v>
      </c>
      <c r="D10" s="17">
        <v>24</v>
      </c>
      <c r="E10" s="15">
        <v>82</v>
      </c>
      <c r="F10" s="17">
        <v>6</v>
      </c>
      <c r="G10" s="19">
        <v>166</v>
      </c>
      <c r="H10" s="15">
        <v>4</v>
      </c>
      <c r="I10" s="17">
        <v>3</v>
      </c>
      <c r="J10" s="17">
        <v>5</v>
      </c>
      <c r="K10" s="17">
        <v>5</v>
      </c>
      <c r="L10" s="19">
        <v>5</v>
      </c>
      <c r="M10" s="20">
        <v>4</v>
      </c>
      <c r="N10" s="17">
        <v>3</v>
      </c>
      <c r="O10" s="17">
        <v>4</v>
      </c>
      <c r="P10" s="17">
        <v>4</v>
      </c>
      <c r="Q10" s="17">
        <v>4</v>
      </c>
      <c r="R10" s="15">
        <f t="shared" si="0"/>
        <v>4.4000000000000004</v>
      </c>
      <c r="S10" s="16">
        <f t="shared" si="1"/>
        <v>3.8</v>
      </c>
      <c r="T10" s="18">
        <f t="shared" si="2"/>
        <v>4.0999999999999996</v>
      </c>
      <c r="U10" s="15">
        <v>5</v>
      </c>
      <c r="V10" s="17">
        <v>5</v>
      </c>
      <c r="W10" s="19">
        <v>7</v>
      </c>
      <c r="X10" s="15">
        <v>15</v>
      </c>
      <c r="Y10" s="17">
        <v>2</v>
      </c>
      <c r="Z10" s="19">
        <f t="shared" si="3"/>
        <v>30</v>
      </c>
      <c r="AA10" s="20">
        <v>5</v>
      </c>
      <c r="AB10" s="17">
        <v>2</v>
      </c>
      <c r="AC10" s="19">
        <f t="shared" si="4"/>
        <v>10</v>
      </c>
      <c r="AD10" s="20">
        <v>15</v>
      </c>
      <c r="AE10" s="17">
        <v>5</v>
      </c>
      <c r="AF10" s="19">
        <f t="shared" si="5"/>
        <v>75</v>
      </c>
      <c r="AG10" s="20">
        <v>15</v>
      </c>
      <c r="AH10" s="17">
        <v>4</v>
      </c>
      <c r="AI10" s="19">
        <f t="shared" si="6"/>
        <v>60</v>
      </c>
      <c r="AJ10" s="20">
        <v>15</v>
      </c>
      <c r="AK10" s="17">
        <v>2</v>
      </c>
      <c r="AL10" s="19">
        <f t="shared" si="7"/>
        <v>30</v>
      </c>
      <c r="AM10" s="20">
        <v>5</v>
      </c>
      <c r="AN10" s="17">
        <v>0</v>
      </c>
      <c r="AO10" s="19">
        <f t="shared" si="8"/>
        <v>0</v>
      </c>
      <c r="AP10" s="15">
        <f t="shared" si="9"/>
        <v>11.666666666666666</v>
      </c>
      <c r="AQ10" s="18">
        <f t="shared" si="10"/>
        <v>13.666666666666666</v>
      </c>
    </row>
    <row r="11" spans="1:43">
      <c r="A11" s="20">
        <v>1</v>
      </c>
      <c r="B11" s="22">
        <v>12</v>
      </c>
      <c r="C11" s="23" t="s">
        <v>47</v>
      </c>
      <c r="D11" s="23">
        <v>21</v>
      </c>
      <c r="E11" s="24">
        <v>103</v>
      </c>
      <c r="F11" s="23">
        <v>8</v>
      </c>
      <c r="G11" s="25">
        <f>180+52</f>
        <v>232</v>
      </c>
      <c r="H11" s="24">
        <v>5</v>
      </c>
      <c r="I11" s="23">
        <v>5</v>
      </c>
      <c r="J11" s="23">
        <v>5</v>
      </c>
      <c r="K11" s="23">
        <v>5</v>
      </c>
      <c r="L11" s="25">
        <v>5</v>
      </c>
      <c r="M11" s="26">
        <v>3</v>
      </c>
      <c r="N11" s="23">
        <v>4</v>
      </c>
      <c r="O11" s="23">
        <v>3</v>
      </c>
      <c r="P11" s="23">
        <v>3</v>
      </c>
      <c r="Q11" s="23">
        <v>3</v>
      </c>
      <c r="R11" s="15">
        <f t="shared" si="0"/>
        <v>5</v>
      </c>
      <c r="S11" s="16">
        <f t="shared" si="1"/>
        <v>3.2</v>
      </c>
      <c r="T11" s="18">
        <f t="shared" si="2"/>
        <v>4.0999999999999996</v>
      </c>
      <c r="U11" s="24">
        <v>7</v>
      </c>
      <c r="V11" s="23">
        <v>7</v>
      </c>
      <c r="W11" s="25">
        <v>5</v>
      </c>
      <c r="X11" s="24">
        <v>5</v>
      </c>
      <c r="Y11" s="23">
        <v>4</v>
      </c>
      <c r="Z11" s="19">
        <f t="shared" si="3"/>
        <v>20</v>
      </c>
      <c r="AA11" s="26">
        <v>5</v>
      </c>
      <c r="AB11" s="23">
        <v>1</v>
      </c>
      <c r="AC11" s="19">
        <f t="shared" si="4"/>
        <v>5</v>
      </c>
      <c r="AD11" s="26">
        <v>5</v>
      </c>
      <c r="AE11" s="23">
        <v>3</v>
      </c>
      <c r="AF11" s="19">
        <f t="shared" si="5"/>
        <v>15</v>
      </c>
      <c r="AG11" s="26">
        <v>25</v>
      </c>
      <c r="AH11" s="23">
        <v>4</v>
      </c>
      <c r="AI11" s="19">
        <f t="shared" si="6"/>
        <v>100</v>
      </c>
      <c r="AJ11" s="26">
        <v>5</v>
      </c>
      <c r="AK11" s="23">
        <v>3</v>
      </c>
      <c r="AL11" s="19">
        <f t="shared" si="7"/>
        <v>15</v>
      </c>
      <c r="AM11" s="26">
        <v>5</v>
      </c>
      <c r="AN11" s="23">
        <v>0</v>
      </c>
      <c r="AO11" s="19">
        <f t="shared" si="8"/>
        <v>0</v>
      </c>
      <c r="AP11" s="15">
        <f t="shared" si="9"/>
        <v>8.3333333333333339</v>
      </c>
      <c r="AQ11" s="18">
        <f t="shared" si="10"/>
        <v>10.333333333333334</v>
      </c>
    </row>
    <row r="12" spans="1:43">
      <c r="A12" s="20">
        <v>1</v>
      </c>
      <c r="B12" s="16">
        <v>13</v>
      </c>
      <c r="C12" s="21" t="s">
        <v>47</v>
      </c>
      <c r="D12" s="21">
        <v>22</v>
      </c>
      <c r="E12" s="15">
        <v>91</v>
      </c>
      <c r="F12" s="17">
        <v>17</v>
      </c>
      <c r="G12" s="19">
        <f>180+33</f>
        <v>213</v>
      </c>
      <c r="H12" s="15">
        <v>3</v>
      </c>
      <c r="I12" s="17">
        <v>4</v>
      </c>
      <c r="J12" s="17">
        <v>2</v>
      </c>
      <c r="K12" s="17">
        <v>3</v>
      </c>
      <c r="L12" s="19">
        <v>4</v>
      </c>
      <c r="M12" s="20">
        <v>3</v>
      </c>
      <c r="N12" s="17">
        <v>3</v>
      </c>
      <c r="O12" s="17">
        <v>2</v>
      </c>
      <c r="P12" s="17">
        <v>3</v>
      </c>
      <c r="Q12" s="17">
        <v>3</v>
      </c>
      <c r="R12" s="15">
        <f t="shared" si="0"/>
        <v>3.2</v>
      </c>
      <c r="S12" s="16">
        <f t="shared" si="1"/>
        <v>2.8</v>
      </c>
      <c r="T12" s="18">
        <f t="shared" si="2"/>
        <v>3</v>
      </c>
      <c r="U12" s="15">
        <v>6</v>
      </c>
      <c r="V12" s="17">
        <v>4</v>
      </c>
      <c r="W12" s="19">
        <v>7</v>
      </c>
      <c r="X12" s="15">
        <v>50</v>
      </c>
      <c r="Y12" s="17">
        <v>3</v>
      </c>
      <c r="Z12" s="19">
        <f t="shared" si="3"/>
        <v>150</v>
      </c>
      <c r="AA12" s="20">
        <v>20</v>
      </c>
      <c r="AB12" s="17">
        <v>1</v>
      </c>
      <c r="AC12" s="19">
        <f t="shared" si="4"/>
        <v>20</v>
      </c>
      <c r="AD12" s="20">
        <v>30</v>
      </c>
      <c r="AE12" s="17">
        <v>5</v>
      </c>
      <c r="AF12" s="19">
        <f t="shared" si="5"/>
        <v>150</v>
      </c>
      <c r="AG12" s="20">
        <v>50</v>
      </c>
      <c r="AH12" s="17">
        <v>4</v>
      </c>
      <c r="AI12" s="19">
        <f t="shared" si="6"/>
        <v>200</v>
      </c>
      <c r="AJ12" s="20">
        <v>15</v>
      </c>
      <c r="AK12" s="17">
        <v>2</v>
      </c>
      <c r="AL12" s="19">
        <f t="shared" si="7"/>
        <v>30</v>
      </c>
      <c r="AM12" s="20">
        <v>15</v>
      </c>
      <c r="AN12" s="17">
        <v>0</v>
      </c>
      <c r="AO12" s="19">
        <f t="shared" si="8"/>
        <v>0</v>
      </c>
      <c r="AP12" s="15">
        <f t="shared" si="9"/>
        <v>30</v>
      </c>
      <c r="AQ12" s="18">
        <f t="shared" si="10"/>
        <v>36.666666666666664</v>
      </c>
    </row>
    <row r="13" spans="1:43">
      <c r="A13" s="20">
        <v>1</v>
      </c>
      <c r="B13" s="16">
        <v>14</v>
      </c>
      <c r="C13" s="17" t="s">
        <v>48</v>
      </c>
      <c r="D13" s="17">
        <v>26</v>
      </c>
      <c r="E13" s="15">
        <v>74</v>
      </c>
      <c r="F13" s="17">
        <v>9</v>
      </c>
      <c r="G13" s="19">
        <v>181</v>
      </c>
      <c r="H13" s="15">
        <v>4</v>
      </c>
      <c r="I13" s="17">
        <v>4</v>
      </c>
      <c r="J13" s="17">
        <v>4</v>
      </c>
      <c r="K13" s="17">
        <v>4</v>
      </c>
      <c r="L13" s="19">
        <v>4</v>
      </c>
      <c r="M13" s="20">
        <v>4</v>
      </c>
      <c r="N13" s="17">
        <v>4</v>
      </c>
      <c r="O13" s="17">
        <v>4</v>
      </c>
      <c r="P13" s="17">
        <v>3</v>
      </c>
      <c r="Q13" s="17">
        <v>3</v>
      </c>
      <c r="R13" s="15">
        <f t="shared" si="0"/>
        <v>4</v>
      </c>
      <c r="S13" s="16">
        <f t="shared" si="1"/>
        <v>3.6</v>
      </c>
      <c r="T13" s="18">
        <f t="shared" si="2"/>
        <v>3.8</v>
      </c>
      <c r="U13" s="15">
        <v>9</v>
      </c>
      <c r="V13" s="17">
        <v>8</v>
      </c>
      <c r="W13" s="19">
        <v>9</v>
      </c>
      <c r="X13" s="15">
        <v>60</v>
      </c>
      <c r="Y13" s="17">
        <v>3</v>
      </c>
      <c r="Z13" s="19">
        <f t="shared" si="3"/>
        <v>180</v>
      </c>
      <c r="AA13" s="20">
        <v>10</v>
      </c>
      <c r="AB13" s="17">
        <v>1</v>
      </c>
      <c r="AC13" s="19">
        <f t="shared" si="4"/>
        <v>10</v>
      </c>
      <c r="AD13" s="20">
        <v>15</v>
      </c>
      <c r="AE13" s="17">
        <v>2</v>
      </c>
      <c r="AF13" s="19">
        <f t="shared" si="5"/>
        <v>30</v>
      </c>
      <c r="AG13" s="20">
        <v>20</v>
      </c>
      <c r="AH13" s="17">
        <v>4</v>
      </c>
      <c r="AI13" s="19">
        <f t="shared" si="6"/>
        <v>80</v>
      </c>
      <c r="AJ13" s="20">
        <v>30</v>
      </c>
      <c r="AK13" s="17">
        <v>5</v>
      </c>
      <c r="AL13" s="19">
        <f t="shared" si="7"/>
        <v>150</v>
      </c>
      <c r="AM13" s="20">
        <v>5</v>
      </c>
      <c r="AN13" s="17">
        <v>0</v>
      </c>
      <c r="AO13" s="19">
        <f t="shared" si="8"/>
        <v>0</v>
      </c>
      <c r="AP13" s="15">
        <f t="shared" si="9"/>
        <v>23.333333333333332</v>
      </c>
      <c r="AQ13" s="18">
        <f t="shared" si="10"/>
        <v>30</v>
      </c>
    </row>
    <row r="14" spans="1:43">
      <c r="A14" s="20">
        <v>1</v>
      </c>
      <c r="B14" s="16">
        <v>15</v>
      </c>
      <c r="C14" s="17" t="s">
        <v>48</v>
      </c>
      <c r="D14" s="17">
        <v>31</v>
      </c>
      <c r="E14" s="15">
        <v>61</v>
      </c>
      <c r="F14" s="17">
        <v>4</v>
      </c>
      <c r="G14" s="19">
        <f>120+53</f>
        <v>173</v>
      </c>
      <c r="H14" s="15">
        <v>3</v>
      </c>
      <c r="I14" s="17">
        <v>4</v>
      </c>
      <c r="J14" s="17">
        <v>4</v>
      </c>
      <c r="K14" s="17">
        <v>4</v>
      </c>
      <c r="L14" s="19">
        <v>4</v>
      </c>
      <c r="M14" s="20">
        <v>3</v>
      </c>
      <c r="N14" s="17">
        <v>4</v>
      </c>
      <c r="O14" s="17">
        <v>4</v>
      </c>
      <c r="P14" s="17">
        <v>2</v>
      </c>
      <c r="Q14" s="17">
        <v>3</v>
      </c>
      <c r="R14" s="15">
        <f t="shared" si="0"/>
        <v>3.8</v>
      </c>
      <c r="S14" s="16">
        <f t="shared" si="1"/>
        <v>3.2</v>
      </c>
      <c r="T14" s="18">
        <f t="shared" si="2"/>
        <v>3.5</v>
      </c>
      <c r="U14" s="15">
        <v>8</v>
      </c>
      <c r="V14" s="17">
        <v>8</v>
      </c>
      <c r="W14" s="19">
        <v>7</v>
      </c>
      <c r="X14" s="15">
        <v>75</v>
      </c>
      <c r="Y14" s="17">
        <v>5</v>
      </c>
      <c r="Z14" s="19">
        <f t="shared" si="3"/>
        <v>375</v>
      </c>
      <c r="AA14" s="20">
        <v>50</v>
      </c>
      <c r="AB14" s="17">
        <v>4</v>
      </c>
      <c r="AC14" s="19">
        <f t="shared" si="4"/>
        <v>200</v>
      </c>
      <c r="AD14" s="20">
        <v>55</v>
      </c>
      <c r="AE14" s="17">
        <v>1</v>
      </c>
      <c r="AF14" s="19">
        <f t="shared" si="5"/>
        <v>55</v>
      </c>
      <c r="AG14" s="20">
        <v>15</v>
      </c>
      <c r="AH14" s="17">
        <v>3</v>
      </c>
      <c r="AI14" s="19">
        <f t="shared" si="6"/>
        <v>45</v>
      </c>
      <c r="AJ14" s="20">
        <v>35</v>
      </c>
      <c r="AK14" s="17">
        <v>2</v>
      </c>
      <c r="AL14" s="19">
        <f t="shared" si="7"/>
        <v>70</v>
      </c>
      <c r="AM14" s="20">
        <v>15</v>
      </c>
      <c r="AN14" s="17">
        <v>0</v>
      </c>
      <c r="AO14" s="19">
        <f t="shared" si="8"/>
        <v>0</v>
      </c>
      <c r="AP14" s="15">
        <f t="shared" si="9"/>
        <v>40.833333333333336</v>
      </c>
      <c r="AQ14" s="18">
        <f t="shared" si="10"/>
        <v>49.666666666666664</v>
      </c>
    </row>
    <row r="15" spans="1:43">
      <c r="A15" s="20">
        <v>1</v>
      </c>
      <c r="B15" s="16">
        <v>16</v>
      </c>
      <c r="C15" s="17" t="s">
        <v>47</v>
      </c>
      <c r="D15" s="17">
        <v>24</v>
      </c>
      <c r="E15" s="15">
        <v>66</v>
      </c>
      <c r="F15" s="17">
        <v>4</v>
      </c>
      <c r="G15" s="19">
        <v>183</v>
      </c>
      <c r="H15" s="15">
        <v>4</v>
      </c>
      <c r="I15" s="17">
        <v>4</v>
      </c>
      <c r="J15" s="17">
        <v>4</v>
      </c>
      <c r="K15" s="17">
        <v>4</v>
      </c>
      <c r="L15" s="19">
        <v>4</v>
      </c>
      <c r="M15" s="20">
        <v>3</v>
      </c>
      <c r="N15" s="17">
        <v>4</v>
      </c>
      <c r="O15" s="17">
        <v>4</v>
      </c>
      <c r="P15" s="17">
        <v>4</v>
      </c>
      <c r="Q15" s="17">
        <v>3</v>
      </c>
      <c r="R15" s="15">
        <f t="shared" si="0"/>
        <v>4</v>
      </c>
      <c r="S15" s="16">
        <f t="shared" si="1"/>
        <v>3.6</v>
      </c>
      <c r="T15" s="18">
        <f t="shared" si="2"/>
        <v>3.8</v>
      </c>
      <c r="U15" s="15">
        <v>5</v>
      </c>
      <c r="V15" s="17">
        <v>7</v>
      </c>
      <c r="W15" s="19">
        <v>5</v>
      </c>
      <c r="X15" s="15">
        <v>55</v>
      </c>
      <c r="Y15" s="17">
        <v>2</v>
      </c>
      <c r="Z15" s="19">
        <f t="shared" si="3"/>
        <v>110</v>
      </c>
      <c r="AA15" s="20">
        <v>65</v>
      </c>
      <c r="AB15" s="17">
        <v>2</v>
      </c>
      <c r="AC15" s="19">
        <f t="shared" si="4"/>
        <v>130</v>
      </c>
      <c r="AD15" s="20">
        <v>25</v>
      </c>
      <c r="AE15" s="17">
        <v>0</v>
      </c>
      <c r="AF15" s="19">
        <f t="shared" si="5"/>
        <v>0</v>
      </c>
      <c r="AG15" s="20">
        <v>25</v>
      </c>
      <c r="AH15" s="17">
        <v>5</v>
      </c>
      <c r="AI15" s="19">
        <f t="shared" si="6"/>
        <v>125</v>
      </c>
      <c r="AJ15" s="20">
        <v>55</v>
      </c>
      <c r="AK15" s="17">
        <v>4</v>
      </c>
      <c r="AL15" s="19">
        <f t="shared" si="7"/>
        <v>220</v>
      </c>
      <c r="AM15" s="20">
        <v>60</v>
      </c>
      <c r="AN15" s="17">
        <v>2</v>
      </c>
      <c r="AO15" s="19">
        <f t="shared" si="8"/>
        <v>120</v>
      </c>
      <c r="AP15" s="15">
        <f t="shared" si="9"/>
        <v>47.5</v>
      </c>
      <c r="AQ15" s="18">
        <f t="shared" si="10"/>
        <v>47</v>
      </c>
    </row>
    <row r="16" spans="1:43">
      <c r="A16" s="20">
        <v>1</v>
      </c>
      <c r="B16" s="22">
        <v>17</v>
      </c>
      <c r="C16" s="23" t="s">
        <v>48</v>
      </c>
      <c r="D16" s="23">
        <v>23</v>
      </c>
      <c r="E16" s="24">
        <v>81</v>
      </c>
      <c r="F16" s="23">
        <v>2</v>
      </c>
      <c r="G16" s="25">
        <v>189</v>
      </c>
      <c r="H16" s="24">
        <v>4</v>
      </c>
      <c r="I16" s="23">
        <v>4</v>
      </c>
      <c r="J16" s="23">
        <v>5</v>
      </c>
      <c r="K16" s="23">
        <v>5</v>
      </c>
      <c r="L16" s="25">
        <v>4</v>
      </c>
      <c r="M16" s="26">
        <v>3</v>
      </c>
      <c r="N16" s="23">
        <v>4</v>
      </c>
      <c r="O16" s="23">
        <v>4</v>
      </c>
      <c r="P16" s="23">
        <v>3</v>
      </c>
      <c r="Q16" s="23">
        <v>4</v>
      </c>
      <c r="R16" s="15">
        <f t="shared" si="0"/>
        <v>4.4000000000000004</v>
      </c>
      <c r="S16" s="16">
        <f t="shared" si="1"/>
        <v>3.6</v>
      </c>
      <c r="T16" s="18">
        <f t="shared" si="2"/>
        <v>4</v>
      </c>
      <c r="U16" s="24">
        <v>7</v>
      </c>
      <c r="V16" s="23">
        <v>7</v>
      </c>
      <c r="W16" s="25">
        <v>5</v>
      </c>
      <c r="X16" s="24">
        <v>75</v>
      </c>
      <c r="Y16" s="23">
        <v>4</v>
      </c>
      <c r="Z16" s="19">
        <f t="shared" si="3"/>
        <v>300</v>
      </c>
      <c r="AA16" s="26">
        <v>30</v>
      </c>
      <c r="AB16" s="23">
        <v>2</v>
      </c>
      <c r="AC16" s="19">
        <f t="shared" si="4"/>
        <v>60</v>
      </c>
      <c r="AD16" s="26">
        <v>5</v>
      </c>
      <c r="AE16" s="23">
        <v>1</v>
      </c>
      <c r="AF16" s="19">
        <f t="shared" si="5"/>
        <v>5</v>
      </c>
      <c r="AG16" s="26">
        <v>10</v>
      </c>
      <c r="AH16" s="23">
        <v>5</v>
      </c>
      <c r="AI16" s="19">
        <f t="shared" si="6"/>
        <v>50</v>
      </c>
      <c r="AJ16" s="26">
        <v>45</v>
      </c>
      <c r="AK16" s="23">
        <v>3</v>
      </c>
      <c r="AL16" s="19">
        <f t="shared" si="7"/>
        <v>135</v>
      </c>
      <c r="AM16" s="26">
        <v>10</v>
      </c>
      <c r="AN16" s="23">
        <v>0</v>
      </c>
      <c r="AO16" s="19">
        <f t="shared" si="8"/>
        <v>0</v>
      </c>
      <c r="AP16" s="15">
        <f t="shared" si="9"/>
        <v>29.166666666666668</v>
      </c>
      <c r="AQ16" s="18">
        <f t="shared" si="10"/>
        <v>36.666666666666664</v>
      </c>
    </row>
    <row r="17" spans="1:43">
      <c r="A17" s="20">
        <v>1</v>
      </c>
      <c r="B17" s="16">
        <v>18</v>
      </c>
      <c r="C17" s="17" t="s">
        <v>47</v>
      </c>
      <c r="D17" s="17">
        <v>23</v>
      </c>
      <c r="E17" s="15">
        <v>69</v>
      </c>
      <c r="F17" s="17">
        <v>1</v>
      </c>
      <c r="G17" s="19">
        <v>201</v>
      </c>
      <c r="H17" s="15">
        <v>5</v>
      </c>
      <c r="I17" s="17">
        <v>2</v>
      </c>
      <c r="J17" s="17">
        <v>4</v>
      </c>
      <c r="K17" s="17">
        <v>4</v>
      </c>
      <c r="L17" s="19">
        <v>5</v>
      </c>
      <c r="M17" s="20">
        <v>3</v>
      </c>
      <c r="N17" s="17">
        <v>4</v>
      </c>
      <c r="O17" s="17">
        <v>2</v>
      </c>
      <c r="P17" s="17">
        <v>3</v>
      </c>
      <c r="Q17" s="17">
        <v>3</v>
      </c>
      <c r="R17" s="15">
        <f t="shared" si="0"/>
        <v>4</v>
      </c>
      <c r="S17" s="16">
        <f t="shared" si="1"/>
        <v>3</v>
      </c>
      <c r="T17" s="18">
        <f t="shared" si="2"/>
        <v>3.5</v>
      </c>
      <c r="U17" s="15">
        <v>5</v>
      </c>
      <c r="V17" s="17">
        <v>7</v>
      </c>
      <c r="W17" s="19">
        <v>3</v>
      </c>
      <c r="X17" s="15">
        <v>70</v>
      </c>
      <c r="Y17" s="17">
        <v>4</v>
      </c>
      <c r="Z17" s="19">
        <f t="shared" si="3"/>
        <v>280</v>
      </c>
      <c r="AA17" s="20">
        <v>35</v>
      </c>
      <c r="AB17" s="17">
        <v>1</v>
      </c>
      <c r="AC17" s="19">
        <f t="shared" si="4"/>
        <v>35</v>
      </c>
      <c r="AD17" s="20">
        <v>20</v>
      </c>
      <c r="AE17" s="17">
        <v>1</v>
      </c>
      <c r="AF17" s="19">
        <f t="shared" si="5"/>
        <v>20</v>
      </c>
      <c r="AG17" s="20">
        <v>40</v>
      </c>
      <c r="AH17" s="17">
        <v>4</v>
      </c>
      <c r="AI17" s="19">
        <f t="shared" si="6"/>
        <v>160</v>
      </c>
      <c r="AJ17" s="20">
        <v>30</v>
      </c>
      <c r="AK17" s="17">
        <v>1</v>
      </c>
      <c r="AL17" s="19">
        <f t="shared" si="7"/>
        <v>30</v>
      </c>
      <c r="AM17" s="20">
        <v>40</v>
      </c>
      <c r="AN17" s="17">
        <v>4</v>
      </c>
      <c r="AO17" s="19">
        <f t="shared" si="8"/>
        <v>160</v>
      </c>
      <c r="AP17" s="15">
        <f t="shared" si="9"/>
        <v>39.166666666666664</v>
      </c>
      <c r="AQ17" s="18">
        <f t="shared" si="10"/>
        <v>45.666666666666664</v>
      </c>
    </row>
    <row r="18" spans="1:43">
      <c r="A18" s="20">
        <v>1</v>
      </c>
      <c r="B18" s="16">
        <v>19</v>
      </c>
      <c r="C18" s="17" t="s">
        <v>47</v>
      </c>
      <c r="D18" s="17">
        <v>35</v>
      </c>
      <c r="E18" s="15">
        <v>101</v>
      </c>
      <c r="F18" s="17">
        <v>8</v>
      </c>
      <c r="G18" s="19">
        <v>205</v>
      </c>
      <c r="H18" s="15">
        <v>4</v>
      </c>
      <c r="I18" s="17">
        <v>4</v>
      </c>
      <c r="J18" s="17">
        <v>4</v>
      </c>
      <c r="K18" s="17">
        <v>5</v>
      </c>
      <c r="L18" s="19">
        <v>4</v>
      </c>
      <c r="M18" s="20">
        <v>5</v>
      </c>
      <c r="N18" s="17">
        <v>4</v>
      </c>
      <c r="O18" s="17">
        <v>4</v>
      </c>
      <c r="P18" s="17">
        <v>5</v>
      </c>
      <c r="Q18" s="17">
        <v>5</v>
      </c>
      <c r="R18" s="15">
        <f t="shared" si="0"/>
        <v>4.2</v>
      </c>
      <c r="S18" s="16">
        <f t="shared" si="1"/>
        <v>4.5999999999999996</v>
      </c>
      <c r="T18" s="18">
        <f t="shared" si="2"/>
        <v>4.4000000000000004</v>
      </c>
      <c r="U18" s="15">
        <v>7</v>
      </c>
      <c r="V18" s="17">
        <v>9</v>
      </c>
      <c r="W18" s="19">
        <v>7</v>
      </c>
      <c r="X18" s="15">
        <v>80</v>
      </c>
      <c r="Y18" s="17">
        <v>4</v>
      </c>
      <c r="Z18" s="19">
        <f t="shared" si="3"/>
        <v>320</v>
      </c>
      <c r="AA18" s="20">
        <v>10</v>
      </c>
      <c r="AB18" s="17">
        <v>2</v>
      </c>
      <c r="AC18" s="19">
        <f t="shared" si="4"/>
        <v>20</v>
      </c>
      <c r="AD18" s="20">
        <v>25</v>
      </c>
      <c r="AE18" s="17">
        <v>2</v>
      </c>
      <c r="AF18" s="19">
        <f t="shared" si="5"/>
        <v>50</v>
      </c>
      <c r="AG18" s="20">
        <v>5</v>
      </c>
      <c r="AH18" s="17">
        <v>5</v>
      </c>
      <c r="AI18" s="19">
        <f t="shared" si="6"/>
        <v>25</v>
      </c>
      <c r="AJ18" s="20">
        <v>20</v>
      </c>
      <c r="AK18" s="17">
        <v>2</v>
      </c>
      <c r="AL18" s="19">
        <f t="shared" si="7"/>
        <v>40</v>
      </c>
      <c r="AM18" s="20">
        <v>5</v>
      </c>
      <c r="AN18" s="17">
        <v>0</v>
      </c>
      <c r="AO18" s="19">
        <f t="shared" si="8"/>
        <v>0</v>
      </c>
      <c r="AP18" s="15">
        <f t="shared" si="9"/>
        <v>24.166666666666668</v>
      </c>
      <c r="AQ18" s="18">
        <f t="shared" si="10"/>
        <v>30.333333333333332</v>
      </c>
    </row>
    <row r="19" spans="1:43">
      <c r="A19" s="20">
        <v>1</v>
      </c>
      <c r="B19" s="22">
        <v>20</v>
      </c>
      <c r="C19" s="23" t="s">
        <v>48</v>
      </c>
      <c r="D19" s="23">
        <v>42</v>
      </c>
      <c r="E19" s="24">
        <v>79</v>
      </c>
      <c r="F19" s="23">
        <v>5</v>
      </c>
      <c r="G19" s="25">
        <v>166</v>
      </c>
      <c r="H19" s="24">
        <v>4</v>
      </c>
      <c r="I19" s="23">
        <v>4</v>
      </c>
      <c r="J19" s="23">
        <v>5</v>
      </c>
      <c r="K19" s="23">
        <v>5</v>
      </c>
      <c r="L19" s="25">
        <v>5</v>
      </c>
      <c r="M19" s="26">
        <v>3</v>
      </c>
      <c r="N19" s="23">
        <v>4</v>
      </c>
      <c r="O19" s="23">
        <v>4</v>
      </c>
      <c r="P19" s="23">
        <v>2</v>
      </c>
      <c r="Q19" s="23">
        <v>3</v>
      </c>
      <c r="R19" s="15">
        <f t="shared" si="0"/>
        <v>4.5999999999999996</v>
      </c>
      <c r="S19" s="16">
        <f t="shared" si="1"/>
        <v>3.2</v>
      </c>
      <c r="T19" s="18">
        <f t="shared" si="2"/>
        <v>3.9</v>
      </c>
      <c r="U19" s="24">
        <v>7</v>
      </c>
      <c r="V19" s="23">
        <v>7</v>
      </c>
      <c r="W19" s="25">
        <v>7</v>
      </c>
      <c r="X19" s="24">
        <v>65</v>
      </c>
      <c r="Y19" s="23">
        <v>4</v>
      </c>
      <c r="Z19" s="19">
        <f t="shared" si="3"/>
        <v>260</v>
      </c>
      <c r="AA19" s="26">
        <v>40</v>
      </c>
      <c r="AB19" s="23">
        <v>1</v>
      </c>
      <c r="AC19" s="19">
        <f t="shared" si="4"/>
        <v>40</v>
      </c>
      <c r="AD19" s="26">
        <v>65</v>
      </c>
      <c r="AE19" s="23">
        <v>5</v>
      </c>
      <c r="AF19" s="19">
        <f t="shared" si="5"/>
        <v>325</v>
      </c>
      <c r="AG19" s="26">
        <v>55</v>
      </c>
      <c r="AH19" s="23">
        <v>2</v>
      </c>
      <c r="AI19" s="19">
        <f t="shared" si="6"/>
        <v>110</v>
      </c>
      <c r="AJ19" s="26">
        <v>55</v>
      </c>
      <c r="AK19" s="23">
        <v>3</v>
      </c>
      <c r="AL19" s="19">
        <f t="shared" si="7"/>
        <v>165</v>
      </c>
      <c r="AM19" s="26">
        <v>55</v>
      </c>
      <c r="AN19" s="23">
        <v>0</v>
      </c>
      <c r="AO19" s="19">
        <f t="shared" si="8"/>
        <v>0</v>
      </c>
      <c r="AP19" s="15">
        <f t="shared" si="9"/>
        <v>55.833333333333336</v>
      </c>
      <c r="AQ19" s="18">
        <f t="shared" si="10"/>
        <v>60</v>
      </c>
    </row>
    <row r="20" spans="1:43">
      <c r="A20" s="20">
        <v>1</v>
      </c>
      <c r="B20" s="16">
        <v>21</v>
      </c>
      <c r="C20" s="17" t="s">
        <v>47</v>
      </c>
      <c r="D20" s="17">
        <v>27</v>
      </c>
      <c r="E20" s="15">
        <v>78</v>
      </c>
      <c r="F20" s="17">
        <v>11</v>
      </c>
      <c r="G20" s="19">
        <v>150</v>
      </c>
      <c r="H20" s="15">
        <v>5</v>
      </c>
      <c r="I20" s="17">
        <v>3</v>
      </c>
      <c r="J20" s="17">
        <v>4</v>
      </c>
      <c r="K20" s="17">
        <v>4</v>
      </c>
      <c r="L20" s="19">
        <v>3</v>
      </c>
      <c r="M20" s="20">
        <v>1</v>
      </c>
      <c r="N20" s="17">
        <v>4</v>
      </c>
      <c r="O20" s="17">
        <v>3</v>
      </c>
      <c r="P20" s="17">
        <v>1</v>
      </c>
      <c r="Q20" s="17">
        <v>3</v>
      </c>
      <c r="R20" s="15">
        <f t="shared" si="0"/>
        <v>3.8</v>
      </c>
      <c r="S20" s="16">
        <f t="shared" si="1"/>
        <v>2.4</v>
      </c>
      <c r="T20" s="18">
        <f t="shared" si="2"/>
        <v>3.0999999999999996</v>
      </c>
      <c r="U20" s="15">
        <v>5</v>
      </c>
      <c r="V20" s="17">
        <v>7</v>
      </c>
      <c r="W20" s="19">
        <v>3</v>
      </c>
      <c r="X20" s="15">
        <v>25</v>
      </c>
      <c r="Y20" s="17">
        <v>2</v>
      </c>
      <c r="Z20" s="19">
        <f t="shared" si="3"/>
        <v>50</v>
      </c>
      <c r="AA20" s="20">
        <v>15</v>
      </c>
      <c r="AB20" s="17">
        <v>2</v>
      </c>
      <c r="AC20" s="19">
        <f t="shared" si="4"/>
        <v>30</v>
      </c>
      <c r="AD20" s="20">
        <v>5</v>
      </c>
      <c r="AE20" s="17">
        <v>0</v>
      </c>
      <c r="AF20" s="19">
        <f t="shared" si="5"/>
        <v>0</v>
      </c>
      <c r="AG20" s="20">
        <v>45</v>
      </c>
      <c r="AH20" s="17">
        <v>2</v>
      </c>
      <c r="AI20" s="19">
        <f t="shared" si="6"/>
        <v>90</v>
      </c>
      <c r="AJ20" s="20">
        <v>95</v>
      </c>
      <c r="AK20" s="17">
        <v>5</v>
      </c>
      <c r="AL20" s="19">
        <f t="shared" si="7"/>
        <v>475</v>
      </c>
      <c r="AM20" s="20">
        <v>85</v>
      </c>
      <c r="AN20" s="17">
        <v>4</v>
      </c>
      <c r="AO20" s="19">
        <f t="shared" si="8"/>
        <v>340</v>
      </c>
      <c r="AP20" s="15">
        <f t="shared" si="9"/>
        <v>45</v>
      </c>
      <c r="AQ20" s="18">
        <f t="shared" si="10"/>
        <v>65.666666666666671</v>
      </c>
    </row>
    <row r="21" spans="1:43">
      <c r="A21" s="20">
        <v>1</v>
      </c>
      <c r="B21" s="16">
        <v>22</v>
      </c>
      <c r="C21" s="21" t="s">
        <v>48</v>
      </c>
      <c r="D21" s="21">
        <v>30</v>
      </c>
      <c r="E21" s="15">
        <v>70</v>
      </c>
      <c r="F21" s="17">
        <v>5</v>
      </c>
      <c r="G21" s="19">
        <v>208</v>
      </c>
      <c r="H21" s="15">
        <v>4.5</v>
      </c>
      <c r="I21" s="17">
        <v>4</v>
      </c>
      <c r="J21" s="17">
        <v>4</v>
      </c>
      <c r="K21" s="17">
        <v>4</v>
      </c>
      <c r="L21" s="19">
        <v>4</v>
      </c>
      <c r="M21" s="20">
        <v>3</v>
      </c>
      <c r="N21" s="17">
        <v>3</v>
      </c>
      <c r="O21" s="17">
        <v>4</v>
      </c>
      <c r="P21" s="17">
        <v>3</v>
      </c>
      <c r="Q21" s="17">
        <v>3</v>
      </c>
      <c r="R21" s="15">
        <f t="shared" si="0"/>
        <v>4.0999999999999996</v>
      </c>
      <c r="S21" s="16">
        <f t="shared" si="1"/>
        <v>3.2</v>
      </c>
      <c r="T21" s="18">
        <f t="shared" si="2"/>
        <v>3.65</v>
      </c>
      <c r="U21" s="15">
        <v>5</v>
      </c>
      <c r="V21" s="17">
        <v>7</v>
      </c>
      <c r="W21" s="19">
        <v>7</v>
      </c>
      <c r="X21" s="15">
        <v>10</v>
      </c>
      <c r="Y21" s="17">
        <v>4</v>
      </c>
      <c r="Z21" s="19">
        <f t="shared" si="3"/>
        <v>40</v>
      </c>
      <c r="AA21" s="20">
        <v>10</v>
      </c>
      <c r="AB21" s="17">
        <v>1</v>
      </c>
      <c r="AC21" s="19">
        <f t="shared" si="4"/>
        <v>10</v>
      </c>
      <c r="AD21" s="20">
        <v>50</v>
      </c>
      <c r="AE21" s="17">
        <v>3</v>
      </c>
      <c r="AF21" s="19">
        <f t="shared" si="5"/>
        <v>150</v>
      </c>
      <c r="AG21" s="20">
        <v>40</v>
      </c>
      <c r="AH21" s="17">
        <v>5</v>
      </c>
      <c r="AI21" s="19">
        <f t="shared" si="6"/>
        <v>200</v>
      </c>
      <c r="AJ21" s="20">
        <v>15</v>
      </c>
      <c r="AK21" s="17">
        <v>2</v>
      </c>
      <c r="AL21" s="19">
        <f t="shared" si="7"/>
        <v>30</v>
      </c>
      <c r="AM21" s="20">
        <v>15</v>
      </c>
      <c r="AN21" s="17">
        <v>0</v>
      </c>
      <c r="AO21" s="19">
        <f t="shared" si="8"/>
        <v>0</v>
      </c>
      <c r="AP21" s="15">
        <f t="shared" si="9"/>
        <v>23.333333333333332</v>
      </c>
      <c r="AQ21" s="18">
        <f t="shared" si="10"/>
        <v>28.666666666666668</v>
      </c>
    </row>
    <row r="22" spans="1:43">
      <c r="A22" s="20">
        <v>1</v>
      </c>
      <c r="B22" s="16">
        <v>23</v>
      </c>
      <c r="C22" s="17" t="s">
        <v>47</v>
      </c>
      <c r="D22" s="17">
        <v>21</v>
      </c>
      <c r="E22" s="15">
        <v>53</v>
      </c>
      <c r="F22" s="17">
        <v>3</v>
      </c>
      <c r="G22" s="19">
        <v>177</v>
      </c>
      <c r="H22" s="15">
        <v>5</v>
      </c>
      <c r="I22" s="17">
        <v>4</v>
      </c>
      <c r="J22" s="17">
        <v>4</v>
      </c>
      <c r="K22" s="17">
        <v>4</v>
      </c>
      <c r="L22" s="19">
        <v>5</v>
      </c>
      <c r="M22" s="20">
        <v>3</v>
      </c>
      <c r="N22" s="17">
        <v>4</v>
      </c>
      <c r="O22" s="17">
        <v>4</v>
      </c>
      <c r="P22" s="17">
        <v>1</v>
      </c>
      <c r="Q22" s="17">
        <v>3</v>
      </c>
      <c r="R22" s="15">
        <f t="shared" si="0"/>
        <v>4.4000000000000004</v>
      </c>
      <c r="S22" s="16">
        <f t="shared" si="1"/>
        <v>3</v>
      </c>
      <c r="T22" s="18">
        <f t="shared" si="2"/>
        <v>3.7</v>
      </c>
      <c r="U22" s="15">
        <v>9</v>
      </c>
      <c r="V22" s="17">
        <v>7</v>
      </c>
      <c r="W22" s="19">
        <v>9</v>
      </c>
      <c r="X22" s="15">
        <v>55</v>
      </c>
      <c r="Y22" s="17">
        <v>5</v>
      </c>
      <c r="Z22" s="19">
        <f t="shared" si="3"/>
        <v>275</v>
      </c>
      <c r="AA22" s="20">
        <v>5</v>
      </c>
      <c r="AB22" s="17">
        <v>0</v>
      </c>
      <c r="AC22" s="19">
        <f t="shared" si="4"/>
        <v>0</v>
      </c>
      <c r="AD22" s="20">
        <v>35</v>
      </c>
      <c r="AE22" s="17">
        <v>0</v>
      </c>
      <c r="AF22" s="19">
        <f t="shared" si="5"/>
        <v>0</v>
      </c>
      <c r="AG22" s="20">
        <v>25</v>
      </c>
      <c r="AH22" s="17">
        <v>3</v>
      </c>
      <c r="AI22" s="19">
        <f t="shared" si="6"/>
        <v>75</v>
      </c>
      <c r="AJ22" s="20">
        <v>30</v>
      </c>
      <c r="AK22" s="17">
        <v>3</v>
      </c>
      <c r="AL22" s="19">
        <f t="shared" si="7"/>
        <v>90</v>
      </c>
      <c r="AM22" s="20">
        <v>5</v>
      </c>
      <c r="AN22" s="17">
        <v>1</v>
      </c>
      <c r="AO22" s="19">
        <f t="shared" si="8"/>
        <v>5</v>
      </c>
      <c r="AP22" s="15">
        <f t="shared" si="9"/>
        <v>25.833333333333332</v>
      </c>
      <c r="AQ22" s="18">
        <f t="shared" si="10"/>
        <v>29.666666666666668</v>
      </c>
    </row>
    <row r="23" spans="1:43">
      <c r="A23" s="20">
        <v>1</v>
      </c>
      <c r="B23" s="16">
        <v>24</v>
      </c>
      <c r="C23" s="27" t="s">
        <v>48</v>
      </c>
      <c r="D23" s="21">
        <v>21</v>
      </c>
      <c r="E23" s="15">
        <v>71</v>
      </c>
      <c r="F23" s="17">
        <v>2</v>
      </c>
      <c r="G23" s="19">
        <v>175</v>
      </c>
      <c r="H23" s="15">
        <v>5</v>
      </c>
      <c r="I23" s="17">
        <v>5</v>
      </c>
      <c r="J23" s="17">
        <v>4</v>
      </c>
      <c r="K23" s="17">
        <v>5</v>
      </c>
      <c r="L23" s="19">
        <v>4</v>
      </c>
      <c r="M23" s="20">
        <v>3</v>
      </c>
      <c r="N23" s="17">
        <v>3</v>
      </c>
      <c r="O23" s="17">
        <v>3</v>
      </c>
      <c r="P23" s="17">
        <v>3</v>
      </c>
      <c r="Q23" s="17">
        <v>4</v>
      </c>
      <c r="R23" s="15">
        <f t="shared" si="0"/>
        <v>4.5999999999999996</v>
      </c>
      <c r="S23" s="16">
        <f t="shared" si="1"/>
        <v>3.2</v>
      </c>
      <c r="T23" s="18">
        <f t="shared" si="2"/>
        <v>3.9</v>
      </c>
      <c r="U23" s="15">
        <v>8</v>
      </c>
      <c r="V23" s="17">
        <v>9</v>
      </c>
      <c r="W23" s="19">
        <v>8</v>
      </c>
      <c r="X23" s="15">
        <v>30</v>
      </c>
      <c r="Y23" s="17">
        <v>3</v>
      </c>
      <c r="Z23" s="19">
        <f t="shared" si="3"/>
        <v>90</v>
      </c>
      <c r="AA23" s="20">
        <v>15</v>
      </c>
      <c r="AB23" s="17">
        <v>1</v>
      </c>
      <c r="AC23" s="19">
        <f t="shared" si="4"/>
        <v>15</v>
      </c>
      <c r="AD23" s="20">
        <v>35</v>
      </c>
      <c r="AE23" s="17">
        <v>5</v>
      </c>
      <c r="AF23" s="19">
        <f t="shared" si="5"/>
        <v>175</v>
      </c>
      <c r="AG23" s="20">
        <v>15</v>
      </c>
      <c r="AH23" s="17">
        <v>2</v>
      </c>
      <c r="AI23" s="19">
        <f t="shared" si="6"/>
        <v>30</v>
      </c>
      <c r="AJ23" s="20">
        <v>30</v>
      </c>
      <c r="AK23" s="17">
        <v>2</v>
      </c>
      <c r="AL23" s="19">
        <f t="shared" si="7"/>
        <v>60</v>
      </c>
      <c r="AM23" s="20">
        <v>5</v>
      </c>
      <c r="AN23" s="17">
        <v>2</v>
      </c>
      <c r="AO23" s="19">
        <f t="shared" si="8"/>
        <v>10</v>
      </c>
      <c r="AP23" s="15">
        <f t="shared" si="9"/>
        <v>21.666666666666668</v>
      </c>
      <c r="AQ23" s="18">
        <f t="shared" si="10"/>
        <v>25.333333333333332</v>
      </c>
    </row>
    <row r="24" spans="1:43">
      <c r="A24" s="20">
        <v>1</v>
      </c>
      <c r="B24" s="16">
        <v>25</v>
      </c>
      <c r="C24" s="16" t="s">
        <v>48</v>
      </c>
      <c r="D24" s="17">
        <v>20</v>
      </c>
      <c r="E24" s="15">
        <v>73</v>
      </c>
      <c r="F24" s="17">
        <v>3</v>
      </c>
      <c r="G24" s="19">
        <v>171</v>
      </c>
      <c r="H24" s="15">
        <v>5</v>
      </c>
      <c r="I24" s="17">
        <v>4</v>
      </c>
      <c r="J24" s="17">
        <v>4</v>
      </c>
      <c r="K24" s="17">
        <v>4</v>
      </c>
      <c r="L24" s="19">
        <v>4</v>
      </c>
      <c r="M24" s="20">
        <v>3</v>
      </c>
      <c r="N24" s="17">
        <v>3</v>
      </c>
      <c r="O24" s="17">
        <v>2</v>
      </c>
      <c r="P24" s="17">
        <v>3</v>
      </c>
      <c r="Q24" s="17">
        <v>2</v>
      </c>
      <c r="R24" s="15">
        <f t="shared" si="0"/>
        <v>4.2</v>
      </c>
      <c r="S24" s="16">
        <f t="shared" si="1"/>
        <v>2.6</v>
      </c>
      <c r="T24" s="18">
        <f t="shared" si="2"/>
        <v>3.4000000000000004</v>
      </c>
      <c r="U24" s="15">
        <v>5</v>
      </c>
      <c r="V24" s="17">
        <v>7</v>
      </c>
      <c r="W24" s="19">
        <v>5</v>
      </c>
      <c r="X24" s="15">
        <v>65</v>
      </c>
      <c r="Y24" s="17">
        <v>5</v>
      </c>
      <c r="Z24" s="19">
        <f t="shared" si="3"/>
        <v>325</v>
      </c>
      <c r="AA24" s="20">
        <v>20</v>
      </c>
      <c r="AB24" s="17">
        <v>1</v>
      </c>
      <c r="AC24" s="19">
        <f t="shared" si="4"/>
        <v>20</v>
      </c>
      <c r="AD24" s="20">
        <v>25</v>
      </c>
      <c r="AE24" s="17">
        <v>3</v>
      </c>
      <c r="AF24" s="19">
        <f t="shared" si="5"/>
        <v>75</v>
      </c>
      <c r="AG24" s="20">
        <v>70</v>
      </c>
      <c r="AH24" s="17">
        <v>4</v>
      </c>
      <c r="AI24" s="19">
        <f t="shared" si="6"/>
        <v>280</v>
      </c>
      <c r="AJ24" s="20">
        <v>20</v>
      </c>
      <c r="AK24" s="17">
        <v>2</v>
      </c>
      <c r="AL24" s="19">
        <f t="shared" si="7"/>
        <v>40</v>
      </c>
      <c r="AM24" s="20">
        <v>15</v>
      </c>
      <c r="AN24" s="17">
        <v>0</v>
      </c>
      <c r="AO24" s="19">
        <f t="shared" si="8"/>
        <v>0</v>
      </c>
      <c r="AP24" s="15">
        <f t="shared" si="9"/>
        <v>35.833333333333336</v>
      </c>
      <c r="AQ24" s="18">
        <f t="shared" si="10"/>
        <v>49.333333333333336</v>
      </c>
    </row>
    <row r="25" spans="1:43">
      <c r="A25" s="20">
        <v>1</v>
      </c>
      <c r="B25" s="16">
        <v>26</v>
      </c>
      <c r="C25" s="17" t="s">
        <v>48</v>
      </c>
      <c r="D25" s="17">
        <v>20</v>
      </c>
      <c r="E25" s="15">
        <v>101</v>
      </c>
      <c r="F25" s="17">
        <v>8</v>
      </c>
      <c r="G25" s="19">
        <v>165</v>
      </c>
      <c r="H25" s="15">
        <v>4</v>
      </c>
      <c r="I25" s="17">
        <v>3</v>
      </c>
      <c r="J25" s="17">
        <v>5</v>
      </c>
      <c r="K25" s="17">
        <v>3</v>
      </c>
      <c r="L25" s="19">
        <v>3</v>
      </c>
      <c r="M25" s="20">
        <v>5</v>
      </c>
      <c r="N25" s="17">
        <v>2</v>
      </c>
      <c r="O25" s="17">
        <v>5</v>
      </c>
      <c r="P25" s="17">
        <v>5</v>
      </c>
      <c r="Q25" s="17">
        <v>3</v>
      </c>
      <c r="R25" s="15">
        <f t="shared" si="0"/>
        <v>3.6</v>
      </c>
      <c r="S25" s="16">
        <f t="shared" si="1"/>
        <v>4</v>
      </c>
      <c r="T25" s="18">
        <f t="shared" si="2"/>
        <v>3.8</v>
      </c>
      <c r="U25" s="15">
        <v>7</v>
      </c>
      <c r="V25" s="17">
        <v>7</v>
      </c>
      <c r="W25" s="19">
        <v>5</v>
      </c>
      <c r="X25" s="15">
        <v>60</v>
      </c>
      <c r="Y25" s="17">
        <v>5</v>
      </c>
      <c r="Z25" s="19">
        <f t="shared" si="3"/>
        <v>300</v>
      </c>
      <c r="AA25" s="20">
        <v>20</v>
      </c>
      <c r="AB25" s="17">
        <v>3</v>
      </c>
      <c r="AC25" s="19">
        <f t="shared" si="4"/>
        <v>60</v>
      </c>
      <c r="AD25" s="20">
        <v>50</v>
      </c>
      <c r="AE25" s="17">
        <v>2</v>
      </c>
      <c r="AF25" s="19">
        <f t="shared" si="5"/>
        <v>100</v>
      </c>
      <c r="AG25" s="20">
        <v>15</v>
      </c>
      <c r="AH25" s="17">
        <v>1</v>
      </c>
      <c r="AI25" s="19">
        <f t="shared" si="6"/>
        <v>15</v>
      </c>
      <c r="AJ25" s="20">
        <v>95</v>
      </c>
      <c r="AK25" s="17">
        <v>4</v>
      </c>
      <c r="AL25" s="19">
        <f t="shared" si="7"/>
        <v>380</v>
      </c>
      <c r="AM25" s="20">
        <v>5</v>
      </c>
      <c r="AN25" s="17">
        <v>0</v>
      </c>
      <c r="AO25" s="19">
        <f t="shared" si="8"/>
        <v>0</v>
      </c>
      <c r="AP25" s="15">
        <f t="shared" si="9"/>
        <v>40.833333333333336</v>
      </c>
      <c r="AQ25" s="18">
        <f t="shared" si="10"/>
        <v>57</v>
      </c>
    </row>
    <row r="26" spans="1:43">
      <c r="A26" s="20">
        <v>1</v>
      </c>
      <c r="B26" s="16">
        <v>27</v>
      </c>
      <c r="C26" s="16" t="s">
        <v>47</v>
      </c>
      <c r="D26" s="17">
        <v>31</v>
      </c>
      <c r="E26" s="15">
        <v>44</v>
      </c>
      <c r="F26" s="17">
        <v>6</v>
      </c>
      <c r="G26" s="19">
        <v>128</v>
      </c>
      <c r="H26" s="15">
        <v>5</v>
      </c>
      <c r="I26" s="17">
        <v>4</v>
      </c>
      <c r="J26" s="17">
        <v>4</v>
      </c>
      <c r="K26" s="17">
        <v>5</v>
      </c>
      <c r="L26" s="19">
        <v>4</v>
      </c>
      <c r="M26" s="20">
        <v>1</v>
      </c>
      <c r="N26" s="17">
        <v>1</v>
      </c>
      <c r="O26" s="17">
        <v>1</v>
      </c>
      <c r="P26" s="17">
        <v>2</v>
      </c>
      <c r="Q26" s="17">
        <v>2</v>
      </c>
      <c r="R26" s="15">
        <f t="shared" si="0"/>
        <v>4.4000000000000004</v>
      </c>
      <c r="S26" s="16">
        <f t="shared" si="1"/>
        <v>1.4</v>
      </c>
      <c r="T26" s="18">
        <f t="shared" si="2"/>
        <v>2.9000000000000004</v>
      </c>
      <c r="U26" s="15">
        <v>7</v>
      </c>
      <c r="V26" s="17">
        <v>6</v>
      </c>
      <c r="W26" s="19">
        <v>6</v>
      </c>
      <c r="X26" s="15">
        <v>65</v>
      </c>
      <c r="Y26" s="17">
        <v>3</v>
      </c>
      <c r="Z26" s="19">
        <f t="shared" si="3"/>
        <v>195</v>
      </c>
      <c r="AA26" s="20">
        <v>100</v>
      </c>
      <c r="AB26" s="17">
        <v>5</v>
      </c>
      <c r="AC26" s="19">
        <f t="shared" si="4"/>
        <v>500</v>
      </c>
      <c r="AD26" s="20">
        <v>5</v>
      </c>
      <c r="AE26" s="17">
        <v>1</v>
      </c>
      <c r="AF26" s="19">
        <f t="shared" si="5"/>
        <v>5</v>
      </c>
      <c r="AG26" s="20">
        <v>15</v>
      </c>
      <c r="AH26" s="17">
        <v>4</v>
      </c>
      <c r="AI26" s="19">
        <f t="shared" si="6"/>
        <v>60</v>
      </c>
      <c r="AJ26" s="20">
        <v>65</v>
      </c>
      <c r="AK26" s="17">
        <v>2</v>
      </c>
      <c r="AL26" s="19">
        <f t="shared" si="7"/>
        <v>130</v>
      </c>
      <c r="AM26" s="20">
        <v>5</v>
      </c>
      <c r="AN26" s="17">
        <v>0</v>
      </c>
      <c r="AO26" s="19">
        <f t="shared" si="8"/>
        <v>0</v>
      </c>
      <c r="AP26" s="15">
        <f t="shared" si="9"/>
        <v>42.5</v>
      </c>
      <c r="AQ26" s="18">
        <f t="shared" si="10"/>
        <v>59.333333333333336</v>
      </c>
    </row>
    <row r="27" spans="1:43">
      <c r="A27" s="20">
        <v>1</v>
      </c>
      <c r="B27" s="22">
        <v>28</v>
      </c>
      <c r="C27" s="22" t="s">
        <v>47</v>
      </c>
      <c r="D27" s="23">
        <v>28</v>
      </c>
      <c r="E27" s="24">
        <v>111</v>
      </c>
      <c r="F27" s="23">
        <v>13</v>
      </c>
      <c r="G27" s="25">
        <f>(60*4)+51</f>
        <v>291</v>
      </c>
      <c r="H27" s="24">
        <v>4</v>
      </c>
      <c r="I27" s="23">
        <v>4</v>
      </c>
      <c r="J27" s="23">
        <v>3</v>
      </c>
      <c r="K27" s="23">
        <v>4</v>
      </c>
      <c r="L27" s="25">
        <v>4</v>
      </c>
      <c r="M27" s="26">
        <v>5</v>
      </c>
      <c r="N27" s="23">
        <v>3</v>
      </c>
      <c r="O27" s="23">
        <v>4</v>
      </c>
      <c r="P27" s="23">
        <v>1</v>
      </c>
      <c r="Q27" s="23">
        <v>1</v>
      </c>
      <c r="R27" s="15">
        <f t="shared" si="0"/>
        <v>3.8</v>
      </c>
      <c r="S27" s="16">
        <f t="shared" si="1"/>
        <v>2.8</v>
      </c>
      <c r="T27" s="18">
        <f t="shared" si="2"/>
        <v>3.3</v>
      </c>
      <c r="U27" s="24">
        <v>5</v>
      </c>
      <c r="V27" s="23">
        <v>5</v>
      </c>
      <c r="W27" s="25">
        <v>5</v>
      </c>
      <c r="X27" s="24">
        <v>65</v>
      </c>
      <c r="Y27" s="23">
        <v>3</v>
      </c>
      <c r="Z27" s="19">
        <f t="shared" si="3"/>
        <v>195</v>
      </c>
      <c r="AA27" s="26">
        <v>5</v>
      </c>
      <c r="AB27" s="23">
        <v>0</v>
      </c>
      <c r="AC27" s="19">
        <f t="shared" si="4"/>
        <v>0</v>
      </c>
      <c r="AD27" s="26">
        <v>10</v>
      </c>
      <c r="AE27" s="23">
        <v>2</v>
      </c>
      <c r="AF27" s="19">
        <f t="shared" si="5"/>
        <v>20</v>
      </c>
      <c r="AG27" s="26">
        <v>85</v>
      </c>
      <c r="AH27" s="23">
        <v>5</v>
      </c>
      <c r="AI27" s="19">
        <f t="shared" si="6"/>
        <v>425</v>
      </c>
      <c r="AJ27" s="26">
        <v>80</v>
      </c>
      <c r="AK27" s="23">
        <v>2</v>
      </c>
      <c r="AL27" s="19">
        <f t="shared" si="7"/>
        <v>160</v>
      </c>
      <c r="AM27" s="26">
        <v>55</v>
      </c>
      <c r="AN27" s="23">
        <v>3</v>
      </c>
      <c r="AO27" s="19">
        <f t="shared" si="8"/>
        <v>165</v>
      </c>
      <c r="AP27" s="15">
        <f t="shared" si="9"/>
        <v>50</v>
      </c>
      <c r="AQ27" s="18">
        <f t="shared" si="10"/>
        <v>64.333333333333329</v>
      </c>
    </row>
    <row r="28" spans="1:43">
      <c r="A28" s="20">
        <v>1</v>
      </c>
      <c r="B28" s="16">
        <v>29</v>
      </c>
      <c r="C28" s="16" t="s">
        <v>48</v>
      </c>
      <c r="D28" s="17">
        <v>22</v>
      </c>
      <c r="E28" s="15">
        <v>62</v>
      </c>
      <c r="F28" s="17">
        <v>8</v>
      </c>
      <c r="G28" s="19">
        <f>180+39</f>
        <v>219</v>
      </c>
      <c r="H28" s="15">
        <v>5</v>
      </c>
      <c r="I28" s="17">
        <v>4</v>
      </c>
      <c r="J28" s="17">
        <v>5</v>
      </c>
      <c r="K28" s="17">
        <v>5</v>
      </c>
      <c r="L28" s="19">
        <v>4</v>
      </c>
      <c r="M28" s="20">
        <v>2</v>
      </c>
      <c r="N28" s="17">
        <v>4</v>
      </c>
      <c r="O28" s="17">
        <v>3</v>
      </c>
      <c r="P28" s="17">
        <v>3</v>
      </c>
      <c r="Q28" s="17">
        <v>3</v>
      </c>
      <c r="R28" s="15">
        <f t="shared" si="0"/>
        <v>4.5999999999999996</v>
      </c>
      <c r="S28" s="16">
        <f t="shared" si="1"/>
        <v>3</v>
      </c>
      <c r="T28" s="18">
        <f t="shared" si="2"/>
        <v>3.8</v>
      </c>
      <c r="U28" s="15">
        <v>9</v>
      </c>
      <c r="V28" s="17">
        <v>6</v>
      </c>
      <c r="W28" s="19">
        <v>5</v>
      </c>
      <c r="X28" s="15">
        <v>0</v>
      </c>
      <c r="Y28" s="17">
        <v>5</v>
      </c>
      <c r="Z28" s="19">
        <f t="shared" si="3"/>
        <v>0</v>
      </c>
      <c r="AA28" s="20">
        <v>5</v>
      </c>
      <c r="AB28" s="17">
        <v>3</v>
      </c>
      <c r="AC28" s="19">
        <f t="shared" si="4"/>
        <v>15</v>
      </c>
      <c r="AD28" s="20">
        <v>0</v>
      </c>
      <c r="AE28" s="17">
        <v>4</v>
      </c>
      <c r="AF28" s="19">
        <f t="shared" si="5"/>
        <v>0</v>
      </c>
      <c r="AG28" s="20">
        <v>30</v>
      </c>
      <c r="AH28" s="17">
        <v>2</v>
      </c>
      <c r="AI28" s="19">
        <f t="shared" si="6"/>
        <v>60</v>
      </c>
      <c r="AJ28" s="20">
        <v>5</v>
      </c>
      <c r="AK28" s="17">
        <v>1</v>
      </c>
      <c r="AL28" s="19">
        <f t="shared" si="7"/>
        <v>5</v>
      </c>
      <c r="AM28" s="20">
        <v>5</v>
      </c>
      <c r="AN28" s="17">
        <v>0</v>
      </c>
      <c r="AO28" s="19">
        <f t="shared" si="8"/>
        <v>0</v>
      </c>
      <c r="AP28" s="15">
        <f t="shared" si="9"/>
        <v>7.5</v>
      </c>
      <c r="AQ28" s="18">
        <f t="shared" si="10"/>
        <v>5.333333333333333</v>
      </c>
    </row>
    <row r="29" spans="1:43">
      <c r="A29" s="20">
        <v>1</v>
      </c>
      <c r="B29" s="16">
        <v>30</v>
      </c>
      <c r="C29" s="17" t="s">
        <v>47</v>
      </c>
      <c r="D29" s="17">
        <v>22</v>
      </c>
      <c r="E29" s="15">
        <v>72</v>
      </c>
      <c r="F29" s="17">
        <v>6</v>
      </c>
      <c r="G29" s="19">
        <v>159</v>
      </c>
      <c r="H29" s="15">
        <v>5</v>
      </c>
      <c r="I29" s="17">
        <v>4</v>
      </c>
      <c r="J29" s="17">
        <v>5</v>
      </c>
      <c r="K29" s="17">
        <v>5</v>
      </c>
      <c r="L29" s="19">
        <v>5</v>
      </c>
      <c r="M29" s="20">
        <v>1</v>
      </c>
      <c r="N29" s="17">
        <v>5</v>
      </c>
      <c r="O29" s="17">
        <v>5</v>
      </c>
      <c r="P29" s="17">
        <v>3</v>
      </c>
      <c r="Q29" s="17">
        <v>4</v>
      </c>
      <c r="R29" s="15">
        <f t="shared" si="0"/>
        <v>4.8</v>
      </c>
      <c r="S29" s="16">
        <f t="shared" si="1"/>
        <v>3.6</v>
      </c>
      <c r="T29" s="18">
        <f t="shared" si="2"/>
        <v>4.2</v>
      </c>
      <c r="U29" s="15">
        <v>9</v>
      </c>
      <c r="V29" s="17">
        <v>1</v>
      </c>
      <c r="W29" s="19">
        <v>8</v>
      </c>
      <c r="X29" s="15">
        <v>65</v>
      </c>
      <c r="Y29" s="17">
        <v>3</v>
      </c>
      <c r="Z29" s="19">
        <f t="shared" si="3"/>
        <v>195</v>
      </c>
      <c r="AA29" s="20">
        <v>5</v>
      </c>
      <c r="AB29" s="17">
        <v>1</v>
      </c>
      <c r="AC29" s="19">
        <f t="shared" si="4"/>
        <v>5</v>
      </c>
      <c r="AD29" s="20">
        <v>65</v>
      </c>
      <c r="AE29" s="17">
        <v>4</v>
      </c>
      <c r="AF29" s="19">
        <f t="shared" si="5"/>
        <v>260</v>
      </c>
      <c r="AG29" s="20">
        <v>45</v>
      </c>
      <c r="AH29" s="17">
        <v>5</v>
      </c>
      <c r="AI29" s="19">
        <f t="shared" si="6"/>
        <v>225</v>
      </c>
      <c r="AJ29" s="20">
        <v>65</v>
      </c>
      <c r="AK29" s="17">
        <v>2</v>
      </c>
      <c r="AL29" s="19">
        <f t="shared" si="7"/>
        <v>130</v>
      </c>
      <c r="AM29" s="20">
        <v>5</v>
      </c>
      <c r="AN29" s="17">
        <v>0</v>
      </c>
      <c r="AO29" s="19">
        <f t="shared" si="8"/>
        <v>0</v>
      </c>
      <c r="AP29" s="15">
        <f t="shared" si="9"/>
        <v>41.666666666666664</v>
      </c>
      <c r="AQ29" s="18">
        <f t="shared" si="10"/>
        <v>54.333333333333336</v>
      </c>
    </row>
    <row r="30" spans="1:43" ht="17" thickBot="1">
      <c r="A30" s="28">
        <v>1</v>
      </c>
      <c r="B30" s="29">
        <v>31</v>
      </c>
      <c r="C30" s="29" t="s">
        <v>48</v>
      </c>
      <c r="D30" s="29">
        <v>27</v>
      </c>
      <c r="E30" s="30">
        <v>83</v>
      </c>
      <c r="F30" s="29">
        <v>5</v>
      </c>
      <c r="G30" s="31">
        <v>192</v>
      </c>
      <c r="H30" s="30">
        <v>5</v>
      </c>
      <c r="I30" s="29">
        <v>5</v>
      </c>
      <c r="J30" s="29">
        <v>4</v>
      </c>
      <c r="K30" s="29">
        <v>5</v>
      </c>
      <c r="L30" s="31">
        <v>5</v>
      </c>
      <c r="M30" s="30">
        <v>3</v>
      </c>
      <c r="N30" s="29">
        <v>4</v>
      </c>
      <c r="O30" s="29">
        <v>4</v>
      </c>
      <c r="P30" s="29">
        <v>3</v>
      </c>
      <c r="Q30" s="29">
        <v>4</v>
      </c>
      <c r="R30" s="30">
        <f t="shared" si="0"/>
        <v>4.8</v>
      </c>
      <c r="S30" s="29">
        <f t="shared" si="1"/>
        <v>3.6</v>
      </c>
      <c r="T30" s="31">
        <f t="shared" si="2"/>
        <v>4.2</v>
      </c>
      <c r="U30" s="30">
        <v>9</v>
      </c>
      <c r="V30" s="29">
        <v>7</v>
      </c>
      <c r="W30" s="31">
        <v>7</v>
      </c>
      <c r="X30" s="30">
        <v>15</v>
      </c>
      <c r="Y30" s="29">
        <v>0</v>
      </c>
      <c r="Z30" s="32">
        <f t="shared" si="3"/>
        <v>0</v>
      </c>
      <c r="AA30" s="30">
        <v>25</v>
      </c>
      <c r="AB30" s="29">
        <v>3</v>
      </c>
      <c r="AC30" s="32">
        <f t="shared" si="4"/>
        <v>75</v>
      </c>
      <c r="AD30" s="30">
        <v>35</v>
      </c>
      <c r="AE30" s="29">
        <v>5</v>
      </c>
      <c r="AF30" s="32">
        <f t="shared" si="5"/>
        <v>175</v>
      </c>
      <c r="AG30" s="30">
        <v>15</v>
      </c>
      <c r="AH30" s="29">
        <v>1</v>
      </c>
      <c r="AI30" s="32">
        <f t="shared" si="6"/>
        <v>15</v>
      </c>
      <c r="AJ30" s="30">
        <v>30</v>
      </c>
      <c r="AK30" s="29">
        <v>3</v>
      </c>
      <c r="AL30" s="32">
        <f t="shared" si="7"/>
        <v>90</v>
      </c>
      <c r="AM30" s="30">
        <v>85</v>
      </c>
      <c r="AN30" s="29">
        <v>3</v>
      </c>
      <c r="AO30" s="32">
        <f t="shared" si="8"/>
        <v>255</v>
      </c>
      <c r="AP30" s="30">
        <f t="shared" si="9"/>
        <v>34.166666666666664</v>
      </c>
      <c r="AQ30" s="31">
        <f t="shared" si="10"/>
        <v>40.666666666666664</v>
      </c>
    </row>
    <row r="31" spans="1:43">
      <c r="D31">
        <f>AVERAGE(D3:D30)</f>
        <v>26.5</v>
      </c>
      <c r="E31">
        <f t="shared" ref="E31:AQ31" si="11">AVERAGE(E3:E30)</f>
        <v>79.535714285714292</v>
      </c>
      <c r="F31">
        <f t="shared" si="11"/>
        <v>6.2857142857142856</v>
      </c>
      <c r="G31">
        <f t="shared" si="11"/>
        <v>191.71428571428572</v>
      </c>
      <c r="H31">
        <f t="shared" si="11"/>
        <v>4.375</v>
      </c>
      <c r="I31">
        <f t="shared" si="11"/>
        <v>3.8928571428571428</v>
      </c>
      <c r="J31">
        <f t="shared" si="11"/>
        <v>4.0357142857142856</v>
      </c>
      <c r="K31">
        <f t="shared" si="11"/>
        <v>4.3214285714285712</v>
      </c>
      <c r="L31">
        <f t="shared" si="11"/>
        <v>4.3214285714285712</v>
      </c>
      <c r="M31">
        <f t="shared" si="11"/>
        <v>3.1428571428571428</v>
      </c>
      <c r="N31">
        <f t="shared" si="11"/>
        <v>3.5</v>
      </c>
      <c r="O31">
        <f t="shared" si="11"/>
        <v>3.4285714285714284</v>
      </c>
      <c r="P31">
        <f t="shared" si="11"/>
        <v>2.75</v>
      </c>
      <c r="Q31">
        <f t="shared" si="11"/>
        <v>3.1785714285714284</v>
      </c>
      <c r="R31">
        <f t="shared" si="11"/>
        <v>4.1892857142857132</v>
      </c>
      <c r="S31">
        <f t="shared" si="11"/>
        <v>3.1999999999999997</v>
      </c>
      <c r="T31">
        <f t="shared" si="11"/>
        <v>3.6946428571428576</v>
      </c>
      <c r="U31">
        <f t="shared" si="11"/>
        <v>6.6428571428571432</v>
      </c>
      <c r="V31">
        <f t="shared" si="11"/>
        <v>6.6428571428571432</v>
      </c>
      <c r="W31">
        <f t="shared" si="11"/>
        <v>6.25</v>
      </c>
      <c r="X31">
        <f t="shared" si="11"/>
        <v>52.857142857142854</v>
      </c>
      <c r="Y31">
        <f t="shared" si="11"/>
        <v>3.5714285714285716</v>
      </c>
      <c r="Z31">
        <f t="shared" si="11"/>
        <v>201.78571428571428</v>
      </c>
      <c r="AA31">
        <f t="shared" si="11"/>
        <v>24.464285714285715</v>
      </c>
      <c r="AB31">
        <f t="shared" si="11"/>
        <v>1.7857142857142858</v>
      </c>
      <c r="AC31">
        <f t="shared" si="11"/>
        <v>57.857142857142854</v>
      </c>
      <c r="AD31">
        <f t="shared" si="11"/>
        <v>23.928571428571427</v>
      </c>
      <c r="AE31">
        <f t="shared" si="11"/>
        <v>2.1785714285714284</v>
      </c>
      <c r="AF31">
        <f t="shared" si="11"/>
        <v>64.285714285714292</v>
      </c>
      <c r="AG31">
        <f t="shared" si="11"/>
        <v>30.535714285714285</v>
      </c>
      <c r="AH31">
        <f t="shared" si="11"/>
        <v>3.6071428571428572</v>
      </c>
      <c r="AI31">
        <f t="shared" si="11"/>
        <v>111.78571428571429</v>
      </c>
      <c r="AJ31">
        <f t="shared" si="11"/>
        <v>38.75</v>
      </c>
      <c r="AK31">
        <f t="shared" si="11"/>
        <v>2.8214285714285716</v>
      </c>
      <c r="AL31">
        <f t="shared" si="11"/>
        <v>118.57142857142857</v>
      </c>
      <c r="AM31">
        <f t="shared" si="11"/>
        <v>21.25</v>
      </c>
      <c r="AN31">
        <f t="shared" si="11"/>
        <v>0.9285714285714286</v>
      </c>
      <c r="AO31">
        <f t="shared" si="11"/>
        <v>41.964285714285715</v>
      </c>
      <c r="AP31">
        <f t="shared" si="11"/>
        <v>31.964285714285715</v>
      </c>
      <c r="AQ31">
        <f t="shared" si="11"/>
        <v>39.750000000000007</v>
      </c>
    </row>
  </sheetData>
  <mergeCells count="4">
    <mergeCell ref="E1:G1"/>
    <mergeCell ref="H1:T1"/>
    <mergeCell ref="U1:W1"/>
    <mergeCell ref="X1:AQ1"/>
  </mergeCell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184F5-81A1-B543-AD84-AC2757FD8986}">
  <dimension ref="A1:M31"/>
  <sheetViews>
    <sheetView tabSelected="1" workbookViewId="0">
      <selection activeCell="Q14" sqref="Q14"/>
    </sheetView>
  </sheetViews>
  <sheetFormatPr baseColWidth="10" defaultRowHeight="16"/>
  <sheetData>
    <row r="1" spans="1:13" ht="17" thickBot="1">
      <c r="A1" s="45"/>
      <c r="B1" s="55"/>
      <c r="C1" s="56"/>
      <c r="D1" s="56"/>
      <c r="E1" s="77" t="s">
        <v>50</v>
      </c>
      <c r="F1" s="78"/>
      <c r="G1" s="78"/>
      <c r="H1" s="74" t="s">
        <v>53</v>
      </c>
      <c r="I1" s="79"/>
      <c r="J1" s="80"/>
      <c r="K1" s="74" t="s">
        <v>54</v>
      </c>
      <c r="L1" s="79"/>
      <c r="M1" s="80"/>
    </row>
    <row r="2" spans="1:13">
      <c r="A2" s="33" t="s">
        <v>4</v>
      </c>
      <c r="B2" s="33" t="s">
        <v>5</v>
      </c>
      <c r="C2" s="34" t="s">
        <v>6</v>
      </c>
      <c r="D2" s="57" t="s">
        <v>7</v>
      </c>
      <c r="E2" s="46" t="s">
        <v>49</v>
      </c>
      <c r="F2" s="46" t="s">
        <v>51</v>
      </c>
      <c r="G2" s="35" t="s">
        <v>52</v>
      </c>
      <c r="H2" s="1" t="s">
        <v>49</v>
      </c>
      <c r="I2" s="2" t="s">
        <v>51</v>
      </c>
      <c r="J2" s="8" t="s">
        <v>52</v>
      </c>
      <c r="K2" s="1" t="s">
        <v>49</v>
      </c>
      <c r="L2" s="2" t="s">
        <v>51</v>
      </c>
      <c r="M2" s="8" t="s">
        <v>52</v>
      </c>
    </row>
    <row r="3" spans="1:13">
      <c r="A3" s="36">
        <v>1</v>
      </c>
      <c r="B3" s="36">
        <v>4</v>
      </c>
      <c r="C3" s="47" t="s">
        <v>47</v>
      </c>
      <c r="D3" s="37">
        <v>27</v>
      </c>
      <c r="E3" s="48">
        <v>0.105418754166666</v>
      </c>
      <c r="F3" s="48">
        <v>0.12913489423076899</v>
      </c>
      <c r="G3" s="41">
        <v>2.3716140064102983E-2</v>
      </c>
      <c r="H3" s="49">
        <v>29.93</v>
      </c>
      <c r="I3" s="48">
        <v>30.055782967032901</v>
      </c>
      <c r="J3" s="43">
        <v>0.12578296703290093</v>
      </c>
      <c r="K3" s="48">
        <v>72.212500000000006</v>
      </c>
      <c r="L3" s="48">
        <v>88.514038461538405</v>
      </c>
      <c r="M3" s="50">
        <v>16.301538461538399</v>
      </c>
    </row>
    <row r="4" spans="1:13">
      <c r="A4" s="36">
        <v>1</v>
      </c>
      <c r="B4" s="36">
        <v>5</v>
      </c>
      <c r="C4" s="47" t="s">
        <v>47</v>
      </c>
      <c r="D4" s="37">
        <v>32</v>
      </c>
      <c r="E4" s="48">
        <v>0.218421216666666</v>
      </c>
      <c r="F4" s="48">
        <v>0.10981415444015399</v>
      </c>
      <c r="G4" s="41">
        <v>-0.10860706222651201</v>
      </c>
      <c r="H4" s="49">
        <v>32.058</v>
      </c>
      <c r="I4" s="48">
        <v>32.769189189189099</v>
      </c>
      <c r="J4" s="43">
        <v>0.71085585585579736</v>
      </c>
      <c r="K4" s="48">
        <v>79.2588333333333</v>
      </c>
      <c r="L4" s="48">
        <v>77.741196911196894</v>
      </c>
      <c r="M4" s="50">
        <v>-1.5176364221364054</v>
      </c>
    </row>
    <row r="5" spans="1:13">
      <c r="A5" s="69">
        <v>1</v>
      </c>
      <c r="B5" s="61">
        <v>6</v>
      </c>
      <c r="C5" s="62" t="s">
        <v>48</v>
      </c>
      <c r="D5" s="63">
        <v>23</v>
      </c>
      <c r="E5" s="64">
        <v>0.212660341666666</v>
      </c>
      <c r="F5" s="64">
        <v>0.22607671103896099</v>
      </c>
      <c r="G5" s="65">
        <v>1.3416369372294984E-2</v>
      </c>
      <c r="H5" s="66">
        <v>30.475000000000001</v>
      </c>
      <c r="I5" s="64">
        <v>30.383961038961001</v>
      </c>
      <c r="J5" s="67">
        <v>-9.0872294372299933E-2</v>
      </c>
      <c r="K5" s="64">
        <v>65.851833333333303</v>
      </c>
      <c r="L5" s="64">
        <v>58.064935064935</v>
      </c>
      <c r="M5" s="68">
        <v>-7.7868982683983035</v>
      </c>
    </row>
    <row r="6" spans="1:13">
      <c r="A6" s="36">
        <v>1</v>
      </c>
      <c r="B6" s="36">
        <v>7</v>
      </c>
      <c r="C6" s="47" t="s">
        <v>48</v>
      </c>
      <c r="D6" s="37">
        <v>29</v>
      </c>
      <c r="E6" s="48">
        <v>0.18986588333333301</v>
      </c>
      <c r="F6" s="48">
        <v>0.17624708917197399</v>
      </c>
      <c r="G6" s="41">
        <v>-1.3618794161359027E-2</v>
      </c>
      <c r="H6" s="49">
        <v>31.126999999999999</v>
      </c>
      <c r="I6" s="48">
        <v>31.151847133757901</v>
      </c>
      <c r="J6" s="43">
        <v>2.4513800424600163E-2</v>
      </c>
      <c r="K6" s="48">
        <v>57.164999999999999</v>
      </c>
      <c r="L6" s="48">
        <v>62.582038216560498</v>
      </c>
      <c r="M6" s="50">
        <v>5.4170382165604991</v>
      </c>
    </row>
    <row r="7" spans="1:13">
      <c r="A7" s="36">
        <v>1</v>
      </c>
      <c r="B7" s="36">
        <v>8</v>
      </c>
      <c r="C7" s="47" t="s">
        <v>47</v>
      </c>
      <c r="D7" s="37">
        <v>25</v>
      </c>
      <c r="E7" s="48">
        <v>0.328631254166666</v>
      </c>
      <c r="F7" s="48">
        <v>0.32714605539772701</v>
      </c>
      <c r="G7" s="41">
        <v>-1.4851987689389889E-3</v>
      </c>
      <c r="H7" s="49">
        <v>32.902999999999999</v>
      </c>
      <c r="I7" s="48">
        <v>32.931988636363599</v>
      </c>
      <c r="J7" s="43">
        <v>2.8655303030298285E-2</v>
      </c>
      <c r="K7" s="48">
        <v>90.385666666666594</v>
      </c>
      <c r="L7" s="48">
        <v>85.808011363636297</v>
      </c>
      <c r="M7" s="50">
        <v>-4.5776553030302978</v>
      </c>
    </row>
    <row r="8" spans="1:13">
      <c r="A8" s="36">
        <v>1</v>
      </c>
      <c r="B8" s="36">
        <v>9</v>
      </c>
      <c r="C8" s="47" t="s">
        <v>48</v>
      </c>
      <c r="D8" s="37">
        <v>26</v>
      </c>
      <c r="E8" s="48">
        <v>0.39778987500000001</v>
      </c>
      <c r="F8" s="48">
        <v>0.38847461352040802</v>
      </c>
      <c r="G8" s="41">
        <v>-9.3152614795919964E-3</v>
      </c>
      <c r="H8" s="49">
        <v>31.161000000000001</v>
      </c>
      <c r="I8" s="48">
        <v>31.113061224489702</v>
      </c>
      <c r="J8" s="43">
        <v>-4.8272108843598005E-2</v>
      </c>
      <c r="K8" s="48">
        <v>78.756833333333304</v>
      </c>
      <c r="L8" s="48">
        <v>68.214336734693802</v>
      </c>
      <c r="M8" s="50">
        <v>-10.542496598639502</v>
      </c>
    </row>
    <row r="9" spans="1:13">
      <c r="A9" s="36">
        <v>1</v>
      </c>
      <c r="B9" s="36">
        <v>10</v>
      </c>
      <c r="C9" s="47" t="s">
        <v>48</v>
      </c>
      <c r="D9" s="37">
        <v>40</v>
      </c>
      <c r="E9" s="48">
        <v>0.332043879166666</v>
      </c>
      <c r="F9" s="48">
        <v>0.34039350624999998</v>
      </c>
      <c r="G9" s="41">
        <v>8.349627083333977E-3</v>
      </c>
      <c r="H9" s="49">
        <v>33.033999999999999</v>
      </c>
      <c r="I9" s="48">
        <v>33.030906250000001</v>
      </c>
      <c r="J9" s="43">
        <v>-3.4270833332996631E-3</v>
      </c>
      <c r="K9" s="48">
        <v>75.150166666666607</v>
      </c>
      <c r="L9" s="48">
        <v>81.485124999999996</v>
      </c>
      <c r="M9" s="50">
        <v>6.3349583333333896</v>
      </c>
    </row>
    <row r="10" spans="1:13">
      <c r="A10" s="36"/>
      <c r="B10" s="36">
        <v>12</v>
      </c>
      <c r="C10" s="47"/>
      <c r="D10" s="37"/>
      <c r="E10" s="48"/>
      <c r="F10" s="48"/>
      <c r="G10" s="41"/>
      <c r="H10" s="49"/>
      <c r="I10" s="48"/>
      <c r="J10" s="43"/>
      <c r="K10" s="48"/>
      <c r="L10" s="48"/>
      <c r="M10" s="50"/>
    </row>
    <row r="11" spans="1:13">
      <c r="A11" s="36">
        <v>1</v>
      </c>
      <c r="B11" s="36">
        <v>11</v>
      </c>
      <c r="C11" s="47" t="s">
        <v>47</v>
      </c>
      <c r="D11" s="37">
        <v>24</v>
      </c>
      <c r="E11" s="48">
        <v>4.1129779166666602E-2</v>
      </c>
      <c r="F11" s="48">
        <v>4.3284772455089798E-2</v>
      </c>
      <c r="G11" s="41">
        <v>2.1549932884231959E-3</v>
      </c>
      <c r="H11" s="49">
        <v>30.056999999999999</v>
      </c>
      <c r="I11" s="48">
        <v>30.033862275449099</v>
      </c>
      <c r="J11" s="43">
        <v>-2.2637724550900629E-2</v>
      </c>
      <c r="K11" s="48">
        <v>95.339500000000001</v>
      </c>
      <c r="L11" s="48">
        <v>78.455928143712498</v>
      </c>
      <c r="M11" s="50">
        <v>-16.883571856287503</v>
      </c>
    </row>
    <row r="12" spans="1:13">
      <c r="A12" s="36">
        <v>1</v>
      </c>
      <c r="B12" s="36">
        <v>13</v>
      </c>
      <c r="C12" s="47" t="s">
        <v>47</v>
      </c>
      <c r="D12" s="37">
        <v>22</v>
      </c>
      <c r="E12" s="48">
        <v>0.222833475</v>
      </c>
      <c r="F12" s="48">
        <v>0.21173972079439199</v>
      </c>
      <c r="G12" s="41">
        <v>-1.1093754205608014E-2</v>
      </c>
      <c r="H12" s="49">
        <v>31.747</v>
      </c>
      <c r="I12" s="48">
        <v>31.7801168224299</v>
      </c>
      <c r="J12" s="43">
        <v>3.3116822429899884E-2</v>
      </c>
      <c r="K12" s="48">
        <v>75.176500000000004</v>
      </c>
      <c r="L12" s="48">
        <v>69.337990654205598</v>
      </c>
      <c r="M12" s="50">
        <v>-5.8385093457944066</v>
      </c>
    </row>
    <row r="13" spans="1:13">
      <c r="A13" s="36">
        <v>1</v>
      </c>
      <c r="B13" s="36">
        <v>14</v>
      </c>
      <c r="C13" s="47" t="s">
        <v>48</v>
      </c>
      <c r="D13" s="37">
        <v>26</v>
      </c>
      <c r="E13" s="48">
        <v>0.81977807499999999</v>
      </c>
      <c r="F13" s="48">
        <v>0.86717486748633799</v>
      </c>
      <c r="G13" s="41">
        <v>4.7396792486337991E-2</v>
      </c>
      <c r="H13" s="49">
        <v>32.472999999999999</v>
      </c>
      <c r="I13" s="48">
        <v>32.583497267759498</v>
      </c>
      <c r="J13" s="43">
        <v>0.1103306010928975</v>
      </c>
      <c r="K13" s="48">
        <v>81.174000000000007</v>
      </c>
      <c r="L13" s="48">
        <v>79.208196721311396</v>
      </c>
      <c r="M13" s="50">
        <v>-1.965803278688611</v>
      </c>
    </row>
    <row r="14" spans="1:13">
      <c r="A14" s="36">
        <v>1</v>
      </c>
      <c r="B14" s="36">
        <v>15</v>
      </c>
      <c r="C14" s="47" t="s">
        <v>48</v>
      </c>
      <c r="D14" s="37">
        <v>31</v>
      </c>
      <c r="E14" s="48">
        <v>1.8879896375</v>
      </c>
      <c r="F14" s="48">
        <v>1.8516334171428499</v>
      </c>
      <c r="G14" s="41">
        <v>-3.6356220357150137E-2</v>
      </c>
      <c r="H14" s="49">
        <v>28.827999999999999</v>
      </c>
      <c r="I14" s="48">
        <v>28.763714285714201</v>
      </c>
      <c r="J14" s="43">
        <v>-6.4619047619100201E-2</v>
      </c>
      <c r="K14" s="48">
        <v>66.591499999999996</v>
      </c>
      <c r="L14" s="48">
        <v>72.301942857142805</v>
      </c>
      <c r="M14" s="50">
        <v>5.7104428571428087</v>
      </c>
    </row>
    <row r="15" spans="1:13">
      <c r="A15" s="36">
        <v>1</v>
      </c>
      <c r="B15" s="36">
        <v>16</v>
      </c>
      <c r="C15" s="47" t="s">
        <v>47</v>
      </c>
      <c r="D15" s="37">
        <v>24</v>
      </c>
      <c r="E15" s="48">
        <v>0.19823597916666599</v>
      </c>
      <c r="F15" s="48">
        <v>0.19863467663043399</v>
      </c>
      <c r="G15" s="41">
        <v>3.9869746376799964E-4</v>
      </c>
      <c r="H15" s="49">
        <v>34.094000000000001</v>
      </c>
      <c r="I15" s="48">
        <v>34.2680434782608</v>
      </c>
      <c r="J15" s="43">
        <v>0.17400181159420214</v>
      </c>
      <c r="K15" s="48">
        <v>71.301500000000004</v>
      </c>
      <c r="L15" s="48">
        <v>71.881032608695605</v>
      </c>
      <c r="M15" s="50">
        <v>0.57953260869560097</v>
      </c>
    </row>
    <row r="16" spans="1:13">
      <c r="A16" s="36"/>
      <c r="B16" s="36">
        <v>17</v>
      </c>
      <c r="C16" s="47"/>
      <c r="D16" s="37"/>
      <c r="E16" s="48"/>
      <c r="F16" s="48"/>
      <c r="G16" s="41"/>
      <c r="H16" s="49"/>
      <c r="I16" s="48"/>
      <c r="J16" s="43"/>
      <c r="K16" s="48"/>
      <c r="L16" s="48"/>
      <c r="M16" s="50"/>
    </row>
    <row r="17" spans="1:13">
      <c r="A17" s="36">
        <v>1</v>
      </c>
      <c r="B17" s="36">
        <v>18</v>
      </c>
      <c r="C17" s="47" t="s">
        <v>47</v>
      </c>
      <c r="D17" s="37">
        <v>23</v>
      </c>
      <c r="E17" s="48">
        <v>0.119915729166666</v>
      </c>
      <c r="F17" s="48">
        <v>0.118994663366336</v>
      </c>
      <c r="G17" s="41">
        <v>-9.2106580032999541E-4</v>
      </c>
      <c r="H17" s="49">
        <v>32.457999999999998</v>
      </c>
      <c r="I17" s="48">
        <v>32.4303712871287</v>
      </c>
      <c r="J17" s="43">
        <v>-2.7462046204597357E-2</v>
      </c>
      <c r="K17" s="48">
        <v>64.3035</v>
      </c>
      <c r="L17" s="48">
        <v>68.949752475247493</v>
      </c>
      <c r="M17" s="50">
        <v>4.6462524752474934</v>
      </c>
    </row>
    <row r="18" spans="1:13">
      <c r="A18" s="36">
        <v>1</v>
      </c>
      <c r="B18" s="36">
        <v>19</v>
      </c>
      <c r="C18" s="47" t="s">
        <v>47</v>
      </c>
      <c r="D18" s="37">
        <v>35</v>
      </c>
      <c r="E18" s="48">
        <v>0.51139607499999995</v>
      </c>
      <c r="F18" s="48">
        <v>0.61471930193236701</v>
      </c>
      <c r="G18" s="41">
        <v>0.10332322693236706</v>
      </c>
      <c r="H18" s="49">
        <v>33.362000000000002</v>
      </c>
      <c r="I18" s="48">
        <v>33.3291787439613</v>
      </c>
      <c r="J18" s="43">
        <v>-3.2737922705301514E-2</v>
      </c>
      <c r="K18" s="48">
        <v>90.090999999999994</v>
      </c>
      <c r="L18" s="48">
        <v>81.406473429951603</v>
      </c>
      <c r="M18" s="50">
        <v>-8.6845265700483907</v>
      </c>
    </row>
    <row r="19" spans="1:13">
      <c r="A19" s="36"/>
      <c r="B19" s="36">
        <v>20</v>
      </c>
      <c r="C19" s="47"/>
      <c r="D19" s="37"/>
      <c r="E19" s="48"/>
      <c r="F19" s="48"/>
      <c r="G19" s="41"/>
      <c r="H19" s="49"/>
      <c r="I19" s="48"/>
      <c r="J19" s="43"/>
      <c r="K19" s="48"/>
      <c r="L19" s="48"/>
      <c r="M19" s="50"/>
    </row>
    <row r="20" spans="1:13">
      <c r="A20" s="36">
        <v>1</v>
      </c>
      <c r="B20" s="36">
        <v>21</v>
      </c>
      <c r="C20" s="47" t="s">
        <v>47</v>
      </c>
      <c r="D20" s="37">
        <v>27</v>
      </c>
      <c r="E20" s="48">
        <v>9.3769645833333304E-2</v>
      </c>
      <c r="F20" s="48">
        <v>9.1670751655629101E-2</v>
      </c>
      <c r="G20" s="41">
        <v>-2.0988941777042025E-3</v>
      </c>
      <c r="H20" s="49">
        <v>28.681000000000001</v>
      </c>
      <c r="I20" s="48">
        <v>28.7188410596026</v>
      </c>
      <c r="J20" s="43">
        <v>3.817439293599989E-2</v>
      </c>
      <c r="K20" s="48">
        <v>80.357833333333303</v>
      </c>
      <c r="L20" s="48">
        <v>80.695695364238404</v>
      </c>
      <c r="M20" s="50">
        <v>0.33786203090510014</v>
      </c>
    </row>
    <row r="21" spans="1:13">
      <c r="A21" s="69">
        <v>1</v>
      </c>
      <c r="B21" s="61">
        <v>22</v>
      </c>
      <c r="C21" s="62" t="s">
        <v>48</v>
      </c>
      <c r="D21" s="63">
        <v>30</v>
      </c>
      <c r="E21" s="64">
        <v>0.24898692083333299</v>
      </c>
      <c r="F21" s="64">
        <v>0.25251419404761899</v>
      </c>
      <c r="G21" s="65">
        <v>3.527273214286003E-3</v>
      </c>
      <c r="H21" s="66">
        <v>26.777999999999999</v>
      </c>
      <c r="I21" s="64">
        <v>26.745904761904701</v>
      </c>
      <c r="J21" s="67">
        <v>-3.1678571428599867E-2</v>
      </c>
      <c r="K21" s="64">
        <v>68.038499999999999</v>
      </c>
      <c r="L21" s="64">
        <v>65.224000000000004</v>
      </c>
      <c r="M21" s="68">
        <v>-2.8144999999999953</v>
      </c>
    </row>
    <row r="22" spans="1:13">
      <c r="A22" s="36">
        <v>1</v>
      </c>
      <c r="B22" s="36">
        <v>23</v>
      </c>
      <c r="C22" s="47" t="s">
        <v>47</v>
      </c>
      <c r="D22" s="37">
        <v>21</v>
      </c>
      <c r="E22" s="48">
        <v>0.14112614583333299</v>
      </c>
      <c r="F22" s="48">
        <v>0.14020827793296001</v>
      </c>
      <c r="G22" s="41">
        <v>-9.1786790037298727E-4</v>
      </c>
      <c r="H22" s="49">
        <v>33.481000000000002</v>
      </c>
      <c r="I22" s="48">
        <v>33.385782122904999</v>
      </c>
      <c r="J22" s="43">
        <v>-9.5134543761602686E-2</v>
      </c>
      <c r="K22" s="48">
        <v>76.322833333333307</v>
      </c>
      <c r="L22" s="48">
        <v>74.775977653631202</v>
      </c>
      <c r="M22" s="50">
        <v>-1.5468556797021051</v>
      </c>
    </row>
    <row r="23" spans="1:13">
      <c r="A23" s="36">
        <v>1</v>
      </c>
      <c r="B23" s="36">
        <v>24</v>
      </c>
      <c r="C23" s="51" t="s">
        <v>48</v>
      </c>
      <c r="D23" s="37">
        <v>21</v>
      </c>
      <c r="E23" s="48">
        <v>0.76601799583333297</v>
      </c>
      <c r="F23" s="48">
        <v>0.78071944067796595</v>
      </c>
      <c r="G23" s="41">
        <v>1.4701444844632983E-2</v>
      </c>
      <c r="H23" s="49">
        <v>31.568999999999999</v>
      </c>
      <c r="I23" s="48">
        <v>31.560734463276798</v>
      </c>
      <c r="J23" s="43">
        <v>-8.5988700565025056E-3</v>
      </c>
      <c r="K23" s="48">
        <v>69.622833333333304</v>
      </c>
      <c r="L23" s="48">
        <v>68.445875706214693</v>
      </c>
      <c r="M23" s="50">
        <v>-1.1769576271186111</v>
      </c>
    </row>
    <row r="24" spans="1:13">
      <c r="A24" s="36">
        <v>1</v>
      </c>
      <c r="B24" s="36">
        <v>25</v>
      </c>
      <c r="C24" s="47" t="s">
        <v>48</v>
      </c>
      <c r="D24" s="37">
        <v>20</v>
      </c>
      <c r="E24" s="48">
        <v>2.0723055458333302</v>
      </c>
      <c r="F24" s="48">
        <v>2.3282492398843901</v>
      </c>
      <c r="G24" s="41">
        <v>0.25594369405105999</v>
      </c>
      <c r="H24" s="49">
        <v>27.672000000000001</v>
      </c>
      <c r="I24" s="48">
        <v>27.8238439306358</v>
      </c>
      <c r="J24" s="43">
        <v>0.15184393063579904</v>
      </c>
      <c r="K24" s="48">
        <v>79.187666666666601</v>
      </c>
      <c r="L24" s="48">
        <v>77.4597687861271</v>
      </c>
      <c r="M24" s="50">
        <v>-1.7278978805395013</v>
      </c>
    </row>
    <row r="25" spans="1:13">
      <c r="A25" s="36">
        <v>1</v>
      </c>
      <c r="B25" s="36">
        <v>26</v>
      </c>
      <c r="C25" s="47" t="s">
        <v>48</v>
      </c>
      <c r="D25" s="37">
        <v>20</v>
      </c>
      <c r="E25" s="48">
        <v>1.6781351333333301</v>
      </c>
      <c r="F25" s="48">
        <v>1.9624532694610699</v>
      </c>
      <c r="G25" s="41">
        <v>0.28431813612773982</v>
      </c>
      <c r="H25" s="49">
        <v>33.521999999999998</v>
      </c>
      <c r="I25" s="48">
        <v>33.353652694610702</v>
      </c>
      <c r="J25" s="43">
        <v>-0.16851397205589791</v>
      </c>
      <c r="K25" s="48">
        <v>77.378166666666601</v>
      </c>
      <c r="L25" s="48">
        <v>78.130299401197604</v>
      </c>
      <c r="M25" s="50">
        <v>0.75213273453100271</v>
      </c>
    </row>
    <row r="26" spans="1:13">
      <c r="A26" s="36">
        <v>1</v>
      </c>
      <c r="B26" s="36">
        <v>27</v>
      </c>
      <c r="C26" s="47" t="s">
        <v>47</v>
      </c>
      <c r="D26" s="37">
        <v>31</v>
      </c>
      <c r="E26" s="48">
        <v>3.4284304749999999</v>
      </c>
      <c r="F26" s="48">
        <v>3.8144295271317801</v>
      </c>
      <c r="G26" s="41">
        <v>0.38599905213178021</v>
      </c>
      <c r="H26" s="49">
        <v>32.305999999999997</v>
      </c>
      <c r="I26" s="48">
        <v>32.007189922480599</v>
      </c>
      <c r="J26" s="43">
        <v>-0.29864341085269785</v>
      </c>
      <c r="K26" s="48">
        <v>99.722833333333298</v>
      </c>
      <c r="L26" s="48">
        <v>96.578139534883704</v>
      </c>
      <c r="M26" s="50">
        <v>-3.1446937984495946</v>
      </c>
    </row>
    <row r="27" spans="1:13">
      <c r="A27" s="36"/>
      <c r="B27" s="36">
        <v>28</v>
      </c>
      <c r="C27" s="47"/>
      <c r="D27" s="37"/>
      <c r="E27" s="48"/>
      <c r="F27" s="48"/>
      <c r="G27" s="41"/>
      <c r="H27" s="49"/>
      <c r="I27" s="48"/>
      <c r="J27" s="43"/>
      <c r="K27" s="48"/>
      <c r="L27" s="48"/>
      <c r="M27" s="50"/>
    </row>
    <row r="28" spans="1:13">
      <c r="A28" s="36">
        <v>1</v>
      </c>
      <c r="B28" s="36">
        <v>29</v>
      </c>
      <c r="C28" s="47" t="s">
        <v>48</v>
      </c>
      <c r="D28" s="37">
        <v>22</v>
      </c>
      <c r="E28" s="48">
        <v>0.86634556250000005</v>
      </c>
      <c r="F28" s="48">
        <v>0.86265847171945698</v>
      </c>
      <c r="G28" s="41">
        <v>-3.6870907805430786E-3</v>
      </c>
      <c r="H28" s="49">
        <v>33.25</v>
      </c>
      <c r="I28" s="48">
        <v>33.284253393665097</v>
      </c>
      <c r="J28" s="43">
        <v>3.4586726998497852E-2</v>
      </c>
      <c r="K28" s="48">
        <v>65.858666666666593</v>
      </c>
      <c r="L28" s="48">
        <v>68.314570135746607</v>
      </c>
      <c r="M28" s="50">
        <v>2.4559034690800132</v>
      </c>
    </row>
    <row r="29" spans="1:13">
      <c r="A29" s="36">
        <v>1</v>
      </c>
      <c r="B29" s="36">
        <v>30</v>
      </c>
      <c r="C29" s="47" t="s">
        <v>47</v>
      </c>
      <c r="D29" s="37">
        <v>22</v>
      </c>
      <c r="E29" s="48">
        <v>9.4190474999999996E-2</v>
      </c>
      <c r="F29" s="48">
        <v>9.7468601562500007E-2</v>
      </c>
      <c r="G29" s="41">
        <v>3.2781265625000111E-3</v>
      </c>
      <c r="H29" s="49">
        <v>32.597000000000001</v>
      </c>
      <c r="I29" s="48">
        <v>32.606531250000003</v>
      </c>
      <c r="J29" s="43">
        <v>9.5312500000019895E-3</v>
      </c>
      <c r="K29" s="48">
        <v>78.960499999999996</v>
      </c>
      <c r="L29" s="48">
        <v>85.778687500000004</v>
      </c>
      <c r="M29" s="50">
        <v>6.8181875000000076</v>
      </c>
    </row>
    <row r="30" spans="1:13" ht="17" thickBot="1">
      <c r="A30" s="38">
        <v>1</v>
      </c>
      <c r="B30" s="38">
        <v>31</v>
      </c>
      <c r="C30" s="39" t="s">
        <v>48</v>
      </c>
      <c r="D30" s="40">
        <v>27</v>
      </c>
      <c r="E30" s="52">
        <v>0.131420008333333</v>
      </c>
      <c r="F30" s="52">
        <v>0.131057356958762</v>
      </c>
      <c r="G30" s="42">
        <v>-3.6265137457100471E-4</v>
      </c>
      <c r="H30" s="53">
        <v>32.676000000000002</v>
      </c>
      <c r="I30" s="52">
        <v>32.6382216494845</v>
      </c>
      <c r="J30" s="44">
        <v>-3.7278350515499881E-2</v>
      </c>
      <c r="K30" s="52">
        <v>58.4136666666666</v>
      </c>
      <c r="L30" s="52">
        <v>59.095618556700998</v>
      </c>
      <c r="M30" s="54">
        <v>0.68195189003439793</v>
      </c>
    </row>
    <row r="31" spans="1:13">
      <c r="D31">
        <f>AVERAGE(D3:D30)</f>
        <v>26.166666666666668</v>
      </c>
      <c r="E31">
        <f t="shared" ref="E31:M31" si="0">AVERAGE(E3:E30)</f>
        <v>0.62945157760416615</v>
      </c>
      <c r="F31">
        <f t="shared" si="0"/>
        <v>0.66937073228708055</v>
      </c>
      <c r="G31">
        <f t="shared" si="0"/>
        <v>3.9919154682914404E-2</v>
      </c>
      <c r="H31">
        <f t="shared" si="0"/>
        <v>31.509958333333334</v>
      </c>
      <c r="I31">
        <f t="shared" si="0"/>
        <v>31.531269827044312</v>
      </c>
      <c r="J31">
        <f t="shared" si="0"/>
        <v>2.1313229822124875E-2</v>
      </c>
      <c r="K31">
        <f t="shared" si="0"/>
        <v>75.692576388888867</v>
      </c>
      <c r="L31">
        <f t="shared" si="0"/>
        <v>74.935401303398677</v>
      </c>
      <c r="M31">
        <f t="shared" si="0"/>
        <v>-0.75717508549018808</v>
      </c>
    </row>
  </sheetData>
  <mergeCells count="3">
    <mergeCell ref="E1:G1"/>
    <mergeCell ref="H1:J1"/>
    <mergeCell ref="K1:M1"/>
  </mergeCells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70C385-6216-CC40-88E0-4BBDD9C7BFA3}">
  <dimension ref="A1:BI31"/>
  <sheetViews>
    <sheetView topLeftCell="W1" zoomScale="85" zoomScaleNormal="85" workbookViewId="0">
      <selection activeCell="AO3" sqref="AO3"/>
    </sheetView>
  </sheetViews>
  <sheetFormatPr baseColWidth="10" defaultRowHeight="16"/>
  <cols>
    <col min="9" max="9" width="10.6640625" customWidth="1"/>
  </cols>
  <sheetData>
    <row r="1" spans="1:61" ht="17" customHeight="1" thickBot="1">
      <c r="E1" s="85" t="s">
        <v>49</v>
      </c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  <c r="W1" s="87"/>
      <c r="X1" s="82" t="s">
        <v>51</v>
      </c>
      <c r="Y1" s="83"/>
      <c r="Z1" s="83"/>
      <c r="AA1" s="83"/>
      <c r="AB1" s="83"/>
      <c r="AC1" s="83"/>
      <c r="AD1" s="83"/>
      <c r="AE1" s="83"/>
      <c r="AF1" s="83"/>
      <c r="AG1" s="83"/>
      <c r="AH1" s="83"/>
      <c r="AI1" s="83"/>
      <c r="AJ1" s="83"/>
      <c r="AK1" s="83"/>
      <c r="AL1" s="83"/>
      <c r="AM1" s="83"/>
      <c r="AN1" s="83"/>
      <c r="AO1" s="83"/>
      <c r="AP1" s="84"/>
      <c r="AQ1" s="81" t="s">
        <v>52</v>
      </c>
      <c r="AR1" s="79"/>
      <c r="AS1" s="79"/>
      <c r="AT1" s="79"/>
      <c r="AU1" s="79"/>
      <c r="AV1" s="79"/>
      <c r="AW1" s="79"/>
      <c r="AX1" s="79"/>
      <c r="AY1" s="79"/>
      <c r="AZ1" s="79"/>
      <c r="BA1" s="79"/>
      <c r="BB1" s="79"/>
      <c r="BC1" s="79"/>
      <c r="BD1" s="79"/>
      <c r="BE1" s="79"/>
      <c r="BF1" s="79"/>
      <c r="BG1" s="79"/>
      <c r="BH1" s="79"/>
      <c r="BI1" s="80"/>
    </row>
    <row r="2" spans="1:61" ht="34">
      <c r="A2" s="1" t="s">
        <v>4</v>
      </c>
      <c r="B2" s="2" t="s">
        <v>5</v>
      </c>
      <c r="C2" s="2" t="s">
        <v>6</v>
      </c>
      <c r="D2" s="2" t="s">
        <v>7</v>
      </c>
      <c r="E2" s="71" t="s">
        <v>55</v>
      </c>
      <c r="F2" s="72" t="s">
        <v>56</v>
      </c>
      <c r="G2" s="72" t="s">
        <v>57</v>
      </c>
      <c r="H2" s="72" t="s">
        <v>58</v>
      </c>
      <c r="I2" s="73" t="s">
        <v>59</v>
      </c>
      <c r="J2" s="58" t="s">
        <v>61</v>
      </c>
      <c r="K2" s="58" t="s">
        <v>62</v>
      </c>
      <c r="L2" s="58" t="s">
        <v>60</v>
      </c>
      <c r="M2" s="58" t="s">
        <v>63</v>
      </c>
      <c r="N2" s="58" t="s">
        <v>72</v>
      </c>
      <c r="O2" s="58" t="s">
        <v>72</v>
      </c>
      <c r="P2" s="58" t="s">
        <v>64</v>
      </c>
      <c r="Q2" s="58" t="s">
        <v>65</v>
      </c>
      <c r="R2" s="58" t="s">
        <v>66</v>
      </c>
      <c r="S2" s="58" t="s">
        <v>67</v>
      </c>
      <c r="T2" s="58" t="s">
        <v>68</v>
      </c>
      <c r="U2" s="58" t="s">
        <v>69</v>
      </c>
      <c r="V2" s="58" t="s">
        <v>70</v>
      </c>
      <c r="W2" s="7" t="s">
        <v>71</v>
      </c>
      <c r="X2" s="71" t="s">
        <v>55</v>
      </c>
      <c r="Y2" s="72" t="s">
        <v>56</v>
      </c>
      <c r="Z2" s="72" t="s">
        <v>57</v>
      </c>
      <c r="AA2" s="72" t="s">
        <v>58</v>
      </c>
      <c r="AB2" s="73" t="s">
        <v>59</v>
      </c>
      <c r="AC2" s="71" t="s">
        <v>61</v>
      </c>
      <c r="AD2" s="72" t="s">
        <v>62</v>
      </c>
      <c r="AE2" s="72" t="s">
        <v>60</v>
      </c>
      <c r="AF2" s="72" t="s">
        <v>63</v>
      </c>
      <c r="AG2" s="72" t="s">
        <v>72</v>
      </c>
      <c r="AH2" s="72" t="s">
        <v>72</v>
      </c>
      <c r="AI2" s="72" t="s">
        <v>64</v>
      </c>
      <c r="AJ2" s="72" t="s">
        <v>65</v>
      </c>
      <c r="AK2" s="72" t="s">
        <v>66</v>
      </c>
      <c r="AL2" s="72" t="s">
        <v>67</v>
      </c>
      <c r="AM2" s="72" t="s">
        <v>68</v>
      </c>
      <c r="AN2" s="72" t="s">
        <v>69</v>
      </c>
      <c r="AO2" s="72" t="s">
        <v>70</v>
      </c>
      <c r="AP2" s="73" t="s">
        <v>71</v>
      </c>
      <c r="AQ2" s="71" t="s">
        <v>55</v>
      </c>
      <c r="AR2" s="72" t="s">
        <v>56</v>
      </c>
      <c r="AS2" s="72" t="s">
        <v>57</v>
      </c>
      <c r="AT2" s="72" t="s">
        <v>58</v>
      </c>
      <c r="AU2" s="73" t="s">
        <v>59</v>
      </c>
      <c r="AV2" s="71" t="s">
        <v>61</v>
      </c>
      <c r="AW2" s="72" t="s">
        <v>62</v>
      </c>
      <c r="AX2" s="72" t="s">
        <v>60</v>
      </c>
      <c r="AY2" s="72" t="s">
        <v>63</v>
      </c>
      <c r="AZ2" s="72" t="s">
        <v>72</v>
      </c>
      <c r="BA2" s="72" t="s">
        <v>73</v>
      </c>
      <c r="BB2" s="72" t="s">
        <v>64</v>
      </c>
      <c r="BC2" s="72" t="s">
        <v>65</v>
      </c>
      <c r="BD2" s="72" t="s">
        <v>66</v>
      </c>
      <c r="BE2" s="72" t="s">
        <v>67</v>
      </c>
      <c r="BF2" s="72" t="s">
        <v>68</v>
      </c>
      <c r="BG2" s="72" t="s">
        <v>69</v>
      </c>
      <c r="BH2" s="72" t="s">
        <v>70</v>
      </c>
      <c r="BI2" s="73" t="s">
        <v>71</v>
      </c>
    </row>
    <row r="3" spans="1:61">
      <c r="A3" s="15">
        <v>1</v>
      </c>
      <c r="B3" s="16">
        <v>4</v>
      </c>
      <c r="C3" s="17" t="s">
        <v>47</v>
      </c>
      <c r="D3" s="17">
        <v>27</v>
      </c>
      <c r="E3" s="20">
        <v>270</v>
      </c>
      <c r="F3" s="17">
        <v>147</v>
      </c>
      <c r="G3" s="16">
        <v>0.72548999999999997</v>
      </c>
      <c r="H3" s="16">
        <v>14.8611</v>
      </c>
      <c r="I3" s="18">
        <v>13.4015</v>
      </c>
      <c r="J3" s="16">
        <v>3.5870000000000002</v>
      </c>
      <c r="K3" s="16">
        <v>3.54</v>
      </c>
      <c r="L3" s="16">
        <v>2.5489999999999999</v>
      </c>
      <c r="M3" s="16">
        <v>2.556</v>
      </c>
      <c r="N3" s="16">
        <v>0.107</v>
      </c>
      <c r="O3" s="16">
        <v>0.10299999999999999</v>
      </c>
      <c r="P3" s="16">
        <v>0.161</v>
      </c>
      <c r="Q3" s="16">
        <v>0.157</v>
      </c>
      <c r="R3" s="16">
        <v>8.7999999999999995E-2</v>
      </c>
      <c r="S3" s="16">
        <v>8.5999999999999993E-2</v>
      </c>
      <c r="T3" s="16">
        <v>5.0999999999999997E-2</v>
      </c>
      <c r="U3" s="16">
        <v>5.0999999999999997E-2</v>
      </c>
      <c r="V3" s="16">
        <v>5.5E-2</v>
      </c>
      <c r="W3" s="18">
        <v>5.3999999999999999E-2</v>
      </c>
      <c r="X3" s="20">
        <v>310</v>
      </c>
      <c r="Y3" s="17">
        <v>186</v>
      </c>
      <c r="Z3">
        <v>0.82758600000000004</v>
      </c>
      <c r="AA3">
        <v>24.453199999999999</v>
      </c>
      <c r="AB3">
        <v>22.812100000000001</v>
      </c>
      <c r="AC3">
        <v>3.7759999999999998</v>
      </c>
      <c r="AD3">
        <v>3.7629999999999999</v>
      </c>
      <c r="AE3">
        <v>2.4780000000000002</v>
      </c>
      <c r="AF3">
        <v>2.4820000000000002</v>
      </c>
      <c r="AG3">
        <v>0.122</v>
      </c>
      <c r="AH3">
        <v>0.12</v>
      </c>
      <c r="AI3">
        <v>0.16800000000000001</v>
      </c>
      <c r="AJ3">
        <v>0.16600000000000001</v>
      </c>
      <c r="AK3">
        <v>8.6999999999999994E-2</v>
      </c>
      <c r="AL3">
        <v>8.5999999999999993E-2</v>
      </c>
      <c r="AM3">
        <v>0.05</v>
      </c>
      <c r="AN3">
        <v>0.05</v>
      </c>
      <c r="AO3">
        <v>5.0999999999999997E-2</v>
      </c>
      <c r="AP3">
        <v>5.1999999999999998E-2</v>
      </c>
      <c r="AQ3" s="24">
        <f>$E3-$X3</f>
        <v>-40</v>
      </c>
      <c r="AR3" s="22">
        <f>$F3-$Y3</f>
        <v>-39</v>
      </c>
      <c r="AS3" s="22">
        <f>$G3-$Z3</f>
        <v>-0.10209600000000008</v>
      </c>
      <c r="AT3" s="22">
        <f>$H3-$AA3</f>
        <v>-9.5920999999999985</v>
      </c>
      <c r="AU3" s="60">
        <f>$I3-$AB3</f>
        <v>-9.4106000000000005</v>
      </c>
      <c r="AV3" s="24">
        <f>$J3-$AC3</f>
        <v>-0.18899999999999961</v>
      </c>
      <c r="AW3" s="22">
        <f>$K3-$AD3</f>
        <v>-0.22299999999999986</v>
      </c>
      <c r="AX3" s="16">
        <f>$L3-$AE3</f>
        <v>7.099999999999973E-2</v>
      </c>
      <c r="AY3" s="16">
        <f>$M3-$AF3</f>
        <v>7.3999999999999844E-2</v>
      </c>
      <c r="AZ3" s="22">
        <f>$N3-$AG3</f>
        <v>-1.4999999999999999E-2</v>
      </c>
      <c r="BA3" s="22">
        <f>$O3-$AH3</f>
        <v>-1.7000000000000001E-2</v>
      </c>
      <c r="BB3" s="22">
        <f>$P3-$AI3</f>
        <v>-7.0000000000000062E-3</v>
      </c>
      <c r="BC3" s="22">
        <f>$Q3-$AJ3</f>
        <v>-9.000000000000008E-3</v>
      </c>
      <c r="BD3" s="16">
        <f>$R3-$AK3</f>
        <v>1.0000000000000009E-3</v>
      </c>
      <c r="BE3" s="16">
        <f>$S3-$AL3</f>
        <v>0</v>
      </c>
      <c r="BF3" s="16">
        <f>$T3-$AM3</f>
        <v>9.9999999999999395E-4</v>
      </c>
      <c r="BG3" s="16">
        <f>$U3-$AN3</f>
        <v>9.9999999999999395E-4</v>
      </c>
      <c r="BH3" s="16">
        <f>$V3-$AO3</f>
        <v>4.0000000000000036E-3</v>
      </c>
      <c r="BI3" s="18">
        <f>$W3-$AP3</f>
        <v>2.0000000000000018E-3</v>
      </c>
    </row>
    <row r="4" spans="1:61">
      <c r="A4" s="15">
        <v>1</v>
      </c>
      <c r="B4" s="16">
        <v>5</v>
      </c>
      <c r="C4" s="17" t="s">
        <v>47</v>
      </c>
      <c r="D4" s="17">
        <v>32</v>
      </c>
      <c r="E4" s="15">
        <v>355</v>
      </c>
      <c r="F4" s="17">
        <v>178</v>
      </c>
      <c r="G4" s="21">
        <v>0.47916700000000001</v>
      </c>
      <c r="H4" s="17">
        <v>15.206300000000001</v>
      </c>
      <c r="I4" s="18">
        <v>8.7229899999999994</v>
      </c>
      <c r="J4" s="16">
        <v>3.64</v>
      </c>
      <c r="K4" s="16">
        <v>3.5310000000000001</v>
      </c>
      <c r="L4" s="16">
        <v>3.347</v>
      </c>
      <c r="M4" s="16">
        <v>3.129</v>
      </c>
      <c r="N4" s="16">
        <v>0.13900000000000001</v>
      </c>
      <c r="O4" s="16">
        <v>0.113</v>
      </c>
      <c r="P4" s="16">
        <v>0.189</v>
      </c>
      <c r="Q4" s="16">
        <v>0.17100000000000001</v>
      </c>
      <c r="R4" s="16">
        <v>0.13300000000000001</v>
      </c>
      <c r="S4" s="16">
        <v>9.7000000000000003E-2</v>
      </c>
      <c r="T4" s="16">
        <v>7.0000000000000007E-2</v>
      </c>
      <c r="U4" s="16">
        <v>5.7000000000000002E-2</v>
      </c>
      <c r="V4" s="16">
        <v>8.2000000000000003E-2</v>
      </c>
      <c r="W4" s="18">
        <v>6.4000000000000001E-2</v>
      </c>
      <c r="X4" s="15">
        <v>119</v>
      </c>
      <c r="Y4" s="17">
        <v>65</v>
      </c>
      <c r="Z4">
        <v>0.52727299999999999</v>
      </c>
      <c r="AA4">
        <v>17.223299999999998</v>
      </c>
      <c r="AB4">
        <v>13.248699999999999</v>
      </c>
      <c r="AC4">
        <v>3.4329999999999998</v>
      </c>
      <c r="AD4">
        <v>3.274</v>
      </c>
      <c r="AE4">
        <v>2.7490000000000001</v>
      </c>
      <c r="AF4">
        <v>2.706</v>
      </c>
      <c r="AG4">
        <v>0.11700000000000001</v>
      </c>
      <c r="AH4">
        <v>0.107</v>
      </c>
      <c r="AI4">
        <v>0.16500000000000001</v>
      </c>
      <c r="AJ4">
        <v>0.157</v>
      </c>
      <c r="AK4">
        <v>9.8000000000000004E-2</v>
      </c>
      <c r="AL4">
        <v>8.7999999999999995E-2</v>
      </c>
      <c r="AM4">
        <v>5.5E-2</v>
      </c>
      <c r="AN4">
        <v>5.2999999999999999E-2</v>
      </c>
      <c r="AO4">
        <v>5.6000000000000001E-2</v>
      </c>
      <c r="AP4">
        <v>5.6000000000000001E-2</v>
      </c>
      <c r="AQ4" s="15">
        <f t="shared" ref="AQ4:AQ30" si="0">$E4-$X4</f>
        <v>236</v>
      </c>
      <c r="AR4" s="16">
        <f t="shared" ref="AR4:AR30" si="1">$F4-$Y4</f>
        <v>113</v>
      </c>
      <c r="AS4" s="22">
        <f t="shared" ref="AS4:AS30" si="2">$G4-$Z4</f>
        <v>-4.8105999999999982E-2</v>
      </c>
      <c r="AT4" s="22">
        <f t="shared" ref="AT4:AT30" si="3">$H4-$AA4</f>
        <v>-2.0169999999999977</v>
      </c>
      <c r="AU4" s="60">
        <f t="shared" ref="AU4:AU30" si="4">$I4-$AB4</f>
        <v>-4.5257100000000001</v>
      </c>
      <c r="AV4" s="15">
        <f t="shared" ref="AV4:AV30" si="5">$J4-$AC4</f>
        <v>0.20700000000000029</v>
      </c>
      <c r="AW4" s="16">
        <f t="shared" ref="AW4:AW30" si="6">$K4-$AD4</f>
        <v>0.25700000000000012</v>
      </c>
      <c r="AX4" s="16">
        <f t="shared" ref="AX4:AX30" si="7">$L4-$AE4</f>
        <v>0.59799999999999986</v>
      </c>
      <c r="AY4" s="16">
        <f t="shared" ref="AY4:AY30" si="8">$M4-$AF4</f>
        <v>0.42300000000000004</v>
      </c>
      <c r="AZ4" s="16">
        <f t="shared" ref="AZ4:AZ30" si="9">$N4-$AG4</f>
        <v>2.2000000000000006E-2</v>
      </c>
      <c r="BA4" s="16">
        <f t="shared" ref="BA4:BA30" si="10">$O4-$AH4</f>
        <v>6.0000000000000053E-3</v>
      </c>
      <c r="BB4" s="16">
        <f t="shared" ref="BB4:BB30" si="11">$P4-$AI4</f>
        <v>2.3999999999999994E-2</v>
      </c>
      <c r="BC4" s="16">
        <f t="shared" ref="BC4:BC30" si="12">$Q4-$AJ4</f>
        <v>1.4000000000000012E-2</v>
      </c>
      <c r="BD4" s="16">
        <f t="shared" ref="BD4:BD30" si="13">$R4-$AK4</f>
        <v>3.5000000000000003E-2</v>
      </c>
      <c r="BE4" s="16">
        <f t="shared" ref="BE4:BE30" si="14">$S4-$AL4</f>
        <v>9.000000000000008E-3</v>
      </c>
      <c r="BF4" s="16">
        <f t="shared" ref="BF4:BF30" si="15">$T4-$AM4</f>
        <v>1.5000000000000006E-2</v>
      </c>
      <c r="BG4" s="16">
        <f t="shared" ref="BG4:BG30" si="16">$U4-$AN4</f>
        <v>4.0000000000000036E-3</v>
      </c>
      <c r="BH4" s="16">
        <f t="shared" ref="BH4:BH30" si="17">$V4-$AO4</f>
        <v>2.6000000000000002E-2</v>
      </c>
      <c r="BI4" s="18">
        <f t="shared" ref="BI4:BI30" si="18">$W4-$AP4</f>
        <v>8.0000000000000002E-3</v>
      </c>
    </row>
    <row r="5" spans="1:61">
      <c r="A5" s="15"/>
      <c r="B5" s="16">
        <v>6</v>
      </c>
      <c r="C5" s="17"/>
      <c r="D5" s="17"/>
      <c r="E5" s="15"/>
      <c r="F5" s="17"/>
      <c r="G5" s="21"/>
      <c r="H5" s="17"/>
      <c r="I5" s="18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8"/>
      <c r="X5" s="15"/>
      <c r="Y5" s="17"/>
      <c r="Z5" s="17"/>
      <c r="AA5" s="17"/>
      <c r="AB5" s="18"/>
      <c r="AC5" s="15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8"/>
      <c r="AQ5" s="15"/>
      <c r="AR5" s="16"/>
      <c r="AS5" s="16"/>
      <c r="AT5" s="22"/>
      <c r="AU5" s="60"/>
      <c r="AV5" s="15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8"/>
    </row>
    <row r="6" spans="1:61">
      <c r="A6" s="20">
        <v>1</v>
      </c>
      <c r="B6" s="16">
        <v>7</v>
      </c>
      <c r="C6" s="21" t="s">
        <v>48</v>
      </c>
      <c r="D6" s="21">
        <v>29</v>
      </c>
      <c r="E6" s="15">
        <v>160</v>
      </c>
      <c r="F6" s="17">
        <v>67</v>
      </c>
      <c r="G6" s="70">
        <v>0.43636399999999997</v>
      </c>
      <c r="H6" s="16">
        <v>6.8489899999999997</v>
      </c>
      <c r="I6" s="18">
        <v>3.85256</v>
      </c>
      <c r="J6" s="16">
        <v>4.0289999999999999</v>
      </c>
      <c r="K6" s="16">
        <v>4.0839999999999996</v>
      </c>
      <c r="L6" s="16">
        <v>3.734</v>
      </c>
      <c r="M6" s="16">
        <v>3.9020000000000001</v>
      </c>
      <c r="N6" s="16">
        <v>0.13900000000000001</v>
      </c>
      <c r="O6" s="16">
        <v>0.123</v>
      </c>
      <c r="P6" s="16">
        <v>0.19500000000000001</v>
      </c>
      <c r="Q6" s="16">
        <v>0.19500000000000001</v>
      </c>
      <c r="R6" s="16">
        <v>0.13800000000000001</v>
      </c>
      <c r="S6" s="16">
        <v>0.11899999999999999</v>
      </c>
      <c r="T6" s="16">
        <v>7.0999999999999994E-2</v>
      </c>
      <c r="U6" s="16">
        <v>6.6000000000000003E-2</v>
      </c>
      <c r="V6" s="16">
        <v>8.4000000000000005E-2</v>
      </c>
      <c r="W6" s="18">
        <v>7.6999999999999999E-2</v>
      </c>
      <c r="X6" s="15">
        <v>62</v>
      </c>
      <c r="Y6" s="17">
        <v>32</v>
      </c>
      <c r="Z6">
        <v>0.51612899999999995</v>
      </c>
      <c r="AA6">
        <v>12.283899999999999</v>
      </c>
      <c r="AB6">
        <v>6.1419300000000003</v>
      </c>
      <c r="AC6">
        <v>3.6619999999999999</v>
      </c>
      <c r="AD6">
        <v>3.3039999999999998</v>
      </c>
      <c r="AE6">
        <v>2.8090000000000002</v>
      </c>
      <c r="AF6">
        <v>2.96</v>
      </c>
      <c r="AG6">
        <v>0.122</v>
      </c>
      <c r="AH6">
        <v>0.105</v>
      </c>
      <c r="AI6">
        <v>0.187</v>
      </c>
      <c r="AJ6">
        <v>0.17</v>
      </c>
      <c r="AK6">
        <v>0.122</v>
      </c>
      <c r="AL6">
        <v>0.10299999999999999</v>
      </c>
      <c r="AM6">
        <v>6.9000000000000006E-2</v>
      </c>
      <c r="AN6">
        <v>6.3E-2</v>
      </c>
      <c r="AO6">
        <v>7.5999999999999998E-2</v>
      </c>
      <c r="AP6">
        <v>7.1999999999999995E-2</v>
      </c>
      <c r="AQ6" s="15">
        <f t="shared" si="0"/>
        <v>98</v>
      </c>
      <c r="AR6" s="16">
        <f t="shared" si="1"/>
        <v>35</v>
      </c>
      <c r="AS6" s="22">
        <f t="shared" si="2"/>
        <v>-7.9764999999999975E-2</v>
      </c>
      <c r="AT6" s="22">
        <f t="shared" si="3"/>
        <v>-5.4349099999999995</v>
      </c>
      <c r="AU6" s="60">
        <f t="shared" si="4"/>
        <v>-2.2893700000000003</v>
      </c>
      <c r="AV6" s="15">
        <f t="shared" si="5"/>
        <v>0.36699999999999999</v>
      </c>
      <c r="AW6" s="16">
        <f t="shared" si="6"/>
        <v>0.7799999999999998</v>
      </c>
      <c r="AX6" s="16">
        <f t="shared" si="7"/>
        <v>0.92499999999999982</v>
      </c>
      <c r="AY6" s="16">
        <f t="shared" si="8"/>
        <v>0.94200000000000017</v>
      </c>
      <c r="AZ6" s="16">
        <f t="shared" si="9"/>
        <v>1.7000000000000015E-2</v>
      </c>
      <c r="BA6" s="16">
        <f t="shared" si="10"/>
        <v>1.8000000000000002E-2</v>
      </c>
      <c r="BB6" s="16">
        <f t="shared" si="11"/>
        <v>8.0000000000000071E-3</v>
      </c>
      <c r="BC6" s="16">
        <f t="shared" si="12"/>
        <v>2.4999999999999994E-2</v>
      </c>
      <c r="BD6" s="16">
        <f t="shared" si="13"/>
        <v>1.6000000000000014E-2</v>
      </c>
      <c r="BE6" s="16">
        <f t="shared" si="14"/>
        <v>1.6E-2</v>
      </c>
      <c r="BF6" s="16">
        <f t="shared" si="15"/>
        <v>1.9999999999999879E-3</v>
      </c>
      <c r="BG6" s="16">
        <f t="shared" si="16"/>
        <v>3.0000000000000027E-3</v>
      </c>
      <c r="BH6" s="16">
        <f t="shared" si="17"/>
        <v>8.0000000000000071E-3</v>
      </c>
      <c r="BI6" s="18">
        <f t="shared" si="18"/>
        <v>5.0000000000000044E-3</v>
      </c>
    </row>
    <row r="7" spans="1:61">
      <c r="A7" s="20">
        <v>1</v>
      </c>
      <c r="B7" s="17">
        <v>8</v>
      </c>
      <c r="C7" s="17" t="s">
        <v>47</v>
      </c>
      <c r="D7" s="17">
        <v>25</v>
      </c>
      <c r="E7" s="20">
        <v>445</v>
      </c>
      <c r="F7" s="17">
        <v>289</v>
      </c>
      <c r="G7" s="17">
        <v>0.64943799999999996</v>
      </c>
      <c r="H7" s="17">
        <v>37.476199999999999</v>
      </c>
      <c r="I7" s="19">
        <v>13.6906</v>
      </c>
      <c r="J7" s="17">
        <v>3.2909999999999999</v>
      </c>
      <c r="K7" s="17">
        <v>3.4649999999999999</v>
      </c>
      <c r="L7" s="17">
        <v>5.4770000000000003</v>
      </c>
      <c r="M7" s="17">
        <v>5.4210000000000003</v>
      </c>
      <c r="N7" s="17">
        <v>0.20399999999999999</v>
      </c>
      <c r="O7" s="17">
        <v>0.17299999999999999</v>
      </c>
      <c r="P7" s="17">
        <v>0.255</v>
      </c>
      <c r="Q7" s="17">
        <v>0.25800000000000001</v>
      </c>
      <c r="R7" s="17">
        <v>0.188</v>
      </c>
      <c r="S7" s="17">
        <v>0.159</v>
      </c>
      <c r="T7" s="17">
        <v>9.6000000000000002E-2</v>
      </c>
      <c r="U7" s="17">
        <v>9.0999999999999998E-2</v>
      </c>
      <c r="V7" s="17">
        <v>0.23</v>
      </c>
      <c r="W7" s="19">
        <v>0.21199999999999999</v>
      </c>
      <c r="X7" s="20">
        <v>119</v>
      </c>
      <c r="Y7" s="17">
        <v>53</v>
      </c>
      <c r="Z7">
        <v>0.43965500000000002</v>
      </c>
      <c r="AA7">
        <v>16.361599999999999</v>
      </c>
      <c r="AB7">
        <v>8.5216899999999995</v>
      </c>
      <c r="AC7">
        <v>3.3919999999999999</v>
      </c>
      <c r="AD7">
        <v>3.4249999999999998</v>
      </c>
      <c r="AE7">
        <v>3.3570000000000002</v>
      </c>
      <c r="AF7">
        <v>3.379</v>
      </c>
      <c r="AG7">
        <v>0.129</v>
      </c>
      <c r="AH7">
        <v>0.112</v>
      </c>
      <c r="AI7">
        <v>0.17499999999999999</v>
      </c>
      <c r="AJ7">
        <v>0.16400000000000001</v>
      </c>
      <c r="AK7">
        <v>0.125</v>
      </c>
      <c r="AL7">
        <v>0.104</v>
      </c>
      <c r="AM7">
        <v>7.0000000000000007E-2</v>
      </c>
      <c r="AN7">
        <v>0.06</v>
      </c>
      <c r="AO7">
        <v>7.6999999999999999E-2</v>
      </c>
      <c r="AP7">
        <v>6.8000000000000005E-2</v>
      </c>
      <c r="AQ7" s="20">
        <f t="shared" si="0"/>
        <v>326</v>
      </c>
      <c r="AR7" s="17">
        <f t="shared" si="1"/>
        <v>236</v>
      </c>
      <c r="AS7" s="17">
        <f t="shared" si="2"/>
        <v>0.20978299999999994</v>
      </c>
      <c r="AT7" s="17">
        <f t="shared" si="3"/>
        <v>21.114599999999999</v>
      </c>
      <c r="AU7" s="19">
        <f t="shared" si="4"/>
        <v>5.1689100000000003</v>
      </c>
      <c r="AV7" s="26">
        <f t="shared" si="5"/>
        <v>-0.10099999999999998</v>
      </c>
      <c r="AW7" s="17">
        <f t="shared" si="6"/>
        <v>4.0000000000000036E-2</v>
      </c>
      <c r="AX7" s="16">
        <f t="shared" si="7"/>
        <v>2.12</v>
      </c>
      <c r="AY7" s="16">
        <f t="shared" si="8"/>
        <v>2.0420000000000003</v>
      </c>
      <c r="AZ7" s="16">
        <f t="shared" si="9"/>
        <v>7.4999999999999983E-2</v>
      </c>
      <c r="BA7" s="16">
        <f t="shared" si="10"/>
        <v>6.0999999999999985E-2</v>
      </c>
      <c r="BB7" s="16">
        <f t="shared" si="11"/>
        <v>8.0000000000000016E-2</v>
      </c>
      <c r="BC7" s="16">
        <f t="shared" si="12"/>
        <v>9.4E-2</v>
      </c>
      <c r="BD7" s="16">
        <f t="shared" si="13"/>
        <v>6.3E-2</v>
      </c>
      <c r="BE7" s="16">
        <f t="shared" si="14"/>
        <v>5.5000000000000007E-2</v>
      </c>
      <c r="BF7" s="16">
        <f t="shared" si="15"/>
        <v>2.5999999999999995E-2</v>
      </c>
      <c r="BG7" s="16">
        <f t="shared" si="16"/>
        <v>3.1E-2</v>
      </c>
      <c r="BH7" s="16">
        <f t="shared" si="17"/>
        <v>0.15300000000000002</v>
      </c>
      <c r="BI7" s="18">
        <f t="shared" si="18"/>
        <v>0.14399999999999999</v>
      </c>
    </row>
    <row r="8" spans="1:61">
      <c r="A8" s="20">
        <v>1</v>
      </c>
      <c r="B8" s="16">
        <v>9</v>
      </c>
      <c r="C8" s="17" t="s">
        <v>48</v>
      </c>
      <c r="D8" s="17">
        <v>26</v>
      </c>
      <c r="E8" s="15">
        <v>164</v>
      </c>
      <c r="F8" s="17">
        <v>85</v>
      </c>
      <c r="G8" s="16">
        <v>0.51282099999999997</v>
      </c>
      <c r="H8" s="16">
        <v>12.4283</v>
      </c>
      <c r="I8" s="18">
        <v>8.6998300000000004</v>
      </c>
      <c r="J8" s="16">
        <v>3.42</v>
      </c>
      <c r="K8" s="16">
        <v>3.431</v>
      </c>
      <c r="L8" s="16">
        <v>3.6429999999999998</v>
      </c>
      <c r="M8" s="16">
        <v>3.2080000000000002</v>
      </c>
      <c r="N8" s="16">
        <v>0.14000000000000001</v>
      </c>
      <c r="O8" s="16">
        <v>0.109</v>
      </c>
      <c r="P8" s="16">
        <v>0.19400000000000001</v>
      </c>
      <c r="Q8" s="16">
        <v>0.17</v>
      </c>
      <c r="R8" s="16">
        <v>0.13200000000000001</v>
      </c>
      <c r="S8" s="16">
        <v>9.6000000000000002E-2</v>
      </c>
      <c r="T8" s="16">
        <v>7.0999999999999994E-2</v>
      </c>
      <c r="U8" s="16">
        <v>5.6000000000000001E-2</v>
      </c>
      <c r="V8" s="16">
        <v>0.67100000000000004</v>
      </c>
      <c r="W8" s="18">
        <v>0.06</v>
      </c>
      <c r="X8" s="15">
        <v>62</v>
      </c>
      <c r="Y8" s="17">
        <v>35</v>
      </c>
      <c r="Z8">
        <v>0.54237299999999999</v>
      </c>
      <c r="AA8">
        <v>10.0952</v>
      </c>
      <c r="AB8">
        <v>8.5656199999999991</v>
      </c>
      <c r="AC8">
        <v>2.8860000000000001</v>
      </c>
      <c r="AD8">
        <v>2.7959999999999998</v>
      </c>
      <c r="AE8">
        <v>2.8149999999999999</v>
      </c>
      <c r="AF8">
        <v>2.8239999999999998</v>
      </c>
      <c r="AG8">
        <v>9.9000000000000005E-2</v>
      </c>
      <c r="AH8">
        <v>9.0999999999999998E-2</v>
      </c>
      <c r="AI8">
        <v>0.152</v>
      </c>
      <c r="AJ8">
        <v>0.14599999999999999</v>
      </c>
      <c r="AK8">
        <v>8.8999999999999996E-2</v>
      </c>
      <c r="AL8">
        <v>8.3000000000000004E-2</v>
      </c>
      <c r="AM8">
        <v>5.1999999999999998E-2</v>
      </c>
      <c r="AN8">
        <v>0.05</v>
      </c>
      <c r="AO8">
        <v>5.8999999999999997E-2</v>
      </c>
      <c r="AP8">
        <v>5.8000000000000003E-2</v>
      </c>
      <c r="AQ8" s="15">
        <f t="shared" si="0"/>
        <v>102</v>
      </c>
      <c r="AR8" s="16">
        <f t="shared" si="1"/>
        <v>50</v>
      </c>
      <c r="AS8" s="22">
        <f t="shared" si="2"/>
        <v>-2.9552000000000023E-2</v>
      </c>
      <c r="AT8" s="16">
        <f t="shared" si="3"/>
        <v>2.3331</v>
      </c>
      <c r="AU8" s="18">
        <f t="shared" si="4"/>
        <v>0.13421000000000127</v>
      </c>
      <c r="AV8" s="15">
        <f t="shared" si="5"/>
        <v>0.53399999999999981</v>
      </c>
      <c r="AW8" s="16">
        <f t="shared" si="6"/>
        <v>0.63500000000000023</v>
      </c>
      <c r="AX8" s="16">
        <f t="shared" si="7"/>
        <v>0.82799999999999985</v>
      </c>
      <c r="AY8" s="16">
        <f t="shared" si="8"/>
        <v>0.38400000000000034</v>
      </c>
      <c r="AZ8" s="16">
        <f t="shared" si="9"/>
        <v>4.1000000000000009E-2</v>
      </c>
      <c r="BA8" s="16">
        <f t="shared" si="10"/>
        <v>1.8000000000000002E-2</v>
      </c>
      <c r="BB8" s="16">
        <f t="shared" si="11"/>
        <v>4.200000000000001E-2</v>
      </c>
      <c r="BC8" s="16">
        <f t="shared" si="12"/>
        <v>2.4000000000000021E-2</v>
      </c>
      <c r="BD8" s="16">
        <f t="shared" si="13"/>
        <v>4.300000000000001E-2</v>
      </c>
      <c r="BE8" s="16">
        <f t="shared" si="14"/>
        <v>1.2999999999999998E-2</v>
      </c>
      <c r="BF8" s="16">
        <f t="shared" si="15"/>
        <v>1.8999999999999996E-2</v>
      </c>
      <c r="BG8" s="16">
        <f t="shared" si="16"/>
        <v>5.9999999999999984E-3</v>
      </c>
      <c r="BH8" s="16">
        <f t="shared" si="17"/>
        <v>0.6120000000000001</v>
      </c>
      <c r="BI8" s="18">
        <f t="shared" si="18"/>
        <v>1.9999999999999948E-3</v>
      </c>
    </row>
    <row r="9" spans="1:61">
      <c r="A9" s="20">
        <v>1</v>
      </c>
      <c r="B9" s="16">
        <v>10</v>
      </c>
      <c r="C9" s="17" t="s">
        <v>48</v>
      </c>
      <c r="D9" s="21">
        <v>40</v>
      </c>
      <c r="E9" s="15">
        <v>226</v>
      </c>
      <c r="F9" s="17">
        <v>111</v>
      </c>
      <c r="G9" s="70">
        <v>0.39778999999999998</v>
      </c>
      <c r="H9" s="16">
        <v>11.8697</v>
      </c>
      <c r="I9" s="18">
        <v>5.7901100000000003</v>
      </c>
      <c r="J9" s="16">
        <v>3.6920000000000002</v>
      </c>
      <c r="K9" s="16">
        <v>3.4820000000000002</v>
      </c>
      <c r="L9" s="16">
        <v>4.694</v>
      </c>
      <c r="M9" s="16">
        <v>3.9359999999999999</v>
      </c>
      <c r="N9" s="16">
        <v>0.19900000000000001</v>
      </c>
      <c r="O9" s="16">
        <v>0.14000000000000001</v>
      </c>
      <c r="P9" s="16">
        <v>0.246</v>
      </c>
      <c r="Q9" s="16">
        <v>0.20499999999999999</v>
      </c>
      <c r="R9" s="16">
        <v>0.19800000000000001</v>
      </c>
      <c r="S9" s="16">
        <v>0.128</v>
      </c>
      <c r="T9" s="16">
        <v>0.10299999999999999</v>
      </c>
      <c r="U9" s="16">
        <v>7.2999999999999995E-2</v>
      </c>
      <c r="V9" s="16">
        <v>0.17699999999999999</v>
      </c>
      <c r="W9" s="18">
        <v>0.106</v>
      </c>
      <c r="X9" s="15">
        <v>23</v>
      </c>
      <c r="Y9" s="17">
        <v>11</v>
      </c>
      <c r="Z9">
        <v>0.47826099999999999</v>
      </c>
      <c r="AA9" s="88">
        <v>3.7559100000000001</v>
      </c>
      <c r="AB9">
        <v>3.3803200000000002</v>
      </c>
      <c r="AC9">
        <v>3.359</v>
      </c>
      <c r="AD9">
        <v>3.407</v>
      </c>
      <c r="AE9">
        <v>2.875</v>
      </c>
      <c r="AF9">
        <v>2.883</v>
      </c>
      <c r="AG9">
        <v>0.104</v>
      </c>
      <c r="AH9">
        <v>0.10299999999999999</v>
      </c>
      <c r="AI9">
        <v>0.14099999999999999</v>
      </c>
      <c r="AJ9">
        <v>0.13900000000000001</v>
      </c>
      <c r="AK9">
        <v>8.7999999999999995E-2</v>
      </c>
      <c r="AL9">
        <v>8.5999999999999993E-2</v>
      </c>
      <c r="AM9">
        <v>4.9000000000000002E-2</v>
      </c>
      <c r="AN9">
        <v>4.9000000000000002E-2</v>
      </c>
      <c r="AO9">
        <v>5.0999999999999997E-2</v>
      </c>
      <c r="AP9">
        <v>5.0999999999999997E-2</v>
      </c>
      <c r="AQ9" s="15">
        <f t="shared" si="0"/>
        <v>203</v>
      </c>
      <c r="AR9" s="16">
        <f t="shared" si="1"/>
        <v>100</v>
      </c>
      <c r="AS9" s="22">
        <f t="shared" si="2"/>
        <v>-8.0471000000000015E-2</v>
      </c>
      <c r="AT9" s="16">
        <f t="shared" si="3"/>
        <v>8.1137899999999998</v>
      </c>
      <c r="AU9" s="18">
        <f t="shared" si="4"/>
        <v>2.4097900000000001</v>
      </c>
      <c r="AV9" s="15">
        <f t="shared" si="5"/>
        <v>0.33300000000000018</v>
      </c>
      <c r="AW9" s="16">
        <f t="shared" si="6"/>
        <v>7.5000000000000178E-2</v>
      </c>
      <c r="AX9" s="16">
        <f t="shared" si="7"/>
        <v>1.819</v>
      </c>
      <c r="AY9" s="16">
        <f t="shared" si="8"/>
        <v>1.0529999999999999</v>
      </c>
      <c r="AZ9" s="16">
        <f t="shared" si="9"/>
        <v>9.5000000000000015E-2</v>
      </c>
      <c r="BA9" s="16">
        <f t="shared" si="10"/>
        <v>3.7000000000000019E-2</v>
      </c>
      <c r="BB9" s="16">
        <f t="shared" si="11"/>
        <v>0.10500000000000001</v>
      </c>
      <c r="BC9" s="16">
        <f t="shared" si="12"/>
        <v>6.5999999999999975E-2</v>
      </c>
      <c r="BD9" s="16">
        <f t="shared" si="13"/>
        <v>0.11000000000000001</v>
      </c>
      <c r="BE9" s="16">
        <f t="shared" si="14"/>
        <v>4.200000000000001E-2</v>
      </c>
      <c r="BF9" s="16">
        <f t="shared" si="15"/>
        <v>5.3999999999999992E-2</v>
      </c>
      <c r="BG9" s="16">
        <f t="shared" si="16"/>
        <v>2.3999999999999994E-2</v>
      </c>
      <c r="BH9" s="16">
        <f t="shared" si="17"/>
        <v>0.126</v>
      </c>
      <c r="BI9" s="18">
        <f t="shared" si="18"/>
        <v>5.5E-2</v>
      </c>
    </row>
    <row r="10" spans="1:61">
      <c r="A10" s="20">
        <v>1</v>
      </c>
      <c r="B10" s="16">
        <v>11</v>
      </c>
      <c r="C10" s="17" t="s">
        <v>47</v>
      </c>
      <c r="D10" s="17">
        <v>24</v>
      </c>
      <c r="E10" s="15">
        <v>238</v>
      </c>
      <c r="F10" s="17">
        <v>105</v>
      </c>
      <c r="G10" s="70">
        <v>0.41176499999999999</v>
      </c>
      <c r="H10" s="16">
        <v>13.3765</v>
      </c>
      <c r="I10" s="18">
        <v>7.8367300000000002</v>
      </c>
      <c r="J10" s="16">
        <v>3.2989999999999999</v>
      </c>
      <c r="K10" s="16">
        <v>3.0939999999999999</v>
      </c>
      <c r="L10" s="16">
        <v>3.351</v>
      </c>
      <c r="M10" s="16">
        <v>3.202</v>
      </c>
      <c r="N10" s="16">
        <v>0.127</v>
      </c>
      <c r="O10" s="16">
        <v>0.104</v>
      </c>
      <c r="P10" s="16">
        <v>0.188</v>
      </c>
      <c r="Q10" s="16">
        <v>0.17</v>
      </c>
      <c r="R10" s="16">
        <v>0.123</v>
      </c>
      <c r="S10" s="16">
        <v>9.6000000000000002E-2</v>
      </c>
      <c r="T10" s="16">
        <v>6.8000000000000005E-2</v>
      </c>
      <c r="U10" s="16">
        <v>5.6000000000000001E-2</v>
      </c>
      <c r="V10" s="16">
        <v>0.104</v>
      </c>
      <c r="W10" s="18">
        <v>8.5000000000000006E-2</v>
      </c>
      <c r="X10" s="15">
        <v>53</v>
      </c>
      <c r="Y10" s="17">
        <v>29</v>
      </c>
      <c r="Z10" s="17">
        <v>0.54</v>
      </c>
      <c r="AA10">
        <v>8.6097599999999996</v>
      </c>
      <c r="AB10" s="18">
        <v>6.0985800000000001</v>
      </c>
      <c r="AC10">
        <v>3.0640000000000001</v>
      </c>
      <c r="AD10">
        <v>2.79</v>
      </c>
      <c r="AE10">
        <v>2.4550000000000001</v>
      </c>
      <c r="AF10">
        <v>2.5209999999999999</v>
      </c>
      <c r="AG10">
        <v>9.2999999999999999E-2</v>
      </c>
      <c r="AH10">
        <v>8.6999999999999994E-2</v>
      </c>
      <c r="AI10">
        <v>0.14499999999999999</v>
      </c>
      <c r="AJ10">
        <v>0.13800000000000001</v>
      </c>
      <c r="AK10">
        <v>8.4000000000000005E-2</v>
      </c>
      <c r="AL10">
        <v>7.3999999999999996E-2</v>
      </c>
      <c r="AM10">
        <v>4.8000000000000001E-2</v>
      </c>
      <c r="AN10">
        <v>4.2999999999999997E-2</v>
      </c>
      <c r="AO10">
        <v>5.1999999999999998E-2</v>
      </c>
      <c r="AP10">
        <v>4.5999999999999999E-2</v>
      </c>
      <c r="AQ10" s="15">
        <f t="shared" si="0"/>
        <v>185</v>
      </c>
      <c r="AR10" s="16">
        <f t="shared" si="1"/>
        <v>76</v>
      </c>
      <c r="AS10" s="22">
        <f t="shared" si="2"/>
        <v>-0.12823500000000004</v>
      </c>
      <c r="AT10" s="16">
        <f t="shared" si="3"/>
        <v>4.7667400000000004</v>
      </c>
      <c r="AU10" s="18">
        <f t="shared" si="4"/>
        <v>1.7381500000000001</v>
      </c>
      <c r="AV10" s="15">
        <f t="shared" si="5"/>
        <v>0.23499999999999988</v>
      </c>
      <c r="AW10" s="16">
        <f t="shared" si="6"/>
        <v>0.30399999999999983</v>
      </c>
      <c r="AX10" s="16">
        <f t="shared" si="7"/>
        <v>0.89599999999999991</v>
      </c>
      <c r="AY10" s="16">
        <f t="shared" si="8"/>
        <v>0.68100000000000005</v>
      </c>
      <c r="AZ10" s="16">
        <f t="shared" si="9"/>
        <v>3.4000000000000002E-2</v>
      </c>
      <c r="BA10" s="16">
        <f t="shared" si="10"/>
        <v>1.7000000000000001E-2</v>
      </c>
      <c r="BB10" s="16">
        <f t="shared" si="11"/>
        <v>4.300000000000001E-2</v>
      </c>
      <c r="BC10" s="16">
        <f t="shared" si="12"/>
        <v>3.2000000000000001E-2</v>
      </c>
      <c r="BD10" s="16">
        <f t="shared" si="13"/>
        <v>3.8999999999999993E-2</v>
      </c>
      <c r="BE10" s="16">
        <f t="shared" si="14"/>
        <v>2.2000000000000006E-2</v>
      </c>
      <c r="BF10" s="16">
        <f t="shared" si="15"/>
        <v>2.0000000000000004E-2</v>
      </c>
      <c r="BG10" s="16">
        <f t="shared" si="16"/>
        <v>1.3000000000000005E-2</v>
      </c>
      <c r="BH10" s="16">
        <f t="shared" si="17"/>
        <v>5.1999999999999998E-2</v>
      </c>
      <c r="BI10" s="18">
        <f t="shared" si="18"/>
        <v>3.9000000000000007E-2</v>
      </c>
    </row>
    <row r="11" spans="1:61">
      <c r="A11" s="61">
        <v>1</v>
      </c>
      <c r="B11" s="93">
        <v>12</v>
      </c>
      <c r="C11" s="93" t="s">
        <v>47</v>
      </c>
      <c r="D11" s="93">
        <v>21</v>
      </c>
      <c r="E11" s="61">
        <v>270</v>
      </c>
      <c r="F11" s="93">
        <v>162</v>
      </c>
      <c r="G11" s="93">
        <v>0.59459499999999998</v>
      </c>
      <c r="H11" s="93">
        <v>20.517900000000001</v>
      </c>
      <c r="I11" s="94">
        <v>14.2278</v>
      </c>
      <c r="J11" s="93">
        <v>3.7810000000000001</v>
      </c>
      <c r="K11" s="93">
        <v>3.6030000000000002</v>
      </c>
      <c r="L11" s="93">
        <v>3.6349999999999998</v>
      </c>
      <c r="M11" s="93">
        <v>3.6539999999999999</v>
      </c>
      <c r="N11" s="93">
        <v>0.13200000000000001</v>
      </c>
      <c r="O11" s="93">
        <v>0.11799999999999999</v>
      </c>
      <c r="P11" s="93">
        <v>0.20499999999999999</v>
      </c>
      <c r="Q11" s="93">
        <v>0.19600000000000001</v>
      </c>
      <c r="R11" s="93">
        <v>0.125</v>
      </c>
      <c r="S11" s="93">
        <v>0.108</v>
      </c>
      <c r="T11" s="93">
        <v>7.0000000000000007E-2</v>
      </c>
      <c r="U11" s="93">
        <v>6.3E-2</v>
      </c>
      <c r="V11" s="93">
        <v>8.8999999999999996E-2</v>
      </c>
      <c r="W11" s="94">
        <v>7.5999999999999998E-2</v>
      </c>
      <c r="X11" s="61">
        <v>178</v>
      </c>
      <c r="Y11" s="93">
        <v>105</v>
      </c>
      <c r="Z11" s="95">
        <v>0.79807700000000004</v>
      </c>
      <c r="AA11" s="95">
        <v>21.281500000000001</v>
      </c>
      <c r="AB11" s="94">
        <v>17.9483</v>
      </c>
      <c r="AC11" s="95">
        <v>3.44</v>
      </c>
      <c r="AD11" s="95">
        <v>3.3610000000000002</v>
      </c>
      <c r="AE11" s="95">
        <v>2.7250000000000001</v>
      </c>
      <c r="AF11" s="95">
        <v>2.6040000000000001</v>
      </c>
      <c r="AG11" s="95">
        <v>0.11899999999999999</v>
      </c>
      <c r="AH11" s="95">
        <v>0.109</v>
      </c>
      <c r="AI11" s="95">
        <v>0.17</v>
      </c>
      <c r="AJ11" s="95">
        <v>0.16300000000000001</v>
      </c>
      <c r="AK11" s="95">
        <v>9.2999999999999999E-2</v>
      </c>
      <c r="AL11" s="95">
        <v>8.3000000000000004E-2</v>
      </c>
      <c r="AM11" s="95">
        <v>0.05</v>
      </c>
      <c r="AN11" s="95">
        <v>4.8000000000000001E-2</v>
      </c>
      <c r="AO11" s="95">
        <v>5.7000000000000002E-2</v>
      </c>
      <c r="AP11" s="95">
        <v>5.0999999999999997E-2</v>
      </c>
      <c r="AQ11" s="61">
        <f t="shared" si="0"/>
        <v>92</v>
      </c>
      <c r="AR11" s="93">
        <f t="shared" si="1"/>
        <v>57</v>
      </c>
      <c r="AS11" s="93">
        <f t="shared" si="2"/>
        <v>-0.20348200000000005</v>
      </c>
      <c r="AT11" s="93">
        <f t="shared" si="3"/>
        <v>-0.76360000000000028</v>
      </c>
      <c r="AU11" s="94">
        <f t="shared" si="4"/>
        <v>-3.7204999999999995</v>
      </c>
      <c r="AV11" s="61">
        <f t="shared" si="5"/>
        <v>0.34100000000000019</v>
      </c>
      <c r="AW11" s="93">
        <f t="shared" si="6"/>
        <v>0.24199999999999999</v>
      </c>
      <c r="AX11" s="93">
        <f t="shared" si="7"/>
        <v>0.9099999999999997</v>
      </c>
      <c r="AY11" s="93">
        <f t="shared" si="8"/>
        <v>1.0499999999999998</v>
      </c>
      <c r="AZ11" s="93">
        <f t="shared" si="9"/>
        <v>1.3000000000000012E-2</v>
      </c>
      <c r="BA11" s="93">
        <f t="shared" si="10"/>
        <v>8.9999999999999941E-3</v>
      </c>
      <c r="BB11" s="93">
        <f t="shared" si="11"/>
        <v>3.4999999999999976E-2</v>
      </c>
      <c r="BC11" s="93">
        <f t="shared" si="12"/>
        <v>3.3000000000000002E-2</v>
      </c>
      <c r="BD11" s="93">
        <f t="shared" si="13"/>
        <v>3.2000000000000001E-2</v>
      </c>
      <c r="BE11" s="93">
        <f t="shared" si="14"/>
        <v>2.4999999999999994E-2</v>
      </c>
      <c r="BF11" s="93">
        <f t="shared" si="15"/>
        <v>2.0000000000000004E-2</v>
      </c>
      <c r="BG11" s="93">
        <f t="shared" si="16"/>
        <v>1.4999999999999999E-2</v>
      </c>
      <c r="BH11" s="93">
        <f t="shared" si="17"/>
        <v>3.1999999999999994E-2</v>
      </c>
      <c r="BI11" s="94">
        <f t="shared" si="18"/>
        <v>2.5000000000000001E-2</v>
      </c>
    </row>
    <row r="12" spans="1:61">
      <c r="A12" s="20">
        <v>1</v>
      </c>
      <c r="B12" s="16">
        <v>13</v>
      </c>
      <c r="C12" s="21" t="s">
        <v>47</v>
      </c>
      <c r="D12" s="21">
        <v>22</v>
      </c>
      <c r="E12" s="15">
        <v>144</v>
      </c>
      <c r="F12" s="17">
        <v>85</v>
      </c>
      <c r="G12" s="16">
        <v>0.90410999999999997</v>
      </c>
      <c r="H12" s="16">
        <v>26.785299999999999</v>
      </c>
      <c r="I12" s="18">
        <v>23.6797</v>
      </c>
      <c r="J12" s="16">
        <v>3.7330000000000001</v>
      </c>
      <c r="K12" s="16">
        <v>3.6869999999999998</v>
      </c>
      <c r="L12" s="16">
        <v>2.512</v>
      </c>
      <c r="M12" s="16">
        <v>2.4870000000000001</v>
      </c>
      <c r="N12" s="16">
        <v>0.127</v>
      </c>
      <c r="O12" s="16">
        <v>0.122</v>
      </c>
      <c r="P12" s="16">
        <v>0.17</v>
      </c>
      <c r="Q12" s="16">
        <v>0.16800000000000001</v>
      </c>
      <c r="R12" s="16">
        <v>9.0999999999999998E-2</v>
      </c>
      <c r="S12" s="16">
        <v>8.5999999999999993E-2</v>
      </c>
      <c r="T12" s="16">
        <v>0.05</v>
      </c>
      <c r="U12" s="16">
        <v>0.05</v>
      </c>
      <c r="V12" s="16">
        <v>5.1999999999999998E-2</v>
      </c>
      <c r="W12" s="18">
        <v>5.1999999999999998E-2</v>
      </c>
      <c r="X12" s="15">
        <v>170</v>
      </c>
      <c r="Y12" s="17">
        <v>96</v>
      </c>
      <c r="Z12">
        <v>0.93258399999999997</v>
      </c>
      <c r="AA12">
        <v>23.4574</v>
      </c>
      <c r="AB12">
        <v>22.0611</v>
      </c>
      <c r="AC12">
        <v>3.3769999999999998</v>
      </c>
      <c r="AD12">
        <v>3.347</v>
      </c>
      <c r="AE12">
        <v>2.3170000000000002</v>
      </c>
      <c r="AF12">
        <v>2.3140000000000001</v>
      </c>
      <c r="AG12">
        <v>0.12</v>
      </c>
      <c r="AH12">
        <v>0.11899999999999999</v>
      </c>
      <c r="AI12">
        <v>0.152</v>
      </c>
      <c r="AJ12">
        <v>0.15</v>
      </c>
      <c r="AK12">
        <v>0.08</v>
      </c>
      <c r="AL12">
        <v>7.9000000000000001E-2</v>
      </c>
      <c r="AM12">
        <v>4.5999999999999999E-2</v>
      </c>
      <c r="AN12">
        <v>4.5999999999999999E-2</v>
      </c>
      <c r="AO12">
        <v>4.5999999999999999E-2</v>
      </c>
      <c r="AP12">
        <v>4.5999999999999999E-2</v>
      </c>
      <c r="AQ12" s="24">
        <f t="shared" si="0"/>
        <v>-26</v>
      </c>
      <c r="AR12" s="22">
        <f t="shared" si="1"/>
        <v>-11</v>
      </c>
      <c r="AS12" s="22">
        <f t="shared" si="2"/>
        <v>-2.8473999999999999E-2</v>
      </c>
      <c r="AT12" s="16">
        <f t="shared" si="3"/>
        <v>3.3278999999999996</v>
      </c>
      <c r="AU12" s="18">
        <f t="shared" si="4"/>
        <v>1.6186000000000007</v>
      </c>
      <c r="AV12" s="15">
        <f t="shared" si="5"/>
        <v>0.35600000000000032</v>
      </c>
      <c r="AW12" s="16">
        <f t="shared" si="6"/>
        <v>0.33999999999999986</v>
      </c>
      <c r="AX12" s="16">
        <f t="shared" si="7"/>
        <v>0.19499999999999984</v>
      </c>
      <c r="AY12" s="16">
        <f t="shared" si="8"/>
        <v>0.17300000000000004</v>
      </c>
      <c r="AZ12" s="16">
        <f t="shared" si="9"/>
        <v>7.0000000000000062E-3</v>
      </c>
      <c r="BA12" s="16">
        <f t="shared" si="10"/>
        <v>3.0000000000000027E-3</v>
      </c>
      <c r="BB12" s="16">
        <f t="shared" si="11"/>
        <v>1.8000000000000016E-2</v>
      </c>
      <c r="BC12" s="16">
        <f t="shared" si="12"/>
        <v>1.8000000000000016E-2</v>
      </c>
      <c r="BD12" s="16">
        <f t="shared" si="13"/>
        <v>1.0999999999999996E-2</v>
      </c>
      <c r="BE12" s="16">
        <f t="shared" si="14"/>
        <v>6.9999999999999923E-3</v>
      </c>
      <c r="BF12" s="16">
        <f t="shared" si="15"/>
        <v>4.0000000000000036E-3</v>
      </c>
      <c r="BG12" s="16">
        <f t="shared" si="16"/>
        <v>4.0000000000000036E-3</v>
      </c>
      <c r="BH12" s="16">
        <f t="shared" si="17"/>
        <v>5.9999999999999984E-3</v>
      </c>
      <c r="BI12" s="18">
        <f t="shared" si="18"/>
        <v>5.9999999999999984E-3</v>
      </c>
    </row>
    <row r="13" spans="1:61">
      <c r="A13" s="20">
        <v>1</v>
      </c>
      <c r="B13" s="16">
        <v>14</v>
      </c>
      <c r="C13" s="17" t="s">
        <v>48</v>
      </c>
      <c r="D13" s="17">
        <v>26</v>
      </c>
      <c r="E13" s="15">
        <v>284</v>
      </c>
      <c r="F13" s="17">
        <v>154</v>
      </c>
      <c r="G13" s="16">
        <v>0.70303000000000004</v>
      </c>
      <c r="H13" s="16">
        <v>16.9251</v>
      </c>
      <c r="I13" s="18">
        <v>4.8767399999999999</v>
      </c>
      <c r="J13" s="16">
        <v>2.8570000000000002</v>
      </c>
      <c r="K13" s="16">
        <v>2.95</v>
      </c>
      <c r="L13" s="16">
        <v>4.9770000000000003</v>
      </c>
      <c r="M13" s="16">
        <v>4.194</v>
      </c>
      <c r="N13" s="16">
        <v>0.19500000000000001</v>
      </c>
      <c r="O13" s="16">
        <v>0.13300000000000001</v>
      </c>
      <c r="P13" s="16">
        <v>0.20599999999999999</v>
      </c>
      <c r="Q13" s="16">
        <v>0.2</v>
      </c>
      <c r="R13" s="16">
        <v>0.153</v>
      </c>
      <c r="S13" s="16">
        <v>0.115</v>
      </c>
      <c r="T13" s="16">
        <v>6.9000000000000006E-2</v>
      </c>
      <c r="U13" s="16">
        <v>6.2E-2</v>
      </c>
      <c r="V13" s="16">
        <v>0.10299999999999999</v>
      </c>
      <c r="W13" s="18">
        <v>8.5000000000000006E-2</v>
      </c>
      <c r="X13" s="15">
        <v>78</v>
      </c>
      <c r="Y13" s="17">
        <v>35</v>
      </c>
      <c r="Z13">
        <v>0.375</v>
      </c>
      <c r="AA13">
        <v>7.9835399999999996</v>
      </c>
      <c r="AB13">
        <v>3.9917699999999998</v>
      </c>
      <c r="AC13">
        <v>3.1829999999999998</v>
      </c>
      <c r="AD13">
        <v>3.0920000000000001</v>
      </c>
      <c r="AE13">
        <v>5.2670000000000003</v>
      </c>
      <c r="AF13">
        <v>6.3490000000000002</v>
      </c>
      <c r="AG13">
        <v>0.183</v>
      </c>
      <c r="AH13">
        <v>0.158</v>
      </c>
      <c r="AI13">
        <v>0.223</v>
      </c>
      <c r="AJ13">
        <v>0.22500000000000001</v>
      </c>
      <c r="AK13">
        <v>0.187</v>
      </c>
      <c r="AL13">
        <v>0.15</v>
      </c>
      <c r="AM13">
        <v>9.6000000000000002E-2</v>
      </c>
      <c r="AN13">
        <v>0.08</v>
      </c>
      <c r="AO13">
        <v>9.8000000000000004E-2</v>
      </c>
      <c r="AP13">
        <v>0.108</v>
      </c>
      <c r="AQ13" s="15">
        <f t="shared" si="0"/>
        <v>206</v>
      </c>
      <c r="AR13" s="16">
        <f t="shared" si="1"/>
        <v>119</v>
      </c>
      <c r="AS13" s="16">
        <f t="shared" si="2"/>
        <v>0.32803000000000004</v>
      </c>
      <c r="AT13" s="16">
        <f t="shared" si="3"/>
        <v>8.9415600000000008</v>
      </c>
      <c r="AU13" s="18">
        <f t="shared" si="4"/>
        <v>0.88497000000000003</v>
      </c>
      <c r="AV13" s="24">
        <f t="shared" si="5"/>
        <v>-0.32599999999999962</v>
      </c>
      <c r="AW13" s="22">
        <f t="shared" si="6"/>
        <v>-0.1419999999999999</v>
      </c>
      <c r="AX13" s="22">
        <f t="shared" si="7"/>
        <v>-0.29000000000000004</v>
      </c>
      <c r="AY13" s="22">
        <f t="shared" si="8"/>
        <v>-2.1550000000000002</v>
      </c>
      <c r="AZ13" s="16">
        <f t="shared" si="9"/>
        <v>1.2000000000000011E-2</v>
      </c>
      <c r="BA13" s="22">
        <f t="shared" si="10"/>
        <v>-2.4999999999999994E-2</v>
      </c>
      <c r="BB13" s="22">
        <f t="shared" si="11"/>
        <v>-1.7000000000000015E-2</v>
      </c>
      <c r="BC13" s="22">
        <f t="shared" si="12"/>
        <v>-2.4999999999999994E-2</v>
      </c>
      <c r="BD13" s="22">
        <f t="shared" si="13"/>
        <v>-3.4000000000000002E-2</v>
      </c>
      <c r="BE13" s="22">
        <f t="shared" si="14"/>
        <v>-3.4999999999999989E-2</v>
      </c>
      <c r="BF13" s="22">
        <f t="shared" si="15"/>
        <v>-2.6999999999999996E-2</v>
      </c>
      <c r="BG13" s="22">
        <f t="shared" si="16"/>
        <v>-1.8000000000000002E-2</v>
      </c>
      <c r="BH13" s="16">
        <f t="shared" si="17"/>
        <v>4.9999999999999906E-3</v>
      </c>
      <c r="BI13" s="60">
        <f t="shared" si="18"/>
        <v>-2.2999999999999993E-2</v>
      </c>
    </row>
    <row r="14" spans="1:61">
      <c r="A14" s="20">
        <v>1</v>
      </c>
      <c r="B14" s="16">
        <v>15</v>
      </c>
      <c r="C14" s="17" t="s">
        <v>48</v>
      </c>
      <c r="D14" s="17">
        <v>31</v>
      </c>
      <c r="E14" s="15">
        <v>219</v>
      </c>
      <c r="F14" s="17">
        <v>128</v>
      </c>
      <c r="G14" s="16">
        <v>0.58447499999999997</v>
      </c>
      <c r="H14" s="16">
        <v>18.4679</v>
      </c>
      <c r="I14" s="18">
        <v>10.8146</v>
      </c>
      <c r="J14" s="16">
        <v>3.6819999999999999</v>
      </c>
      <c r="K14" s="16">
        <v>3.5739999999999998</v>
      </c>
      <c r="L14" s="16">
        <v>3.3759999999999999</v>
      </c>
      <c r="M14" s="16">
        <v>3.2639999999999998</v>
      </c>
      <c r="N14" s="16">
        <v>0.13800000000000001</v>
      </c>
      <c r="O14" s="16">
        <v>0.121</v>
      </c>
      <c r="P14" s="16">
        <v>0.19500000000000001</v>
      </c>
      <c r="Q14" s="16">
        <v>0.18</v>
      </c>
      <c r="R14" s="16">
        <v>0.12</v>
      </c>
      <c r="S14" s="16">
        <v>9.8000000000000004E-2</v>
      </c>
      <c r="T14" s="16">
        <v>6.2E-2</v>
      </c>
      <c r="U14" s="16">
        <v>5.7000000000000002E-2</v>
      </c>
      <c r="V14" s="16">
        <v>7.4999999999999997E-2</v>
      </c>
      <c r="W14" s="18">
        <v>6.4000000000000001E-2</v>
      </c>
      <c r="X14" s="15">
        <v>54</v>
      </c>
      <c r="Y14" s="17">
        <v>36</v>
      </c>
      <c r="Z14">
        <v>0.63265300000000002</v>
      </c>
      <c r="AA14">
        <v>12.0001</v>
      </c>
      <c r="AB14">
        <v>9.6001100000000008</v>
      </c>
      <c r="AC14">
        <v>3.1549999999999998</v>
      </c>
      <c r="AD14">
        <v>3.169</v>
      </c>
      <c r="AE14">
        <v>2.8690000000000002</v>
      </c>
      <c r="AF14">
        <v>2.8969999999999998</v>
      </c>
      <c r="AG14">
        <v>0.10299999999999999</v>
      </c>
      <c r="AH14">
        <v>9.7000000000000003E-2</v>
      </c>
      <c r="AI14">
        <v>0.16</v>
      </c>
      <c r="AJ14">
        <v>0.156</v>
      </c>
      <c r="AK14">
        <v>9.5000000000000001E-2</v>
      </c>
      <c r="AL14">
        <v>8.5999999999999993E-2</v>
      </c>
      <c r="AM14">
        <v>5.2999999999999999E-2</v>
      </c>
      <c r="AN14">
        <v>0.05</v>
      </c>
      <c r="AO14">
        <v>6.5000000000000002E-2</v>
      </c>
      <c r="AP14">
        <v>6.0999999999999999E-2</v>
      </c>
      <c r="AQ14" s="15">
        <f t="shared" si="0"/>
        <v>165</v>
      </c>
      <c r="AR14" s="16">
        <f t="shared" si="1"/>
        <v>92</v>
      </c>
      <c r="AS14" s="22">
        <f t="shared" si="2"/>
        <v>-4.8178000000000054E-2</v>
      </c>
      <c r="AT14" s="16">
        <f t="shared" si="3"/>
        <v>6.4678000000000004</v>
      </c>
      <c r="AU14" s="18">
        <f t="shared" si="4"/>
        <v>1.2144899999999996</v>
      </c>
      <c r="AV14" s="15">
        <f t="shared" si="5"/>
        <v>0.52700000000000014</v>
      </c>
      <c r="AW14" s="16">
        <f t="shared" si="6"/>
        <v>0.4049999999999998</v>
      </c>
      <c r="AX14" s="16">
        <f t="shared" si="7"/>
        <v>0.50699999999999967</v>
      </c>
      <c r="AY14" s="16">
        <f t="shared" si="8"/>
        <v>0.36699999999999999</v>
      </c>
      <c r="AZ14" s="16">
        <f t="shared" si="9"/>
        <v>3.5000000000000017E-2</v>
      </c>
      <c r="BA14" s="16">
        <f t="shared" si="10"/>
        <v>2.3999999999999994E-2</v>
      </c>
      <c r="BB14" s="16">
        <f t="shared" si="11"/>
        <v>3.5000000000000003E-2</v>
      </c>
      <c r="BC14" s="16">
        <f t="shared" si="12"/>
        <v>2.3999999999999994E-2</v>
      </c>
      <c r="BD14" s="16">
        <f t="shared" si="13"/>
        <v>2.4999999999999994E-2</v>
      </c>
      <c r="BE14" s="16">
        <f t="shared" si="14"/>
        <v>1.2000000000000011E-2</v>
      </c>
      <c r="BF14" s="16">
        <f t="shared" si="15"/>
        <v>9.0000000000000011E-3</v>
      </c>
      <c r="BG14" s="16">
        <f t="shared" si="16"/>
        <v>6.9999999999999993E-3</v>
      </c>
      <c r="BH14" s="16">
        <f t="shared" si="17"/>
        <v>9.999999999999995E-3</v>
      </c>
      <c r="BI14" s="18">
        <f t="shared" si="18"/>
        <v>3.0000000000000027E-3</v>
      </c>
    </row>
    <row r="15" spans="1:61">
      <c r="A15" s="20">
        <v>1</v>
      </c>
      <c r="B15" s="16">
        <v>16</v>
      </c>
      <c r="C15" s="17" t="s">
        <v>47</v>
      </c>
      <c r="D15" s="17">
        <v>24</v>
      </c>
      <c r="E15" s="15">
        <v>240</v>
      </c>
      <c r="F15" s="17">
        <v>135</v>
      </c>
      <c r="G15" s="16">
        <v>0.56066899999999997</v>
      </c>
      <c r="H15" s="16">
        <v>18.8857</v>
      </c>
      <c r="I15" s="18">
        <v>13.5977</v>
      </c>
      <c r="J15" s="16">
        <v>3.339</v>
      </c>
      <c r="K15" s="16">
        <v>3.2730000000000001</v>
      </c>
      <c r="L15" s="16">
        <v>3.1989999999999998</v>
      </c>
      <c r="M15" s="16">
        <v>3.141</v>
      </c>
      <c r="N15" s="16">
        <v>0.128</v>
      </c>
      <c r="O15" s="16">
        <v>0.11799999999999999</v>
      </c>
      <c r="P15" s="16">
        <v>0.17299999999999999</v>
      </c>
      <c r="Q15" s="16">
        <v>0.16300000000000001</v>
      </c>
      <c r="R15" s="16">
        <v>0.10299999999999999</v>
      </c>
      <c r="S15" s="16">
        <v>0.09</v>
      </c>
      <c r="T15" s="16">
        <v>5.6000000000000001E-2</v>
      </c>
      <c r="U15" s="16">
        <v>5.1999999999999998E-2</v>
      </c>
      <c r="V15" s="16">
        <v>6.8000000000000005E-2</v>
      </c>
      <c r="W15" s="18">
        <v>5.6000000000000001E-2</v>
      </c>
      <c r="X15" s="15">
        <v>101</v>
      </c>
      <c r="Y15" s="17">
        <v>53</v>
      </c>
      <c r="Z15">
        <v>0.91304300000000005</v>
      </c>
      <c r="AA15">
        <v>14.9579</v>
      </c>
      <c r="AB15">
        <v>11.381</v>
      </c>
      <c r="AC15">
        <v>3.6629999999999998</v>
      </c>
      <c r="AD15">
        <v>3.512</v>
      </c>
      <c r="AE15">
        <v>2.8580000000000001</v>
      </c>
      <c r="AF15">
        <v>2.7909999999999999</v>
      </c>
      <c r="AG15">
        <v>0.127</v>
      </c>
      <c r="AH15">
        <v>0.122</v>
      </c>
      <c r="AI15">
        <v>0.16700000000000001</v>
      </c>
      <c r="AJ15">
        <v>0.159</v>
      </c>
      <c r="AK15">
        <v>9.4E-2</v>
      </c>
      <c r="AL15">
        <v>8.5999999999999993E-2</v>
      </c>
      <c r="AM15">
        <v>5.1999999999999998E-2</v>
      </c>
      <c r="AN15">
        <v>4.9000000000000002E-2</v>
      </c>
      <c r="AO15">
        <v>5.2999999999999999E-2</v>
      </c>
      <c r="AP15">
        <v>4.9000000000000002E-2</v>
      </c>
      <c r="AQ15" s="15">
        <f t="shared" si="0"/>
        <v>139</v>
      </c>
      <c r="AR15" s="16">
        <f t="shared" si="1"/>
        <v>82</v>
      </c>
      <c r="AS15" s="22">
        <f t="shared" si="2"/>
        <v>-0.35237400000000008</v>
      </c>
      <c r="AT15" s="16">
        <f t="shared" si="3"/>
        <v>3.9277999999999995</v>
      </c>
      <c r="AU15" s="18">
        <f t="shared" si="4"/>
        <v>2.2166999999999994</v>
      </c>
      <c r="AV15" s="24">
        <f t="shared" si="5"/>
        <v>-0.32399999999999984</v>
      </c>
      <c r="AW15" s="22">
        <f t="shared" si="6"/>
        <v>-0.23899999999999988</v>
      </c>
      <c r="AX15" s="16">
        <f t="shared" si="7"/>
        <v>0.34099999999999975</v>
      </c>
      <c r="AY15" s="16">
        <f t="shared" si="8"/>
        <v>0.35000000000000009</v>
      </c>
      <c r="AZ15" s="16">
        <f t="shared" si="9"/>
        <v>1.0000000000000009E-3</v>
      </c>
      <c r="BA15" s="22">
        <f t="shared" si="10"/>
        <v>-4.0000000000000036E-3</v>
      </c>
      <c r="BB15" s="16">
        <f t="shared" si="11"/>
        <v>5.9999999999999776E-3</v>
      </c>
      <c r="BC15" s="16">
        <f t="shared" si="12"/>
        <v>4.0000000000000036E-3</v>
      </c>
      <c r="BD15" s="16">
        <f t="shared" si="13"/>
        <v>8.9999999999999941E-3</v>
      </c>
      <c r="BE15" s="16">
        <f t="shared" si="14"/>
        <v>4.0000000000000036E-3</v>
      </c>
      <c r="BF15" s="16">
        <f t="shared" si="15"/>
        <v>4.0000000000000036E-3</v>
      </c>
      <c r="BG15" s="16">
        <f t="shared" si="16"/>
        <v>2.9999999999999957E-3</v>
      </c>
      <c r="BH15" s="16">
        <f t="shared" si="17"/>
        <v>1.5000000000000006E-2</v>
      </c>
      <c r="BI15" s="18">
        <f t="shared" si="18"/>
        <v>6.9999999999999993E-3</v>
      </c>
    </row>
    <row r="16" spans="1:61">
      <c r="A16" s="20"/>
      <c r="B16" s="17">
        <v>17</v>
      </c>
      <c r="C16" s="17"/>
      <c r="D16" s="17"/>
      <c r="E16" s="15"/>
      <c r="F16" s="17"/>
      <c r="G16" s="16"/>
      <c r="H16" s="16"/>
      <c r="I16" s="18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8"/>
      <c r="X16" s="15"/>
      <c r="Y16" s="17"/>
      <c r="Z16" s="17"/>
      <c r="AA16" s="16"/>
      <c r="AB16" s="18"/>
      <c r="AC16" s="15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8"/>
      <c r="AQ16" s="15"/>
      <c r="AR16" s="16"/>
      <c r="AS16" s="16"/>
      <c r="AT16" s="16"/>
      <c r="AU16" s="18"/>
      <c r="AV16" s="15"/>
      <c r="AW16" s="16"/>
      <c r="AX16" s="16"/>
      <c r="AY16" s="16"/>
      <c r="AZ16" s="16"/>
      <c r="BA16" s="16"/>
      <c r="BB16" s="16"/>
      <c r="BC16" s="16"/>
      <c r="BD16" s="16"/>
      <c r="BE16" s="16"/>
      <c r="BF16" s="16"/>
      <c r="BG16" s="16"/>
      <c r="BH16" s="16"/>
      <c r="BI16" s="18"/>
    </row>
    <row r="17" spans="1:61">
      <c r="A17" s="20">
        <v>1</v>
      </c>
      <c r="B17" s="16">
        <v>18</v>
      </c>
      <c r="C17" s="17" t="s">
        <v>47</v>
      </c>
      <c r="D17" s="17">
        <v>23</v>
      </c>
      <c r="E17" s="15">
        <v>164</v>
      </c>
      <c r="F17" s="17">
        <v>83</v>
      </c>
      <c r="G17" s="16">
        <v>0.50617299999999998</v>
      </c>
      <c r="H17" s="16">
        <v>11.211399999999999</v>
      </c>
      <c r="I17" s="18">
        <v>9.5380900000000004</v>
      </c>
      <c r="J17" s="16">
        <v>3.544</v>
      </c>
      <c r="K17" s="16">
        <v>3.4369999999999998</v>
      </c>
      <c r="L17" s="16">
        <v>2.8570000000000002</v>
      </c>
      <c r="M17" s="16">
        <v>2.6469999999999998</v>
      </c>
      <c r="N17" s="16">
        <v>0.123</v>
      </c>
      <c r="O17" s="16">
        <v>0.112</v>
      </c>
      <c r="P17" s="16">
        <v>0.16900000000000001</v>
      </c>
      <c r="Q17" s="16">
        <v>0.159</v>
      </c>
      <c r="R17" s="16">
        <v>0.10100000000000001</v>
      </c>
      <c r="S17" s="16">
        <v>8.6999999999999994E-2</v>
      </c>
      <c r="T17" s="16">
        <v>5.5E-2</v>
      </c>
      <c r="U17" s="16">
        <v>0.05</v>
      </c>
      <c r="V17" s="16">
        <v>6.0999999999999999E-2</v>
      </c>
      <c r="W17" s="18">
        <v>5.3999999999999999E-2</v>
      </c>
      <c r="X17" s="15">
        <v>109</v>
      </c>
      <c r="Y17" s="17">
        <v>64</v>
      </c>
      <c r="Z17" s="17">
        <v>0.57281599999999999</v>
      </c>
      <c r="AA17" s="17">
        <v>18.970800000000001</v>
      </c>
      <c r="AB17">
        <v>12.4496</v>
      </c>
      <c r="AC17">
        <v>3.48</v>
      </c>
      <c r="AD17">
        <v>3.4020000000000001</v>
      </c>
      <c r="AE17">
        <v>3.7959999999999998</v>
      </c>
      <c r="AF17">
        <v>3.3239999999999998</v>
      </c>
      <c r="AG17">
        <v>0.14499999999999999</v>
      </c>
      <c r="AH17">
        <v>0.113</v>
      </c>
      <c r="AI17">
        <v>0.20100000000000001</v>
      </c>
      <c r="AJ17">
        <v>0.17599999999999999</v>
      </c>
      <c r="AK17">
        <v>0.13600000000000001</v>
      </c>
      <c r="AL17">
        <v>9.8000000000000004E-2</v>
      </c>
      <c r="AM17">
        <v>7.4999999999999997E-2</v>
      </c>
      <c r="AN17">
        <v>5.8999999999999997E-2</v>
      </c>
      <c r="AO17">
        <v>7.2999999999999995E-2</v>
      </c>
      <c r="AP17">
        <v>6.5000000000000002E-2</v>
      </c>
      <c r="AQ17" s="15">
        <f t="shared" si="0"/>
        <v>55</v>
      </c>
      <c r="AR17" s="16">
        <f t="shared" si="1"/>
        <v>19</v>
      </c>
      <c r="AS17" s="22">
        <f t="shared" si="2"/>
        <v>-6.6643000000000008E-2</v>
      </c>
      <c r="AT17" s="22">
        <f t="shared" si="3"/>
        <v>-7.7594000000000012</v>
      </c>
      <c r="AU17" s="60">
        <f t="shared" si="4"/>
        <v>-2.9115099999999998</v>
      </c>
      <c r="AV17" s="15">
        <f t="shared" si="5"/>
        <v>6.4000000000000057E-2</v>
      </c>
      <c r="AW17" s="16">
        <f t="shared" si="6"/>
        <v>3.4999999999999698E-2</v>
      </c>
      <c r="AX17" s="22">
        <f t="shared" si="7"/>
        <v>-0.93899999999999961</v>
      </c>
      <c r="AY17" s="22">
        <f t="shared" si="8"/>
        <v>-0.67700000000000005</v>
      </c>
      <c r="AZ17" s="22">
        <f t="shared" si="9"/>
        <v>-2.1999999999999992E-2</v>
      </c>
      <c r="BA17" s="22">
        <f t="shared" si="10"/>
        <v>-1.0000000000000009E-3</v>
      </c>
      <c r="BB17" s="22">
        <f t="shared" si="11"/>
        <v>-3.2000000000000001E-2</v>
      </c>
      <c r="BC17" s="22">
        <f t="shared" si="12"/>
        <v>-1.6999999999999987E-2</v>
      </c>
      <c r="BD17" s="22">
        <f t="shared" si="13"/>
        <v>-3.5000000000000003E-2</v>
      </c>
      <c r="BE17" s="22">
        <f t="shared" si="14"/>
        <v>-1.100000000000001E-2</v>
      </c>
      <c r="BF17" s="22">
        <f t="shared" si="15"/>
        <v>-1.9999999999999997E-2</v>
      </c>
      <c r="BG17" s="22">
        <f t="shared" si="16"/>
        <v>-8.9999999999999941E-3</v>
      </c>
      <c r="BH17" s="22">
        <f t="shared" si="17"/>
        <v>-1.1999999999999997E-2</v>
      </c>
      <c r="BI17" s="60">
        <f t="shared" si="18"/>
        <v>-1.1000000000000003E-2</v>
      </c>
    </row>
    <row r="18" spans="1:61">
      <c r="A18" s="20">
        <v>1</v>
      </c>
      <c r="B18" s="16">
        <v>19</v>
      </c>
      <c r="C18" s="17" t="s">
        <v>47</v>
      </c>
      <c r="D18" s="17">
        <v>35</v>
      </c>
      <c r="E18" s="15">
        <v>335</v>
      </c>
      <c r="F18" s="17">
        <v>156</v>
      </c>
      <c r="G18" s="70">
        <v>0.45283000000000001</v>
      </c>
      <c r="H18" s="16">
        <v>13.6219</v>
      </c>
      <c r="I18" s="18">
        <v>8.7406900000000007</v>
      </c>
      <c r="J18" s="16">
        <v>3.4039999999999999</v>
      </c>
      <c r="K18" s="16">
        <v>3.351</v>
      </c>
      <c r="L18" s="16">
        <v>3.593</v>
      </c>
      <c r="M18" s="16">
        <v>3.4409999999999998</v>
      </c>
      <c r="N18" s="16">
        <v>0.13500000000000001</v>
      </c>
      <c r="O18" s="16">
        <v>0.111</v>
      </c>
      <c r="P18" s="16">
        <v>0.189</v>
      </c>
      <c r="Q18" s="16">
        <v>0.17299999999999999</v>
      </c>
      <c r="R18" s="16">
        <v>0.13300000000000001</v>
      </c>
      <c r="S18" s="16">
        <v>0.107</v>
      </c>
      <c r="T18" s="16">
        <v>7.0999999999999994E-2</v>
      </c>
      <c r="U18" s="16">
        <v>6.0999999999999999E-2</v>
      </c>
      <c r="V18" s="16">
        <v>9.1999999999999998E-2</v>
      </c>
      <c r="W18" s="18">
        <v>8.5999999999999993E-2</v>
      </c>
      <c r="X18" s="15">
        <v>86</v>
      </c>
      <c r="Y18" s="17">
        <v>40</v>
      </c>
      <c r="Z18">
        <v>0.44155800000000001</v>
      </c>
      <c r="AA18">
        <v>7.5482699999999996</v>
      </c>
      <c r="AB18">
        <v>5.5160400000000003</v>
      </c>
      <c r="AC18">
        <v>3.3530000000000002</v>
      </c>
      <c r="AD18">
        <v>3.0960000000000001</v>
      </c>
      <c r="AE18">
        <v>3.1680000000000001</v>
      </c>
      <c r="AF18">
        <v>2.7930000000000001</v>
      </c>
      <c r="AG18">
        <v>0.11600000000000001</v>
      </c>
      <c r="AH18">
        <v>9.5000000000000001E-2</v>
      </c>
      <c r="AI18">
        <v>0.161</v>
      </c>
      <c r="AJ18">
        <v>0.14899999999999999</v>
      </c>
      <c r="AK18">
        <v>0.111</v>
      </c>
      <c r="AL18">
        <v>8.5999999999999993E-2</v>
      </c>
      <c r="AM18">
        <v>5.8000000000000003E-2</v>
      </c>
      <c r="AN18">
        <v>4.9000000000000002E-2</v>
      </c>
      <c r="AO18">
        <v>6.6000000000000003E-2</v>
      </c>
      <c r="AP18">
        <v>5.5E-2</v>
      </c>
      <c r="AQ18" s="15">
        <f t="shared" si="0"/>
        <v>249</v>
      </c>
      <c r="AR18" s="16">
        <f t="shared" si="1"/>
        <v>116</v>
      </c>
      <c r="AS18" s="16">
        <f t="shared" si="2"/>
        <v>1.1272000000000004E-2</v>
      </c>
      <c r="AT18" s="16">
        <f t="shared" si="3"/>
        <v>6.0736300000000005</v>
      </c>
      <c r="AU18" s="18">
        <f t="shared" si="4"/>
        <v>3.2246500000000005</v>
      </c>
      <c r="AV18" s="15">
        <f t="shared" si="5"/>
        <v>5.0999999999999712E-2</v>
      </c>
      <c r="AW18" s="16">
        <f t="shared" si="6"/>
        <v>0.25499999999999989</v>
      </c>
      <c r="AX18" s="16">
        <f t="shared" si="7"/>
        <v>0.42499999999999982</v>
      </c>
      <c r="AY18" s="16">
        <f t="shared" si="8"/>
        <v>0.64799999999999969</v>
      </c>
      <c r="AZ18" s="16">
        <f t="shared" si="9"/>
        <v>1.9000000000000003E-2</v>
      </c>
      <c r="BA18" s="16">
        <f t="shared" si="10"/>
        <v>1.6E-2</v>
      </c>
      <c r="BB18" s="16">
        <f t="shared" si="11"/>
        <v>2.7999999999999997E-2</v>
      </c>
      <c r="BC18" s="16">
        <f t="shared" si="12"/>
        <v>2.3999999999999994E-2</v>
      </c>
      <c r="BD18" s="16">
        <f t="shared" si="13"/>
        <v>2.2000000000000006E-2</v>
      </c>
      <c r="BE18" s="16">
        <f t="shared" si="14"/>
        <v>2.1000000000000005E-2</v>
      </c>
      <c r="BF18" s="16">
        <f t="shared" si="15"/>
        <v>1.2999999999999991E-2</v>
      </c>
      <c r="BG18" s="16">
        <f t="shared" si="16"/>
        <v>1.1999999999999997E-2</v>
      </c>
      <c r="BH18" s="16">
        <f t="shared" si="17"/>
        <v>2.5999999999999995E-2</v>
      </c>
      <c r="BI18" s="18">
        <f t="shared" si="18"/>
        <v>3.0999999999999993E-2</v>
      </c>
    </row>
    <row r="19" spans="1:61">
      <c r="A19" s="61">
        <v>1</v>
      </c>
      <c r="B19" s="93">
        <v>20</v>
      </c>
      <c r="C19" s="93" t="s">
        <v>48</v>
      </c>
      <c r="D19" s="93">
        <v>42</v>
      </c>
      <c r="E19" s="61">
        <v>334</v>
      </c>
      <c r="F19" s="93">
        <v>198</v>
      </c>
      <c r="G19" s="93">
        <v>0.77314799999999995</v>
      </c>
      <c r="H19" s="93">
        <v>27.423999999999999</v>
      </c>
      <c r="I19" s="94">
        <v>24.376899999999999</v>
      </c>
      <c r="J19" s="93">
        <v>3.7050000000000001</v>
      </c>
      <c r="K19" s="93">
        <v>3.7010000000000001</v>
      </c>
      <c r="L19" s="93">
        <v>2.9220000000000002</v>
      </c>
      <c r="M19" s="93">
        <v>2.8359999999999999</v>
      </c>
      <c r="N19" s="93">
        <v>0.123</v>
      </c>
      <c r="O19" s="93">
        <v>0.11600000000000001</v>
      </c>
      <c r="P19" s="93">
        <v>0.17499999999999999</v>
      </c>
      <c r="Q19" s="93">
        <v>0.16900000000000001</v>
      </c>
      <c r="R19" s="93">
        <v>0.104</v>
      </c>
      <c r="S19" s="93">
        <v>9.5000000000000001E-2</v>
      </c>
      <c r="T19" s="93">
        <v>5.8999999999999997E-2</v>
      </c>
      <c r="U19" s="93">
        <v>5.6000000000000001E-2</v>
      </c>
      <c r="V19" s="93">
        <v>6.3E-2</v>
      </c>
      <c r="W19" s="94">
        <v>6.0999999999999999E-2</v>
      </c>
      <c r="X19" s="61">
        <v>83</v>
      </c>
      <c r="Y19" s="93">
        <v>38</v>
      </c>
      <c r="Z19" s="95">
        <v>0.45783099999999999</v>
      </c>
      <c r="AA19" s="93">
        <v>10.371600000000001</v>
      </c>
      <c r="AB19" s="94">
        <v>7.5104800000000003</v>
      </c>
      <c r="AC19" s="95">
        <v>3.7650000000000001</v>
      </c>
      <c r="AD19" s="95">
        <v>3.63</v>
      </c>
      <c r="AE19" s="95">
        <v>2.6840000000000002</v>
      </c>
      <c r="AF19" s="95">
        <v>2.6469999999999998</v>
      </c>
      <c r="AG19" s="95">
        <v>0.128</v>
      </c>
      <c r="AH19" s="95">
        <v>0.114</v>
      </c>
      <c r="AI19" s="95">
        <v>0.17100000000000001</v>
      </c>
      <c r="AJ19" s="95">
        <v>0.159</v>
      </c>
      <c r="AK19" s="95">
        <v>0.11</v>
      </c>
      <c r="AL19" s="95">
        <v>8.7999999999999995E-2</v>
      </c>
      <c r="AM19" s="95">
        <v>6.0999999999999999E-2</v>
      </c>
      <c r="AN19" s="95">
        <v>5.1999999999999998E-2</v>
      </c>
      <c r="AO19" s="95">
        <v>6.6000000000000003E-2</v>
      </c>
      <c r="AP19" s="95">
        <v>5.2999999999999999E-2</v>
      </c>
      <c r="AQ19" s="61">
        <f t="shared" si="0"/>
        <v>251</v>
      </c>
      <c r="AR19" s="93">
        <f t="shared" si="1"/>
        <v>160</v>
      </c>
      <c r="AS19" s="93">
        <f t="shared" si="2"/>
        <v>0.31531699999999996</v>
      </c>
      <c r="AT19" s="93">
        <f t="shared" si="3"/>
        <v>17.052399999999999</v>
      </c>
      <c r="AU19" s="94">
        <f t="shared" si="4"/>
        <v>16.866419999999998</v>
      </c>
      <c r="AV19" s="61">
        <f t="shared" si="5"/>
        <v>-6.0000000000000053E-2</v>
      </c>
      <c r="AW19" s="93">
        <f t="shared" si="6"/>
        <v>7.1000000000000174E-2</v>
      </c>
      <c r="AX19" s="93">
        <f t="shared" si="7"/>
        <v>0.23799999999999999</v>
      </c>
      <c r="AY19" s="93">
        <f t="shared" si="8"/>
        <v>0.18900000000000006</v>
      </c>
      <c r="AZ19" s="93">
        <f t="shared" si="9"/>
        <v>-5.0000000000000044E-3</v>
      </c>
      <c r="BA19" s="93">
        <f t="shared" si="10"/>
        <v>2.0000000000000018E-3</v>
      </c>
      <c r="BB19" s="93">
        <f t="shared" si="11"/>
        <v>3.9999999999999758E-3</v>
      </c>
      <c r="BC19" s="93">
        <f t="shared" si="12"/>
        <v>1.0000000000000009E-2</v>
      </c>
      <c r="BD19" s="93">
        <f t="shared" si="13"/>
        <v>-6.0000000000000053E-3</v>
      </c>
      <c r="BE19" s="93">
        <f t="shared" si="14"/>
        <v>7.0000000000000062E-3</v>
      </c>
      <c r="BF19" s="93">
        <f t="shared" si="15"/>
        <v>-2.0000000000000018E-3</v>
      </c>
      <c r="BG19" s="93">
        <f t="shared" si="16"/>
        <v>4.0000000000000036E-3</v>
      </c>
      <c r="BH19" s="93">
        <f t="shared" si="17"/>
        <v>-3.0000000000000027E-3</v>
      </c>
      <c r="BI19" s="94">
        <f t="shared" si="18"/>
        <v>8.0000000000000002E-3</v>
      </c>
    </row>
    <row r="20" spans="1:61">
      <c r="A20" s="20">
        <v>1</v>
      </c>
      <c r="B20" s="16">
        <v>21</v>
      </c>
      <c r="C20" s="17" t="s">
        <v>47</v>
      </c>
      <c r="D20" s="17">
        <v>27</v>
      </c>
      <c r="E20" s="15">
        <v>272</v>
      </c>
      <c r="F20" s="17">
        <v>135</v>
      </c>
      <c r="G20" s="16">
        <v>0.70198700000000003</v>
      </c>
      <c r="H20" s="16">
        <v>13.946099999999999</v>
      </c>
      <c r="I20" s="18">
        <v>10.7278</v>
      </c>
      <c r="J20" s="16">
        <v>3.7040000000000002</v>
      </c>
      <c r="K20" s="16">
        <v>3.6469999999999998</v>
      </c>
      <c r="L20" s="16">
        <v>3.0710000000000002</v>
      </c>
      <c r="M20" s="16">
        <v>3.0430000000000001</v>
      </c>
      <c r="N20" s="16">
        <v>0.127</v>
      </c>
      <c r="O20" s="16">
        <v>0.11899999999999999</v>
      </c>
      <c r="P20" s="16">
        <v>0.182</v>
      </c>
      <c r="Q20" s="16">
        <v>0.17599999999999999</v>
      </c>
      <c r="R20" s="16">
        <v>0.107</v>
      </c>
      <c r="S20" s="16">
        <v>9.8000000000000004E-2</v>
      </c>
      <c r="T20" s="16">
        <v>0.06</v>
      </c>
      <c r="U20" s="16">
        <v>5.8000000000000003E-2</v>
      </c>
      <c r="V20" s="16">
        <v>6.7000000000000004E-2</v>
      </c>
      <c r="W20" s="18">
        <v>6.3E-2</v>
      </c>
      <c r="X20" s="15">
        <v>97</v>
      </c>
      <c r="Y20" s="17">
        <v>52</v>
      </c>
      <c r="Z20">
        <v>0.47435899999999998</v>
      </c>
      <c r="AA20">
        <v>15.815300000000001</v>
      </c>
      <c r="AB20" s="18">
        <v>10.2799</v>
      </c>
      <c r="AC20">
        <v>4.2640000000000002</v>
      </c>
      <c r="AD20">
        <v>4.2919999999999998</v>
      </c>
      <c r="AE20">
        <v>3.6619999999999999</v>
      </c>
      <c r="AF20">
        <v>3.7570000000000001</v>
      </c>
      <c r="AG20">
        <v>0.158</v>
      </c>
      <c r="AH20">
        <v>0.13900000000000001</v>
      </c>
      <c r="AI20">
        <v>0.222</v>
      </c>
      <c r="AJ20">
        <v>0.221</v>
      </c>
      <c r="AK20">
        <v>0.15</v>
      </c>
      <c r="AL20">
        <v>0.13</v>
      </c>
      <c r="AM20">
        <v>7.9000000000000001E-2</v>
      </c>
      <c r="AN20">
        <v>7.2999999999999995E-2</v>
      </c>
      <c r="AO20">
        <v>0.126</v>
      </c>
      <c r="AP20">
        <v>8.5000000000000006E-2</v>
      </c>
      <c r="AQ20" s="15">
        <f t="shared" si="0"/>
        <v>175</v>
      </c>
      <c r="AR20" s="16">
        <f t="shared" si="1"/>
        <v>83</v>
      </c>
      <c r="AS20" s="16">
        <f t="shared" si="2"/>
        <v>0.22762800000000005</v>
      </c>
      <c r="AT20" s="22">
        <f t="shared" si="3"/>
        <v>-1.8692000000000011</v>
      </c>
      <c r="AU20" s="18">
        <f t="shared" si="4"/>
        <v>0.44790000000000063</v>
      </c>
      <c r="AV20" s="26">
        <f t="shared" si="5"/>
        <v>-0.56000000000000005</v>
      </c>
      <c r="AW20" s="23">
        <f t="shared" si="6"/>
        <v>-0.64500000000000002</v>
      </c>
      <c r="AX20" s="23">
        <f t="shared" si="7"/>
        <v>-0.59099999999999975</v>
      </c>
      <c r="AY20" s="23">
        <f t="shared" si="8"/>
        <v>-0.71399999999999997</v>
      </c>
      <c r="AZ20" s="23">
        <f t="shared" si="9"/>
        <v>-3.1E-2</v>
      </c>
      <c r="BA20" s="23">
        <f t="shared" si="10"/>
        <v>-2.0000000000000018E-2</v>
      </c>
      <c r="BB20" s="23">
        <f t="shared" si="11"/>
        <v>-4.0000000000000008E-2</v>
      </c>
      <c r="BC20" s="23">
        <f t="shared" si="12"/>
        <v>-4.5000000000000012E-2</v>
      </c>
      <c r="BD20" s="23">
        <f t="shared" si="13"/>
        <v>-4.2999999999999997E-2</v>
      </c>
      <c r="BE20" s="23">
        <f t="shared" si="14"/>
        <v>-3.2000000000000001E-2</v>
      </c>
      <c r="BF20" s="23">
        <f t="shared" si="15"/>
        <v>-1.9000000000000003E-2</v>
      </c>
      <c r="BG20" s="23">
        <f t="shared" si="16"/>
        <v>-1.4999999999999993E-2</v>
      </c>
      <c r="BH20" s="23">
        <f t="shared" si="17"/>
        <v>-5.8999999999999997E-2</v>
      </c>
      <c r="BI20" s="25">
        <f t="shared" si="18"/>
        <v>-2.2000000000000006E-2</v>
      </c>
    </row>
    <row r="21" spans="1:61">
      <c r="A21" s="20"/>
      <c r="B21" s="17">
        <v>22</v>
      </c>
      <c r="C21" s="17"/>
      <c r="D21" s="17"/>
      <c r="E21" s="15"/>
      <c r="F21" s="17"/>
      <c r="G21" s="16"/>
      <c r="H21" s="16"/>
      <c r="I21" s="18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8"/>
      <c r="X21" s="15"/>
      <c r="Y21" s="17"/>
      <c r="Z21" s="16"/>
      <c r="AA21" s="16"/>
      <c r="AB21" s="18"/>
      <c r="AC21" s="15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8"/>
      <c r="AQ21" s="15"/>
      <c r="AR21" s="16"/>
      <c r="AS21" s="16"/>
      <c r="AT21" s="16"/>
      <c r="AU21" s="18"/>
      <c r="AV21" s="15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18"/>
    </row>
    <row r="22" spans="1:61">
      <c r="A22" s="20">
        <v>1</v>
      </c>
      <c r="B22" s="16">
        <v>23</v>
      </c>
      <c r="C22" s="17" t="s">
        <v>47</v>
      </c>
      <c r="D22" s="17">
        <v>21</v>
      </c>
      <c r="E22" s="15">
        <v>23</v>
      </c>
      <c r="F22" s="17">
        <v>15</v>
      </c>
      <c r="G22" s="16">
        <v>0.83333299999999999</v>
      </c>
      <c r="H22" s="16">
        <v>24.8062</v>
      </c>
      <c r="I22" s="18">
        <v>17.3643</v>
      </c>
      <c r="J22" s="16">
        <v>4.1360000000000001</v>
      </c>
      <c r="K22" s="16">
        <v>4.1260000000000003</v>
      </c>
      <c r="L22" s="16">
        <v>3.5049999999999999</v>
      </c>
      <c r="M22" s="16">
        <v>2.8809999999999998</v>
      </c>
      <c r="N22" s="16">
        <v>0.154</v>
      </c>
      <c r="O22" s="16">
        <v>0.14399999999999999</v>
      </c>
      <c r="P22" s="16">
        <v>0.20899999999999999</v>
      </c>
      <c r="Q22" s="16">
        <v>0.19600000000000001</v>
      </c>
      <c r="R22" s="16">
        <v>0.13200000000000001</v>
      </c>
      <c r="S22" s="16">
        <v>0.11600000000000001</v>
      </c>
      <c r="T22" s="16">
        <v>7.4999999999999997E-2</v>
      </c>
      <c r="U22" s="16">
        <v>7.0000000000000007E-2</v>
      </c>
      <c r="V22" s="16">
        <v>8.8999999999999996E-2</v>
      </c>
      <c r="W22" s="18">
        <v>7.0999999999999994E-2</v>
      </c>
      <c r="X22" s="15">
        <v>133</v>
      </c>
      <c r="Y22" s="17">
        <v>61</v>
      </c>
      <c r="Z22">
        <v>0.58163299999999996</v>
      </c>
      <c r="AA22">
        <v>18.811599999999999</v>
      </c>
      <c r="AB22" s="88">
        <v>11.0854</v>
      </c>
      <c r="AC22">
        <v>4.46</v>
      </c>
      <c r="AD22">
        <v>4.4370000000000003</v>
      </c>
      <c r="AE22">
        <v>3.34</v>
      </c>
      <c r="AF22">
        <v>3.2440000000000002</v>
      </c>
      <c r="AG22">
        <v>0.14299999999999999</v>
      </c>
      <c r="AH22">
        <v>0.129</v>
      </c>
      <c r="AI22">
        <v>0.218</v>
      </c>
      <c r="AJ22">
        <v>0.21</v>
      </c>
      <c r="AK22">
        <v>0.13200000000000001</v>
      </c>
      <c r="AL22">
        <v>0.11899999999999999</v>
      </c>
      <c r="AM22">
        <v>7.2999999999999995E-2</v>
      </c>
      <c r="AN22">
        <v>7.0000000000000007E-2</v>
      </c>
      <c r="AO22">
        <v>7.3999999999999996E-2</v>
      </c>
      <c r="AP22">
        <v>7.4999999999999997E-2</v>
      </c>
      <c r="AQ22" s="24">
        <f t="shared" si="0"/>
        <v>-110</v>
      </c>
      <c r="AR22" s="22">
        <f t="shared" si="1"/>
        <v>-46</v>
      </c>
      <c r="AS22" s="16">
        <f t="shared" si="2"/>
        <v>0.25170000000000003</v>
      </c>
      <c r="AT22" s="16">
        <f t="shared" si="3"/>
        <v>5.9946000000000019</v>
      </c>
      <c r="AU22" s="18">
        <f t="shared" si="4"/>
        <v>6.2789000000000001</v>
      </c>
      <c r="AV22" s="15">
        <f t="shared" si="5"/>
        <v>-0.32399999999999984</v>
      </c>
      <c r="AW22" s="16">
        <f t="shared" si="6"/>
        <v>-0.31099999999999994</v>
      </c>
      <c r="AX22" s="16">
        <f t="shared" si="7"/>
        <v>0.16500000000000004</v>
      </c>
      <c r="AY22" s="16">
        <f t="shared" si="8"/>
        <v>-0.36300000000000043</v>
      </c>
      <c r="AZ22" s="16">
        <f t="shared" si="9"/>
        <v>1.100000000000001E-2</v>
      </c>
      <c r="BA22" s="16">
        <f t="shared" si="10"/>
        <v>1.4999999999999986E-2</v>
      </c>
      <c r="BB22" s="16">
        <f t="shared" si="11"/>
        <v>-9.000000000000008E-3</v>
      </c>
      <c r="BC22" s="16">
        <f t="shared" si="12"/>
        <v>-1.3999999999999985E-2</v>
      </c>
      <c r="BD22" s="16">
        <f t="shared" si="13"/>
        <v>0</v>
      </c>
      <c r="BE22" s="16">
        <f t="shared" si="14"/>
        <v>-2.9999999999999888E-3</v>
      </c>
      <c r="BF22" s="16">
        <f t="shared" si="15"/>
        <v>2.0000000000000018E-3</v>
      </c>
      <c r="BG22" s="16">
        <f t="shared" si="16"/>
        <v>0</v>
      </c>
      <c r="BH22" s="16">
        <f t="shared" si="17"/>
        <v>1.4999999999999999E-2</v>
      </c>
      <c r="BI22" s="60">
        <f t="shared" si="18"/>
        <v>-4.0000000000000036E-3</v>
      </c>
    </row>
    <row r="23" spans="1:61">
      <c r="A23" s="20">
        <v>1</v>
      </c>
      <c r="B23" s="16">
        <v>24</v>
      </c>
      <c r="C23" s="27" t="s">
        <v>48</v>
      </c>
      <c r="D23" s="21">
        <v>21</v>
      </c>
      <c r="E23" s="15">
        <v>428</v>
      </c>
      <c r="F23" s="17">
        <v>277</v>
      </c>
      <c r="G23" s="16">
        <v>0.64719599999999999</v>
      </c>
      <c r="H23" s="16">
        <v>34.052199999999999</v>
      </c>
      <c r="I23" s="18">
        <v>13.4481</v>
      </c>
      <c r="J23" s="16">
        <v>2.9220000000000002</v>
      </c>
      <c r="K23" s="16">
        <v>3.0870000000000002</v>
      </c>
      <c r="L23" s="16">
        <v>4.476</v>
      </c>
      <c r="M23" s="16">
        <v>4.1120000000000001</v>
      </c>
      <c r="N23" s="16">
        <v>0.17699999999999999</v>
      </c>
      <c r="O23" s="16">
        <v>0.129</v>
      </c>
      <c r="P23" s="16">
        <v>0.222</v>
      </c>
      <c r="Q23" s="16">
        <v>0.21099999999999999</v>
      </c>
      <c r="R23" s="16">
        <v>0.161</v>
      </c>
      <c r="S23" s="16">
        <v>0.12</v>
      </c>
      <c r="T23" s="16">
        <v>8.1000000000000003E-2</v>
      </c>
      <c r="U23" s="16">
        <v>6.9000000000000006E-2</v>
      </c>
      <c r="V23" s="16">
        <v>0.14299999999999999</v>
      </c>
      <c r="W23" s="18">
        <v>0.128</v>
      </c>
      <c r="X23" s="15">
        <v>33</v>
      </c>
      <c r="Y23" s="17">
        <v>17</v>
      </c>
      <c r="Z23">
        <v>0.483871</v>
      </c>
      <c r="AA23">
        <v>5.4239699999999997</v>
      </c>
      <c r="AB23" s="18">
        <v>3.05098</v>
      </c>
      <c r="AC23">
        <v>2.8380000000000001</v>
      </c>
      <c r="AD23">
        <v>3.0310000000000001</v>
      </c>
      <c r="AE23">
        <v>3.0089999999999999</v>
      </c>
      <c r="AF23">
        <v>3.23</v>
      </c>
      <c r="AG23">
        <v>0.104</v>
      </c>
      <c r="AH23">
        <v>9.7000000000000003E-2</v>
      </c>
      <c r="AI23">
        <v>0.151</v>
      </c>
      <c r="AJ23">
        <v>0.14499999999999999</v>
      </c>
      <c r="AK23">
        <v>0.108</v>
      </c>
      <c r="AL23">
        <v>9.5000000000000001E-2</v>
      </c>
      <c r="AM23">
        <v>6.0999999999999999E-2</v>
      </c>
      <c r="AN23">
        <v>5.1999999999999998E-2</v>
      </c>
      <c r="AO23">
        <v>7.5999999999999998E-2</v>
      </c>
      <c r="AP23">
        <v>0.06</v>
      </c>
      <c r="AQ23" s="15">
        <f t="shared" si="0"/>
        <v>395</v>
      </c>
      <c r="AR23" s="16">
        <f t="shared" si="1"/>
        <v>260</v>
      </c>
      <c r="AS23" s="16">
        <f t="shared" si="2"/>
        <v>0.163325</v>
      </c>
      <c r="AT23" s="16">
        <f t="shared" si="3"/>
        <v>28.628229999999999</v>
      </c>
      <c r="AU23" s="18">
        <f t="shared" si="4"/>
        <v>10.397120000000001</v>
      </c>
      <c r="AV23" s="15">
        <f t="shared" si="5"/>
        <v>8.4000000000000075E-2</v>
      </c>
      <c r="AW23" s="16">
        <f t="shared" si="6"/>
        <v>5.600000000000005E-2</v>
      </c>
      <c r="AX23" s="16">
        <f t="shared" si="7"/>
        <v>1.4670000000000001</v>
      </c>
      <c r="AY23" s="16">
        <f t="shared" si="8"/>
        <v>0.88200000000000012</v>
      </c>
      <c r="AZ23" s="16">
        <f t="shared" si="9"/>
        <v>7.2999999999999995E-2</v>
      </c>
      <c r="BA23" s="16">
        <f t="shared" si="10"/>
        <v>3.2000000000000001E-2</v>
      </c>
      <c r="BB23" s="16">
        <f t="shared" si="11"/>
        <v>7.1000000000000008E-2</v>
      </c>
      <c r="BC23" s="16">
        <f t="shared" si="12"/>
        <v>6.6000000000000003E-2</v>
      </c>
      <c r="BD23" s="16">
        <f t="shared" si="13"/>
        <v>5.3000000000000005E-2</v>
      </c>
      <c r="BE23" s="16">
        <f t="shared" si="14"/>
        <v>2.4999999999999994E-2</v>
      </c>
      <c r="BF23" s="16">
        <f t="shared" si="15"/>
        <v>2.0000000000000004E-2</v>
      </c>
      <c r="BG23" s="16">
        <f t="shared" si="16"/>
        <v>1.7000000000000008E-2</v>
      </c>
      <c r="BH23" s="16">
        <f t="shared" si="17"/>
        <v>6.699999999999999E-2</v>
      </c>
      <c r="BI23" s="18">
        <f t="shared" si="18"/>
        <v>6.8000000000000005E-2</v>
      </c>
    </row>
    <row r="24" spans="1:61">
      <c r="A24" s="20">
        <v>1</v>
      </c>
      <c r="B24" s="16">
        <v>25</v>
      </c>
      <c r="C24" s="16" t="s">
        <v>48</v>
      </c>
      <c r="D24" s="17">
        <v>20</v>
      </c>
      <c r="E24" s="15">
        <v>461</v>
      </c>
      <c r="F24" s="17">
        <v>219</v>
      </c>
      <c r="G24" s="70">
        <v>0.43121700000000002</v>
      </c>
      <c r="H24" s="16">
        <v>17.2651</v>
      </c>
      <c r="I24" s="18">
        <v>9.2279099999999996</v>
      </c>
      <c r="J24" s="16">
        <v>3.5920000000000001</v>
      </c>
      <c r="K24" s="16">
        <v>3.464</v>
      </c>
      <c r="L24" s="16">
        <v>4.327</v>
      </c>
      <c r="M24" s="16">
        <v>4.1059999999999999</v>
      </c>
      <c r="N24" s="16">
        <v>0.16800000000000001</v>
      </c>
      <c r="O24" s="16">
        <v>0.13200000000000001</v>
      </c>
      <c r="P24" s="16">
        <v>0.22500000000000001</v>
      </c>
      <c r="Q24" s="16">
        <v>0.20599999999999999</v>
      </c>
      <c r="R24" s="16">
        <v>0.16800000000000001</v>
      </c>
      <c r="S24" s="16">
        <v>0.125</v>
      </c>
      <c r="T24" s="16">
        <v>0.09</v>
      </c>
      <c r="U24" s="16">
        <v>7.2999999999999995E-2</v>
      </c>
      <c r="V24" s="16">
        <v>0.13900000000000001</v>
      </c>
      <c r="W24" s="18">
        <v>0.104</v>
      </c>
      <c r="X24" s="15">
        <v>79</v>
      </c>
      <c r="Y24" s="17">
        <v>28</v>
      </c>
      <c r="Z24">
        <v>0.35064899999999999</v>
      </c>
      <c r="AA24">
        <v>8.6789500000000004</v>
      </c>
      <c r="AB24">
        <v>5.2073700000000001</v>
      </c>
      <c r="AC24">
        <v>3.2989999999999999</v>
      </c>
      <c r="AD24">
        <v>3.1669999999999998</v>
      </c>
      <c r="AE24">
        <v>3.617</v>
      </c>
      <c r="AF24">
        <v>3.6640000000000001</v>
      </c>
      <c r="AG24">
        <v>0.13900000000000001</v>
      </c>
      <c r="AH24">
        <v>0.122</v>
      </c>
      <c r="AI24">
        <v>0.20899999999999999</v>
      </c>
      <c r="AJ24">
        <v>0.186</v>
      </c>
      <c r="AK24">
        <v>0.124</v>
      </c>
      <c r="AL24">
        <v>0.106</v>
      </c>
      <c r="AM24">
        <v>7.0000000000000007E-2</v>
      </c>
      <c r="AN24">
        <v>5.8999999999999997E-2</v>
      </c>
      <c r="AO24">
        <v>0.109</v>
      </c>
      <c r="AP24">
        <v>0.12</v>
      </c>
      <c r="AQ24" s="15">
        <f t="shared" si="0"/>
        <v>382</v>
      </c>
      <c r="AR24" s="16">
        <f t="shared" si="1"/>
        <v>191</v>
      </c>
      <c r="AS24" s="16">
        <f t="shared" si="2"/>
        <v>8.0568000000000028E-2</v>
      </c>
      <c r="AT24" s="16">
        <f t="shared" si="3"/>
        <v>8.5861499999999999</v>
      </c>
      <c r="AU24" s="18">
        <f t="shared" si="4"/>
        <v>4.0205399999999996</v>
      </c>
      <c r="AV24" s="15">
        <f t="shared" si="5"/>
        <v>0.29300000000000015</v>
      </c>
      <c r="AW24" s="16">
        <f t="shared" si="6"/>
        <v>0.29700000000000015</v>
      </c>
      <c r="AX24" s="16">
        <f t="shared" si="7"/>
        <v>0.71</v>
      </c>
      <c r="AY24" s="16">
        <f t="shared" si="8"/>
        <v>0.44199999999999973</v>
      </c>
      <c r="AZ24" s="16">
        <f t="shared" si="9"/>
        <v>2.8999999999999998E-2</v>
      </c>
      <c r="BA24" s="16">
        <f t="shared" si="10"/>
        <v>1.0000000000000009E-2</v>
      </c>
      <c r="BB24" s="16">
        <f t="shared" si="11"/>
        <v>1.6000000000000014E-2</v>
      </c>
      <c r="BC24" s="16">
        <f t="shared" si="12"/>
        <v>1.999999999999999E-2</v>
      </c>
      <c r="BD24" s="16">
        <f t="shared" si="13"/>
        <v>4.4000000000000011E-2</v>
      </c>
      <c r="BE24" s="16">
        <f t="shared" si="14"/>
        <v>1.9000000000000003E-2</v>
      </c>
      <c r="BF24" s="16">
        <f t="shared" si="15"/>
        <v>1.999999999999999E-2</v>
      </c>
      <c r="BG24" s="16">
        <f t="shared" si="16"/>
        <v>1.3999999999999999E-2</v>
      </c>
      <c r="BH24" s="16">
        <f t="shared" si="17"/>
        <v>3.0000000000000013E-2</v>
      </c>
      <c r="BI24" s="60">
        <f t="shared" si="18"/>
        <v>-1.6E-2</v>
      </c>
    </row>
    <row r="25" spans="1:61">
      <c r="A25" s="20">
        <v>1</v>
      </c>
      <c r="B25" s="16">
        <v>26</v>
      </c>
      <c r="C25" s="17" t="s">
        <v>48</v>
      </c>
      <c r="D25" s="17">
        <v>20</v>
      </c>
      <c r="E25" s="15">
        <v>378</v>
      </c>
      <c r="F25" s="17">
        <v>235</v>
      </c>
      <c r="G25" s="16">
        <v>0.58163299999999996</v>
      </c>
      <c r="H25" s="16">
        <v>21.8704</v>
      </c>
      <c r="I25" s="18">
        <v>10.5123</v>
      </c>
      <c r="J25" s="16">
        <v>3.2330000000000001</v>
      </c>
      <c r="K25" s="16">
        <v>3.2469999999999999</v>
      </c>
      <c r="L25" s="16">
        <v>4.3769999999999998</v>
      </c>
      <c r="M25" s="16">
        <v>3.6459999999999999</v>
      </c>
      <c r="N25" s="16">
        <v>0.17199999999999999</v>
      </c>
      <c r="O25" s="16">
        <v>0.121</v>
      </c>
      <c r="P25" s="16">
        <v>0.219</v>
      </c>
      <c r="Q25" s="16">
        <v>0.186</v>
      </c>
      <c r="R25" s="16">
        <v>0.16</v>
      </c>
      <c r="S25" s="16">
        <v>0.114</v>
      </c>
      <c r="T25" s="16">
        <v>8.3000000000000004E-2</v>
      </c>
      <c r="U25" s="16">
        <v>6.5000000000000002E-2</v>
      </c>
      <c r="V25" s="16">
        <v>0.29199999999999998</v>
      </c>
      <c r="W25" s="18">
        <v>8.1000000000000003E-2</v>
      </c>
      <c r="X25" s="15">
        <v>160</v>
      </c>
      <c r="Y25" s="17">
        <v>77</v>
      </c>
      <c r="Z25">
        <v>0.40740700000000002</v>
      </c>
      <c r="AA25">
        <v>20.858799999999999</v>
      </c>
      <c r="AB25">
        <v>10.069800000000001</v>
      </c>
      <c r="AC25">
        <v>2.9329999999999998</v>
      </c>
      <c r="AD25">
        <v>3.0270000000000001</v>
      </c>
      <c r="AE25">
        <v>3.4550000000000001</v>
      </c>
      <c r="AF25">
        <v>2.7280000000000002</v>
      </c>
      <c r="AG25">
        <v>0.14000000000000001</v>
      </c>
      <c r="AH25">
        <v>0.104</v>
      </c>
      <c r="AI25">
        <v>0.19400000000000001</v>
      </c>
      <c r="AJ25">
        <v>0.17799999999999999</v>
      </c>
      <c r="AK25">
        <v>0.14299999999999999</v>
      </c>
      <c r="AL25">
        <v>0.1</v>
      </c>
      <c r="AM25">
        <v>7.5999999999999998E-2</v>
      </c>
      <c r="AN25">
        <v>5.8999999999999997E-2</v>
      </c>
      <c r="AO25">
        <v>0.191</v>
      </c>
      <c r="AP25">
        <v>8.1000000000000003E-2</v>
      </c>
      <c r="AQ25" s="15">
        <f t="shared" si="0"/>
        <v>218</v>
      </c>
      <c r="AR25" s="16">
        <f t="shared" si="1"/>
        <v>158</v>
      </c>
      <c r="AS25" s="16">
        <f t="shared" si="2"/>
        <v>0.17422599999999994</v>
      </c>
      <c r="AT25" s="16">
        <f t="shared" si="3"/>
        <v>1.0116000000000014</v>
      </c>
      <c r="AU25" s="18">
        <f t="shared" si="4"/>
        <v>0.44249999999999901</v>
      </c>
      <c r="AV25" s="15">
        <f t="shared" si="5"/>
        <v>0.30000000000000027</v>
      </c>
      <c r="AW25" s="16">
        <f t="shared" si="6"/>
        <v>0.21999999999999975</v>
      </c>
      <c r="AX25" s="16">
        <f t="shared" si="7"/>
        <v>0.92199999999999971</v>
      </c>
      <c r="AY25" s="16">
        <f t="shared" si="8"/>
        <v>0.91799999999999971</v>
      </c>
      <c r="AZ25" s="16">
        <f t="shared" si="9"/>
        <v>3.1999999999999973E-2</v>
      </c>
      <c r="BA25" s="16">
        <f t="shared" si="10"/>
        <v>1.7000000000000001E-2</v>
      </c>
      <c r="BB25" s="16">
        <f t="shared" si="11"/>
        <v>2.4999999999999994E-2</v>
      </c>
      <c r="BC25" s="16">
        <f t="shared" si="12"/>
        <v>8.0000000000000071E-3</v>
      </c>
      <c r="BD25" s="16">
        <f t="shared" si="13"/>
        <v>1.7000000000000015E-2</v>
      </c>
      <c r="BE25" s="16">
        <f t="shared" si="14"/>
        <v>1.3999999999999999E-2</v>
      </c>
      <c r="BF25" s="16">
        <f t="shared" si="15"/>
        <v>7.0000000000000062E-3</v>
      </c>
      <c r="BG25" s="16">
        <f t="shared" si="16"/>
        <v>6.0000000000000053E-3</v>
      </c>
      <c r="BH25" s="16">
        <f t="shared" si="17"/>
        <v>0.10099999999999998</v>
      </c>
      <c r="BI25" s="18">
        <f t="shared" si="18"/>
        <v>0</v>
      </c>
    </row>
    <row r="26" spans="1:61">
      <c r="A26" s="20">
        <v>1</v>
      </c>
      <c r="B26" s="16">
        <v>27</v>
      </c>
      <c r="C26" s="16" t="s">
        <v>47</v>
      </c>
      <c r="D26" s="17">
        <v>31</v>
      </c>
      <c r="E26" s="15">
        <v>279</v>
      </c>
      <c r="F26" s="17">
        <v>138</v>
      </c>
      <c r="G26" s="70">
        <v>0.48727300000000001</v>
      </c>
      <c r="H26" s="16">
        <v>17.5367</v>
      </c>
      <c r="I26" s="18">
        <v>12.1935</v>
      </c>
      <c r="J26" s="16">
        <v>3.5569999999999999</v>
      </c>
      <c r="K26" s="16">
        <v>3.4790000000000001</v>
      </c>
      <c r="L26" s="16">
        <v>3.2</v>
      </c>
      <c r="M26" s="16">
        <v>3.0710000000000002</v>
      </c>
      <c r="N26" s="16">
        <v>0.128</v>
      </c>
      <c r="O26" s="16">
        <v>0.114</v>
      </c>
      <c r="P26" s="16">
        <v>0.184</v>
      </c>
      <c r="Q26" s="16">
        <v>0.17199999999999999</v>
      </c>
      <c r="R26" s="16">
        <v>0.12</v>
      </c>
      <c r="S26" s="16">
        <v>0.10199999999999999</v>
      </c>
      <c r="T26" s="16">
        <v>6.7000000000000004E-2</v>
      </c>
      <c r="U26" s="16">
        <v>6.0999999999999999E-2</v>
      </c>
      <c r="V26" s="16">
        <v>8.1000000000000003E-2</v>
      </c>
      <c r="W26" s="18">
        <v>7.0000000000000007E-2</v>
      </c>
      <c r="X26" s="15">
        <v>56</v>
      </c>
      <c r="Y26" s="17">
        <v>33</v>
      </c>
      <c r="Z26">
        <v>0.91304300000000005</v>
      </c>
      <c r="AA26">
        <v>10.213699999999999</v>
      </c>
      <c r="AB26">
        <v>7.42814</v>
      </c>
      <c r="AC26">
        <v>4.0270000000000001</v>
      </c>
      <c r="AD26">
        <v>4.0449999999999999</v>
      </c>
      <c r="AE26">
        <v>2.6789999999999998</v>
      </c>
      <c r="AF26">
        <v>2.7130000000000001</v>
      </c>
      <c r="AG26">
        <v>0.13400000000000001</v>
      </c>
      <c r="AH26">
        <v>0.128</v>
      </c>
      <c r="AI26">
        <v>0.2</v>
      </c>
      <c r="AJ26">
        <v>0.193</v>
      </c>
      <c r="AK26">
        <v>9.8000000000000004E-2</v>
      </c>
      <c r="AL26">
        <v>9.7000000000000003E-2</v>
      </c>
      <c r="AM26">
        <v>5.2999999999999999E-2</v>
      </c>
      <c r="AN26">
        <v>5.3999999999999999E-2</v>
      </c>
      <c r="AO26">
        <v>0.27600000000000002</v>
      </c>
      <c r="AP26">
        <v>0.35899999999999999</v>
      </c>
      <c r="AQ26" s="15">
        <f t="shared" si="0"/>
        <v>223</v>
      </c>
      <c r="AR26" s="16">
        <f t="shared" si="1"/>
        <v>105</v>
      </c>
      <c r="AS26" s="22">
        <f t="shared" si="2"/>
        <v>-0.42577000000000004</v>
      </c>
      <c r="AT26" s="16">
        <f t="shared" si="3"/>
        <v>7.3230000000000004</v>
      </c>
      <c r="AU26" s="18">
        <f t="shared" si="4"/>
        <v>4.7653600000000003</v>
      </c>
      <c r="AV26" s="15">
        <f t="shared" si="5"/>
        <v>-0.4700000000000002</v>
      </c>
      <c r="AW26" s="16">
        <f t="shared" si="6"/>
        <v>-0.56599999999999984</v>
      </c>
      <c r="AX26" s="16">
        <f t="shared" si="7"/>
        <v>0.52100000000000035</v>
      </c>
      <c r="AY26" s="16">
        <f t="shared" si="8"/>
        <v>0.3580000000000001</v>
      </c>
      <c r="AZ26" s="22">
        <f t="shared" si="9"/>
        <v>-6.0000000000000053E-3</v>
      </c>
      <c r="BA26" s="22">
        <f t="shared" si="10"/>
        <v>-1.3999999999999999E-2</v>
      </c>
      <c r="BB26" s="16">
        <f t="shared" si="11"/>
        <v>-1.6000000000000014E-2</v>
      </c>
      <c r="BC26" s="22">
        <f t="shared" si="12"/>
        <v>-2.1000000000000019E-2</v>
      </c>
      <c r="BD26" s="16">
        <f t="shared" si="13"/>
        <v>2.1999999999999992E-2</v>
      </c>
      <c r="BE26" s="16">
        <f t="shared" si="14"/>
        <v>4.9999999999999906E-3</v>
      </c>
      <c r="BF26" s="16">
        <f t="shared" si="15"/>
        <v>1.4000000000000005E-2</v>
      </c>
      <c r="BG26" s="16">
        <f t="shared" si="16"/>
        <v>6.9999999999999993E-3</v>
      </c>
      <c r="BH26" s="22">
        <f t="shared" si="17"/>
        <v>-0.19500000000000001</v>
      </c>
      <c r="BI26" s="60">
        <f t="shared" si="18"/>
        <v>-0.28899999999999998</v>
      </c>
    </row>
    <row r="27" spans="1:61" ht="18" customHeight="1">
      <c r="A27" s="61">
        <v>1</v>
      </c>
      <c r="B27" s="93">
        <v>28</v>
      </c>
      <c r="C27" s="93" t="s">
        <v>47</v>
      </c>
      <c r="D27" s="93">
        <v>28</v>
      </c>
      <c r="E27" s="61">
        <v>227</v>
      </c>
      <c r="F27" s="93">
        <v>119</v>
      </c>
      <c r="G27" s="93">
        <v>0.54497399999999996</v>
      </c>
      <c r="H27" s="93">
        <v>13.998799999999999</v>
      </c>
      <c r="I27" s="94">
        <v>11.112399999999999</v>
      </c>
      <c r="J27" s="93">
        <v>3.4940000000000002</v>
      </c>
      <c r="K27" s="93">
        <v>3.4289999999999998</v>
      </c>
      <c r="L27" s="93">
        <v>2.907</v>
      </c>
      <c r="M27" s="93">
        <v>2.7970000000000002</v>
      </c>
      <c r="N27" s="93">
        <v>0.113</v>
      </c>
      <c r="O27" s="93">
        <v>0.105</v>
      </c>
      <c r="P27" s="93">
        <v>0.17499999999999999</v>
      </c>
      <c r="Q27" s="93">
        <v>0.16500000000000001</v>
      </c>
      <c r="R27" s="93">
        <v>0.10199999999999999</v>
      </c>
      <c r="S27" s="93">
        <v>9.4E-2</v>
      </c>
      <c r="T27" s="93">
        <v>5.8000000000000003E-2</v>
      </c>
      <c r="U27" s="93">
        <v>5.6000000000000001E-2</v>
      </c>
      <c r="V27" s="93">
        <v>7.2999999999999995E-2</v>
      </c>
      <c r="W27" s="94">
        <v>6.6000000000000003E-2</v>
      </c>
      <c r="X27" s="61">
        <v>79</v>
      </c>
      <c r="Y27" s="93">
        <v>29</v>
      </c>
      <c r="Z27" s="93">
        <v>0.355263</v>
      </c>
      <c r="AA27" s="93">
        <v>5.1110699999999998</v>
      </c>
      <c r="AB27" s="95">
        <v>3.88442</v>
      </c>
      <c r="AC27" s="95">
        <v>3.3839999999999999</v>
      </c>
      <c r="AD27" s="95">
        <v>3.3929999999999998</v>
      </c>
      <c r="AE27" s="95">
        <v>2.4460000000000002</v>
      </c>
      <c r="AF27" s="95">
        <v>2.4649999999999999</v>
      </c>
      <c r="AG27" s="95">
        <v>0.10199999999999999</v>
      </c>
      <c r="AH27" s="95">
        <v>9.8000000000000004E-2</v>
      </c>
      <c r="AI27" s="95">
        <v>0.159</v>
      </c>
      <c r="AJ27" s="95">
        <v>0.157</v>
      </c>
      <c r="AK27" s="95">
        <v>9.1999999999999998E-2</v>
      </c>
      <c r="AL27" s="95">
        <v>8.6999999999999994E-2</v>
      </c>
      <c r="AM27" s="95">
        <v>5.0999999999999997E-2</v>
      </c>
      <c r="AN27" s="95">
        <v>5.1999999999999998E-2</v>
      </c>
      <c r="AO27" s="95">
        <v>5.6000000000000001E-2</v>
      </c>
      <c r="AP27" s="95">
        <v>5.3999999999999999E-2</v>
      </c>
      <c r="AQ27" s="61">
        <f t="shared" si="0"/>
        <v>148</v>
      </c>
      <c r="AR27" s="93">
        <f t="shared" si="1"/>
        <v>90</v>
      </c>
      <c r="AS27" s="93">
        <f t="shared" si="2"/>
        <v>0.18971099999999996</v>
      </c>
      <c r="AT27" s="93">
        <f t="shared" si="3"/>
        <v>8.8877299999999995</v>
      </c>
      <c r="AU27" s="94">
        <f t="shared" si="4"/>
        <v>7.2279799999999987</v>
      </c>
      <c r="AV27" s="61">
        <f t="shared" si="5"/>
        <v>0.11000000000000032</v>
      </c>
      <c r="AW27" s="93">
        <f t="shared" si="6"/>
        <v>3.6000000000000032E-2</v>
      </c>
      <c r="AX27" s="93">
        <f t="shared" si="7"/>
        <v>0.46099999999999985</v>
      </c>
      <c r="AY27" s="93">
        <f t="shared" si="8"/>
        <v>0.33200000000000029</v>
      </c>
      <c r="AZ27" s="93">
        <f t="shared" si="9"/>
        <v>1.100000000000001E-2</v>
      </c>
      <c r="BA27" s="93">
        <f t="shared" si="10"/>
        <v>6.9999999999999923E-3</v>
      </c>
      <c r="BB27" s="93">
        <f t="shared" si="11"/>
        <v>1.5999999999999986E-2</v>
      </c>
      <c r="BC27" s="93">
        <f t="shared" si="12"/>
        <v>8.0000000000000071E-3</v>
      </c>
      <c r="BD27" s="93">
        <f t="shared" si="13"/>
        <v>9.999999999999995E-3</v>
      </c>
      <c r="BE27" s="93">
        <f t="shared" si="14"/>
        <v>7.0000000000000062E-3</v>
      </c>
      <c r="BF27" s="93">
        <f t="shared" si="15"/>
        <v>7.0000000000000062E-3</v>
      </c>
      <c r="BG27" s="93">
        <f t="shared" si="16"/>
        <v>4.0000000000000036E-3</v>
      </c>
      <c r="BH27" s="93">
        <f t="shared" si="17"/>
        <v>1.6999999999999994E-2</v>
      </c>
      <c r="BI27" s="94">
        <f t="shared" si="18"/>
        <v>1.2000000000000004E-2</v>
      </c>
    </row>
    <row r="28" spans="1:61">
      <c r="A28" s="20">
        <v>1</v>
      </c>
      <c r="B28" s="16">
        <v>29</v>
      </c>
      <c r="C28" s="16" t="s">
        <v>48</v>
      </c>
      <c r="D28" s="17">
        <v>22</v>
      </c>
      <c r="E28" s="15">
        <v>236</v>
      </c>
      <c r="F28" s="17">
        <v>120</v>
      </c>
      <c r="G28" s="16">
        <v>0.504386</v>
      </c>
      <c r="H28" s="16">
        <v>14.473699999999999</v>
      </c>
      <c r="I28" s="18">
        <v>10.921099999999999</v>
      </c>
      <c r="J28" s="16">
        <v>3.3439999999999999</v>
      </c>
      <c r="K28" s="16">
        <v>3.2730000000000001</v>
      </c>
      <c r="L28" s="16">
        <v>2.7930000000000001</v>
      </c>
      <c r="M28" s="16">
        <v>2.8370000000000002</v>
      </c>
      <c r="N28" s="16">
        <v>0.104</v>
      </c>
      <c r="O28" s="16">
        <v>9.6000000000000002E-2</v>
      </c>
      <c r="P28" s="16">
        <v>0.16200000000000001</v>
      </c>
      <c r="Q28" s="16">
        <v>0.154</v>
      </c>
      <c r="R28" s="16">
        <v>0.1</v>
      </c>
      <c r="S28" s="16">
        <v>9.0999999999999998E-2</v>
      </c>
      <c r="T28" s="16">
        <v>5.7000000000000002E-2</v>
      </c>
      <c r="U28" s="16">
        <v>5.3999999999999999E-2</v>
      </c>
      <c r="V28" s="16">
        <v>6.3E-2</v>
      </c>
      <c r="W28" s="18">
        <v>6.0999999999999999E-2</v>
      </c>
      <c r="X28" s="15">
        <v>86</v>
      </c>
      <c r="Y28" s="17">
        <v>47</v>
      </c>
      <c r="Z28">
        <v>0.54117599999999999</v>
      </c>
      <c r="AA28">
        <v>11.395899999999999</v>
      </c>
      <c r="AB28">
        <v>9.4965600000000006</v>
      </c>
      <c r="AC28">
        <v>3.835</v>
      </c>
      <c r="AD28">
        <v>3.8940000000000001</v>
      </c>
      <c r="AE28">
        <v>2.4550000000000001</v>
      </c>
      <c r="AF28">
        <v>2.4860000000000002</v>
      </c>
      <c r="AG28">
        <v>0.108</v>
      </c>
      <c r="AH28">
        <v>0.105</v>
      </c>
      <c r="AI28">
        <v>0.157</v>
      </c>
      <c r="AJ28">
        <v>0.156</v>
      </c>
      <c r="AK28">
        <v>9.9000000000000005E-2</v>
      </c>
      <c r="AL28">
        <v>9.5000000000000001E-2</v>
      </c>
      <c r="AM28">
        <v>5.5E-2</v>
      </c>
      <c r="AN28">
        <v>5.5E-2</v>
      </c>
      <c r="AO28">
        <v>5.8000000000000003E-2</v>
      </c>
      <c r="AP28">
        <v>5.8000000000000003E-2</v>
      </c>
      <c r="AQ28" s="15">
        <f t="shared" si="0"/>
        <v>150</v>
      </c>
      <c r="AR28" s="16">
        <f t="shared" si="1"/>
        <v>73</v>
      </c>
      <c r="AS28" s="22">
        <f t="shared" si="2"/>
        <v>-3.6789999999999989E-2</v>
      </c>
      <c r="AT28" s="16">
        <f t="shared" si="3"/>
        <v>3.0777999999999999</v>
      </c>
      <c r="AU28" s="18">
        <f t="shared" si="4"/>
        <v>1.4245399999999986</v>
      </c>
      <c r="AV28" s="24">
        <f t="shared" si="5"/>
        <v>-0.4910000000000001</v>
      </c>
      <c r="AW28" s="22">
        <f t="shared" si="6"/>
        <v>-0.621</v>
      </c>
      <c r="AX28" s="16">
        <f t="shared" si="7"/>
        <v>0.33800000000000008</v>
      </c>
      <c r="AY28" s="16">
        <f t="shared" si="8"/>
        <v>0.35099999999999998</v>
      </c>
      <c r="AZ28" s="22">
        <f t="shared" si="9"/>
        <v>-4.0000000000000036E-3</v>
      </c>
      <c r="BA28" s="22">
        <f t="shared" si="10"/>
        <v>-8.9999999999999941E-3</v>
      </c>
      <c r="BB28" s="16">
        <f t="shared" si="11"/>
        <v>5.0000000000000044E-3</v>
      </c>
      <c r="BC28" s="22">
        <f t="shared" si="12"/>
        <v>-2.0000000000000018E-3</v>
      </c>
      <c r="BD28" s="16">
        <f t="shared" si="13"/>
        <v>1.0000000000000009E-3</v>
      </c>
      <c r="BE28" s="22">
        <f t="shared" si="14"/>
        <v>-4.0000000000000036E-3</v>
      </c>
      <c r="BF28" s="16">
        <f t="shared" si="15"/>
        <v>2.0000000000000018E-3</v>
      </c>
      <c r="BG28" s="22">
        <f t="shared" si="16"/>
        <v>-1.0000000000000009E-3</v>
      </c>
      <c r="BH28" s="16">
        <f t="shared" si="17"/>
        <v>4.9999999999999975E-3</v>
      </c>
      <c r="BI28" s="18">
        <f t="shared" si="18"/>
        <v>2.9999999999999957E-3</v>
      </c>
    </row>
    <row r="29" spans="1:61">
      <c r="A29" s="20">
        <v>1</v>
      </c>
      <c r="B29" s="16">
        <v>30</v>
      </c>
      <c r="C29" s="17" t="s">
        <v>47</v>
      </c>
      <c r="D29" s="17">
        <v>22</v>
      </c>
      <c r="E29" s="15">
        <v>227</v>
      </c>
      <c r="F29" s="17">
        <v>118</v>
      </c>
      <c r="G29" s="16">
        <v>0.50232600000000005</v>
      </c>
      <c r="H29" s="16">
        <v>16.948899999999998</v>
      </c>
      <c r="I29" s="18">
        <v>11.025</v>
      </c>
      <c r="J29" s="16">
        <v>3.5219999999999998</v>
      </c>
      <c r="K29" s="16">
        <v>3.4860000000000002</v>
      </c>
      <c r="L29" s="16">
        <v>3.4649999999999999</v>
      </c>
      <c r="M29" s="16">
        <v>3.3740000000000001</v>
      </c>
      <c r="N29" s="16">
        <v>0.13</v>
      </c>
      <c r="O29" s="16">
        <v>0.11700000000000001</v>
      </c>
      <c r="P29" s="16">
        <v>0.184</v>
      </c>
      <c r="Q29" s="16">
        <v>0.17399999999999999</v>
      </c>
      <c r="R29" s="16">
        <v>0.122</v>
      </c>
      <c r="S29" s="16">
        <v>0.104</v>
      </c>
      <c r="T29" s="16">
        <v>6.8000000000000005E-2</v>
      </c>
      <c r="U29" s="16">
        <v>0.06</v>
      </c>
      <c r="V29" s="16">
        <v>8.8999999999999996E-2</v>
      </c>
      <c r="W29" s="18">
        <v>7.4999999999999997E-2</v>
      </c>
      <c r="X29" s="15">
        <v>46</v>
      </c>
      <c r="Y29" s="17">
        <v>30</v>
      </c>
      <c r="Z29">
        <v>0.63636400000000004</v>
      </c>
      <c r="AA29" s="16">
        <v>10.8386</v>
      </c>
      <c r="AB29">
        <v>8.5961400000000001</v>
      </c>
      <c r="AC29">
        <v>3.2069999999999999</v>
      </c>
      <c r="AD29">
        <v>3.2829999999999999</v>
      </c>
      <c r="AE29">
        <v>2.74</v>
      </c>
      <c r="AF29">
        <v>2.6440000000000001</v>
      </c>
      <c r="AG29">
        <v>0.104</v>
      </c>
      <c r="AH29">
        <v>0.1</v>
      </c>
      <c r="AI29">
        <v>0.14799999999999999</v>
      </c>
      <c r="AJ29">
        <v>0.14799999999999999</v>
      </c>
      <c r="AK29">
        <v>9.7000000000000003E-2</v>
      </c>
      <c r="AL29">
        <v>9.1999999999999998E-2</v>
      </c>
      <c r="AM29">
        <v>5.6000000000000001E-2</v>
      </c>
      <c r="AN29">
        <v>5.3999999999999999E-2</v>
      </c>
      <c r="AO29">
        <v>6.4000000000000001E-2</v>
      </c>
      <c r="AP29">
        <v>6.0999999999999999E-2</v>
      </c>
      <c r="AQ29" s="15">
        <f t="shared" si="0"/>
        <v>181</v>
      </c>
      <c r="AR29" s="16">
        <f t="shared" si="1"/>
        <v>88</v>
      </c>
      <c r="AS29" s="22">
        <f t="shared" si="2"/>
        <v>-0.13403799999999999</v>
      </c>
      <c r="AT29" s="16">
        <f t="shared" si="3"/>
        <v>6.1102999999999987</v>
      </c>
      <c r="AU29" s="18">
        <f t="shared" si="4"/>
        <v>2.4288600000000002</v>
      </c>
      <c r="AV29" s="15">
        <f t="shared" si="5"/>
        <v>0.31499999999999995</v>
      </c>
      <c r="AW29" s="16">
        <f t="shared" si="6"/>
        <v>0.20300000000000029</v>
      </c>
      <c r="AX29" s="16">
        <f t="shared" si="7"/>
        <v>0.72499999999999964</v>
      </c>
      <c r="AY29" s="16">
        <f t="shared" si="8"/>
        <v>0.73</v>
      </c>
      <c r="AZ29" s="16">
        <f t="shared" si="9"/>
        <v>2.6000000000000009E-2</v>
      </c>
      <c r="BA29" s="16">
        <f t="shared" si="10"/>
        <v>1.7000000000000001E-2</v>
      </c>
      <c r="BB29" s="16">
        <f t="shared" si="11"/>
        <v>3.6000000000000004E-2</v>
      </c>
      <c r="BC29" s="16">
        <f t="shared" si="12"/>
        <v>2.5999999999999995E-2</v>
      </c>
      <c r="BD29" s="16">
        <f t="shared" si="13"/>
        <v>2.4999999999999994E-2</v>
      </c>
      <c r="BE29" s="16">
        <f t="shared" si="14"/>
        <v>1.1999999999999997E-2</v>
      </c>
      <c r="BF29" s="16">
        <f t="shared" si="15"/>
        <v>1.2000000000000004E-2</v>
      </c>
      <c r="BG29" s="16">
        <f t="shared" si="16"/>
        <v>5.9999999999999984E-3</v>
      </c>
      <c r="BH29" s="16">
        <f t="shared" si="17"/>
        <v>2.4999999999999994E-2</v>
      </c>
      <c r="BI29" s="18">
        <f t="shared" si="18"/>
        <v>1.3999999999999999E-2</v>
      </c>
    </row>
    <row r="30" spans="1:61" ht="17" thickBot="1">
      <c r="A30" s="28">
        <v>1</v>
      </c>
      <c r="B30" s="29">
        <v>31</v>
      </c>
      <c r="C30" s="29" t="s">
        <v>48</v>
      </c>
      <c r="D30" s="29">
        <v>27</v>
      </c>
      <c r="E30" s="30">
        <v>413</v>
      </c>
      <c r="F30" s="29">
        <v>216</v>
      </c>
      <c r="G30" s="29">
        <v>0.50656199999999996</v>
      </c>
      <c r="H30" s="29">
        <v>18.3932</v>
      </c>
      <c r="I30" s="31">
        <v>12.7498</v>
      </c>
      <c r="J30" s="29">
        <v>3.883</v>
      </c>
      <c r="K30" s="29">
        <v>3.52</v>
      </c>
      <c r="L30" s="29">
        <v>4.0250000000000004</v>
      </c>
      <c r="M30" s="29">
        <v>3.7080000000000002</v>
      </c>
      <c r="N30" s="29">
        <v>0.14399999999999999</v>
      </c>
      <c r="O30" s="29">
        <v>0.11700000000000001</v>
      </c>
      <c r="P30" s="29">
        <v>0.20899999999999999</v>
      </c>
      <c r="Q30" s="29">
        <v>0.185</v>
      </c>
      <c r="R30" s="29">
        <v>0.13800000000000001</v>
      </c>
      <c r="S30" s="29">
        <v>0.108</v>
      </c>
      <c r="T30" s="29">
        <v>7.3999999999999996E-2</v>
      </c>
      <c r="U30" s="29">
        <v>6.2E-2</v>
      </c>
      <c r="V30" s="29">
        <v>9.5000000000000001E-2</v>
      </c>
      <c r="W30" s="31">
        <v>6.8000000000000005E-2</v>
      </c>
      <c r="X30" s="30">
        <v>74</v>
      </c>
      <c r="Y30" s="29">
        <v>41</v>
      </c>
      <c r="Z30" s="29">
        <v>0.53623200000000004</v>
      </c>
      <c r="AA30">
        <v>11.731</v>
      </c>
      <c r="AB30">
        <v>8.3351600000000001</v>
      </c>
      <c r="AC30">
        <v>2.96</v>
      </c>
      <c r="AD30">
        <v>2.968</v>
      </c>
      <c r="AE30">
        <v>3.125</v>
      </c>
      <c r="AF30">
        <v>2.9049999999999998</v>
      </c>
      <c r="AG30">
        <v>0.109</v>
      </c>
      <c r="AH30">
        <v>8.8999999999999996E-2</v>
      </c>
      <c r="AI30">
        <v>0.153</v>
      </c>
      <c r="AJ30">
        <v>0.14299999999999999</v>
      </c>
      <c r="AK30">
        <v>0.10199999999999999</v>
      </c>
      <c r="AL30">
        <v>8.4000000000000005E-2</v>
      </c>
      <c r="AM30">
        <v>5.5E-2</v>
      </c>
      <c r="AN30">
        <v>4.9000000000000002E-2</v>
      </c>
      <c r="AO30">
        <v>7.5999999999999998E-2</v>
      </c>
      <c r="AP30">
        <v>0.06</v>
      </c>
      <c r="AQ30" s="30">
        <f t="shared" si="0"/>
        <v>339</v>
      </c>
      <c r="AR30" s="29">
        <f t="shared" si="1"/>
        <v>175</v>
      </c>
      <c r="AS30" s="92">
        <f t="shared" si="2"/>
        <v>-2.9670000000000085E-2</v>
      </c>
      <c r="AT30" s="29">
        <f t="shared" si="3"/>
        <v>6.6622000000000003</v>
      </c>
      <c r="AU30" s="31">
        <f t="shared" si="4"/>
        <v>4.4146400000000003</v>
      </c>
      <c r="AV30" s="30">
        <f t="shared" si="5"/>
        <v>0.92300000000000004</v>
      </c>
      <c r="AW30" s="29">
        <f t="shared" si="6"/>
        <v>0.55200000000000005</v>
      </c>
      <c r="AX30" s="29">
        <f t="shared" si="7"/>
        <v>0.90000000000000036</v>
      </c>
      <c r="AY30" s="29">
        <f t="shared" si="8"/>
        <v>0.80300000000000038</v>
      </c>
      <c r="AZ30" s="29">
        <f t="shared" si="9"/>
        <v>3.4999999999999989E-2</v>
      </c>
      <c r="BA30" s="29">
        <f t="shared" si="10"/>
        <v>2.8000000000000011E-2</v>
      </c>
      <c r="BB30" s="29">
        <f t="shared" si="11"/>
        <v>5.5999999999999994E-2</v>
      </c>
      <c r="BC30" s="29">
        <f t="shared" si="12"/>
        <v>4.200000000000001E-2</v>
      </c>
      <c r="BD30" s="29">
        <f t="shared" si="13"/>
        <v>3.6000000000000018E-2</v>
      </c>
      <c r="BE30" s="29">
        <f t="shared" si="14"/>
        <v>2.3999999999999994E-2</v>
      </c>
      <c r="BF30" s="29">
        <f t="shared" si="15"/>
        <v>1.8999999999999996E-2</v>
      </c>
      <c r="BG30" s="29">
        <f t="shared" si="16"/>
        <v>1.2999999999999998E-2</v>
      </c>
      <c r="BH30" s="29">
        <f t="shared" si="17"/>
        <v>1.9000000000000003E-2</v>
      </c>
      <c r="BI30" s="31">
        <f t="shared" si="18"/>
        <v>8.0000000000000071E-3</v>
      </c>
    </row>
    <row r="31" spans="1:61">
      <c r="D31">
        <f t="shared" ref="D31:W31" si="19">AVERAGE(D3:D30)</f>
        <v>26.64</v>
      </c>
      <c r="E31">
        <f t="shared" si="19"/>
        <v>271.68</v>
      </c>
      <c r="F31">
        <f t="shared" si="19"/>
        <v>147</v>
      </c>
      <c r="G31">
        <f t="shared" si="19"/>
        <v>0.57731008000000006</v>
      </c>
      <c r="H31">
        <f t="shared" si="19"/>
        <v>18.367903599999998</v>
      </c>
      <c r="I31">
        <f t="shared" si="19"/>
        <v>11.645150000000001</v>
      </c>
      <c r="J31">
        <f t="shared" si="19"/>
        <v>3.5355999999999996</v>
      </c>
      <c r="K31">
        <f t="shared" si="19"/>
        <v>3.47844</v>
      </c>
      <c r="L31">
        <f t="shared" si="19"/>
        <v>3.6004800000000001</v>
      </c>
      <c r="M31">
        <f t="shared" si="19"/>
        <v>3.3837199999999994</v>
      </c>
      <c r="N31">
        <f t="shared" si="19"/>
        <v>0.14291999999999999</v>
      </c>
      <c r="O31">
        <f t="shared" si="19"/>
        <v>0.12040000000000001</v>
      </c>
      <c r="P31">
        <f t="shared" si="19"/>
        <v>0.19523999999999997</v>
      </c>
      <c r="Q31">
        <f t="shared" si="19"/>
        <v>0.18235999999999997</v>
      </c>
      <c r="R31">
        <f t="shared" si="19"/>
        <v>0.12960000000000002</v>
      </c>
      <c r="S31">
        <f t="shared" si="19"/>
        <v>0.10556000000000001</v>
      </c>
      <c r="T31">
        <f t="shared" si="19"/>
        <v>6.9400000000000017E-2</v>
      </c>
      <c r="U31">
        <f t="shared" si="19"/>
        <v>6.1160000000000013E-2</v>
      </c>
      <c r="V31">
        <f t="shared" si="19"/>
        <v>0.12548000000000001</v>
      </c>
      <c r="W31">
        <f t="shared" si="19"/>
        <v>7.9160000000000008E-2</v>
      </c>
      <c r="X31">
        <f>AVERAGE(X3:X30)</f>
        <v>98</v>
      </c>
      <c r="Y31">
        <f t="shared" ref="Y31:AB31" si="20">AVERAGE(Y3:Y30)</f>
        <v>51.72</v>
      </c>
      <c r="Z31">
        <f t="shared" si="20"/>
        <v>0.57099344000000019</v>
      </c>
      <c r="AA31">
        <f t="shared" si="20"/>
        <v>13.129314799999998</v>
      </c>
      <c r="AB31">
        <f t="shared" si="20"/>
        <v>9.4664484000000009</v>
      </c>
      <c r="AC31">
        <f t="shared" ref="AC31" si="21">AVERAGE(AC3:AC30)</f>
        <v>3.4477999999999995</v>
      </c>
      <c r="AD31">
        <f t="shared" ref="AD31" si="22">AVERAGE(AD3:AD30)</f>
        <v>3.3962000000000008</v>
      </c>
      <c r="AE31">
        <f t="shared" ref="AE31" si="23">AVERAGE(AE3:AE30)</f>
        <v>3.0299999999999989</v>
      </c>
      <c r="AF31">
        <f t="shared" ref="AF31" si="24">AVERAGE(AF3:AF30)</f>
        <v>3.0124</v>
      </c>
      <c r="AG31">
        <f t="shared" ref="AG31" si="25">AVERAGE(AG3:AG30)</f>
        <v>0.12271999999999998</v>
      </c>
      <c r="AH31">
        <f t="shared" ref="AH31" si="26">AVERAGE(AH3:AH30)</f>
        <v>0.11051999999999999</v>
      </c>
      <c r="AI31">
        <f t="shared" ref="AI31" si="27">AVERAGE(AI3:AI30)</f>
        <v>0.17395999999999995</v>
      </c>
      <c r="AJ31">
        <f t="shared" ref="AJ31" si="28">AVERAGE(AJ3:AJ30)</f>
        <v>0.16616</v>
      </c>
      <c r="AK31">
        <f t="shared" ref="AK31" si="29">AVERAGE(AK3:AK30)</f>
        <v>0.10976000000000001</v>
      </c>
      <c r="AL31">
        <f t="shared" ref="AL31" si="30">AVERAGE(AL3:AL30)</f>
        <v>9.540000000000004E-2</v>
      </c>
      <c r="AM31">
        <f t="shared" ref="AM31" si="31">AVERAGE(AM3:AM30)</f>
        <v>6.0519999999999997E-2</v>
      </c>
      <c r="AN31">
        <f t="shared" ref="AN31" si="32">AVERAGE(AN3:AN30)</f>
        <v>5.5119999999999995E-2</v>
      </c>
      <c r="AO31">
        <f t="shared" ref="AO31" si="33">AVERAGE(AO3:AO30)</f>
        <v>8.2080000000000014E-2</v>
      </c>
      <c r="AP31">
        <f t="shared" ref="AP31" si="34">AVERAGE(AP3:AP30)</f>
        <v>7.6160000000000019E-2</v>
      </c>
      <c r="AQ31">
        <f t="shared" ref="AQ31" si="35">AVERAGE(AQ3:AQ30)</f>
        <v>173.68</v>
      </c>
      <c r="AR31">
        <f t="shared" ref="AR31" si="36">AVERAGE(AR3:AR30)</f>
        <v>95.28</v>
      </c>
      <c r="AS31">
        <f t="shared" ref="AS31" si="37">AVERAGE(AS3:AS30)</f>
        <v>6.3166399999999776E-3</v>
      </c>
      <c r="AT31">
        <f t="shared" ref="AT31" si="38">AVERAGE(AT3:AT30)</f>
        <v>5.2385888000000014</v>
      </c>
      <c r="AU31">
        <f t="shared" ref="AU31" si="39">AVERAGE(AU3:AU30)</f>
        <v>2.1787016000000001</v>
      </c>
      <c r="AV31">
        <f t="shared" ref="AV31" si="40">AVERAGE(AV3:AV30)</f>
        <v>8.7800000000000086E-2</v>
      </c>
      <c r="AW31">
        <f t="shared" ref="AW31" si="41">AVERAGE(AW3:AW30)</f>
        <v>8.2240000000000021E-2</v>
      </c>
      <c r="AX31">
        <f t="shared" ref="AX31" si="42">AVERAGE(AX3:AX30)</f>
        <v>0.57047999999999999</v>
      </c>
      <c r="AY31">
        <f t="shared" ref="AY31" si="43">AVERAGE(AY3:AY30)</f>
        <v>0.37132000000000004</v>
      </c>
      <c r="AZ31">
        <f t="shared" ref="AZ31" si="44">AVERAGE(AZ3:AZ30)</f>
        <v>2.0199999999999999E-2</v>
      </c>
      <c r="BA31">
        <f t="shared" ref="BA31" si="45">AVERAGE(BA3:BA30)</f>
        <v>9.8800000000000016E-3</v>
      </c>
      <c r="BB31">
        <f t="shared" ref="BB31" si="46">AVERAGE(BB3:BB30)</f>
        <v>2.128E-2</v>
      </c>
      <c r="BC31">
        <f t="shared" ref="BC31" si="47">AVERAGE(BC3:BC30)</f>
        <v>1.6200000000000003E-2</v>
      </c>
      <c r="BD31">
        <f t="shared" ref="BD31" si="48">AVERAGE(BD3:BD30)</f>
        <v>1.9840000000000003E-2</v>
      </c>
      <c r="BE31">
        <f t="shared" ref="BE31" si="49">AVERAGE(BE3:BE30)</f>
        <v>1.0160000000000004E-2</v>
      </c>
      <c r="BF31">
        <f t="shared" ref="BF31" si="50">AVERAGE(BF3:BF30)</f>
        <v>8.8800000000000007E-3</v>
      </c>
      <c r="BG31">
        <f t="shared" ref="BG31" si="51">AVERAGE(BG3:BG30)</f>
        <v>6.0400000000000011E-3</v>
      </c>
      <c r="BH31">
        <f t="shared" ref="BH31" si="52">AVERAGE(BH3:BH30)</f>
        <v>4.339999999999998E-2</v>
      </c>
      <c r="BI31">
        <f t="shared" ref="BI31" si="53">AVERAGE(BI3:BI30)</f>
        <v>2.9999999999999992E-3</v>
      </c>
    </row>
  </sheetData>
  <mergeCells count="3">
    <mergeCell ref="E1:W1"/>
    <mergeCell ref="X1:AP1"/>
    <mergeCell ref="AQ1:BI1"/>
  </mergeCells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6F6A7-64CA-F24C-A3E0-AFC873AFB1E6}">
  <dimension ref="A1:AT31"/>
  <sheetViews>
    <sheetView topLeftCell="AA1" zoomScale="91" zoomScaleNormal="91" workbookViewId="0">
      <selection activeCell="AG3" sqref="AG3:AT30"/>
    </sheetView>
  </sheetViews>
  <sheetFormatPr baseColWidth="10" defaultRowHeight="16"/>
  <sheetData>
    <row r="1" spans="1:46" ht="17" customHeight="1" thickBot="1">
      <c r="E1" s="81" t="s">
        <v>74</v>
      </c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80"/>
      <c r="S1" s="82" t="s">
        <v>51</v>
      </c>
      <c r="T1" s="83"/>
      <c r="U1" s="83"/>
      <c r="V1" s="83"/>
      <c r="W1" s="83"/>
      <c r="X1" s="83"/>
      <c r="Y1" s="83"/>
      <c r="Z1" s="83"/>
      <c r="AA1" s="83"/>
      <c r="AB1" s="83"/>
      <c r="AC1" s="83"/>
      <c r="AD1" s="83"/>
      <c r="AE1" s="83"/>
      <c r="AF1" s="84"/>
      <c r="AG1" s="81" t="s">
        <v>52</v>
      </c>
      <c r="AH1" s="79"/>
      <c r="AI1" s="79"/>
      <c r="AJ1" s="79"/>
      <c r="AK1" s="79"/>
      <c r="AL1" s="79"/>
      <c r="AM1" s="79"/>
      <c r="AN1" s="79"/>
      <c r="AO1" s="79"/>
      <c r="AP1" s="79"/>
      <c r="AQ1" s="79"/>
      <c r="AR1" s="79"/>
      <c r="AS1" s="79"/>
      <c r="AT1" s="80"/>
    </row>
    <row r="2" spans="1:46" ht="34">
      <c r="A2" s="1" t="s">
        <v>4</v>
      </c>
      <c r="B2" s="2" t="s">
        <v>5</v>
      </c>
      <c r="C2" s="2" t="s">
        <v>6</v>
      </c>
      <c r="D2" s="2" t="s">
        <v>7</v>
      </c>
      <c r="E2" s="59" t="s">
        <v>61</v>
      </c>
      <c r="F2" s="58" t="s">
        <v>62</v>
      </c>
      <c r="G2" s="58" t="s">
        <v>60</v>
      </c>
      <c r="H2" s="58" t="s">
        <v>63</v>
      </c>
      <c r="I2" s="58" t="s">
        <v>72</v>
      </c>
      <c r="J2" s="58" t="s">
        <v>72</v>
      </c>
      <c r="K2" s="58" t="s">
        <v>64</v>
      </c>
      <c r="L2" s="58" t="s">
        <v>65</v>
      </c>
      <c r="M2" s="58" t="s">
        <v>66</v>
      </c>
      <c r="N2" s="58" t="s">
        <v>67</v>
      </c>
      <c r="O2" s="58" t="s">
        <v>68</v>
      </c>
      <c r="P2" s="58" t="s">
        <v>69</v>
      </c>
      <c r="Q2" s="58" t="s">
        <v>70</v>
      </c>
      <c r="R2" s="7" t="s">
        <v>71</v>
      </c>
      <c r="S2" s="59" t="s">
        <v>61</v>
      </c>
      <c r="T2" s="58" t="s">
        <v>62</v>
      </c>
      <c r="U2" s="58" t="s">
        <v>60</v>
      </c>
      <c r="V2" s="58" t="s">
        <v>63</v>
      </c>
      <c r="W2" s="58" t="s">
        <v>72</v>
      </c>
      <c r="X2" s="58" t="s">
        <v>72</v>
      </c>
      <c r="Y2" s="58" t="s">
        <v>64</v>
      </c>
      <c r="Z2" s="58" t="s">
        <v>65</v>
      </c>
      <c r="AA2" s="58" t="s">
        <v>66</v>
      </c>
      <c r="AB2" s="58" t="s">
        <v>67</v>
      </c>
      <c r="AC2" s="58" t="s">
        <v>68</v>
      </c>
      <c r="AD2" s="58" t="s">
        <v>69</v>
      </c>
      <c r="AE2" s="58" t="s">
        <v>70</v>
      </c>
      <c r="AF2" s="7" t="s">
        <v>71</v>
      </c>
      <c r="AG2" s="59" t="s">
        <v>61</v>
      </c>
      <c r="AH2" s="58" t="s">
        <v>62</v>
      </c>
      <c r="AI2" s="58" t="s">
        <v>60</v>
      </c>
      <c r="AJ2" s="58" t="s">
        <v>63</v>
      </c>
      <c r="AK2" s="58" t="s">
        <v>72</v>
      </c>
      <c r="AL2" s="58" t="s">
        <v>72</v>
      </c>
      <c r="AM2" s="58" t="s">
        <v>64</v>
      </c>
      <c r="AN2" s="58" t="s">
        <v>65</v>
      </c>
      <c r="AO2" s="58" t="s">
        <v>66</v>
      </c>
      <c r="AP2" s="58" t="s">
        <v>67</v>
      </c>
      <c r="AQ2" s="58" t="s">
        <v>68</v>
      </c>
      <c r="AR2" s="58" t="s">
        <v>69</v>
      </c>
      <c r="AS2" s="58" t="s">
        <v>70</v>
      </c>
      <c r="AT2" s="7" t="s">
        <v>71</v>
      </c>
    </row>
    <row r="3" spans="1:46">
      <c r="A3" s="15">
        <v>1</v>
      </c>
      <c r="B3" s="16">
        <v>4</v>
      </c>
      <c r="C3" s="17" t="s">
        <v>47</v>
      </c>
      <c r="D3" s="17">
        <v>27</v>
      </c>
      <c r="E3" s="15">
        <v>3.552</v>
      </c>
      <c r="F3" s="16">
        <v>3.5230000000000001</v>
      </c>
      <c r="G3" s="16">
        <v>2.383</v>
      </c>
      <c r="H3" s="16">
        <v>2.3759999999999999</v>
      </c>
      <c r="I3" s="16">
        <v>9.8000000000000004E-2</v>
      </c>
      <c r="J3" s="16">
        <v>9.4E-2</v>
      </c>
      <c r="K3" s="16">
        <v>0.155</v>
      </c>
      <c r="L3" s="16">
        <v>0.154</v>
      </c>
      <c r="M3" s="16">
        <v>8.5000000000000006E-2</v>
      </c>
      <c r="N3" s="16">
        <v>8.4000000000000005E-2</v>
      </c>
      <c r="O3" s="16">
        <v>4.9000000000000002E-2</v>
      </c>
      <c r="P3" s="16">
        <v>4.9000000000000002E-2</v>
      </c>
      <c r="Q3" s="16">
        <v>5.0999999999999997E-2</v>
      </c>
      <c r="R3" s="18">
        <v>5.0999999999999997E-2</v>
      </c>
      <c r="S3">
        <v>3.722</v>
      </c>
      <c r="T3">
        <v>3.7090000000000001</v>
      </c>
      <c r="U3">
        <v>2.444</v>
      </c>
      <c r="V3">
        <v>2.444</v>
      </c>
      <c r="W3">
        <v>0.10199999999999999</v>
      </c>
      <c r="X3">
        <v>0.1</v>
      </c>
      <c r="Y3">
        <v>0.16200000000000001</v>
      </c>
      <c r="Z3">
        <v>0.16200000000000001</v>
      </c>
      <c r="AA3">
        <v>8.5000000000000006E-2</v>
      </c>
      <c r="AB3">
        <v>8.5000000000000006E-2</v>
      </c>
      <c r="AC3">
        <v>4.9000000000000002E-2</v>
      </c>
      <c r="AD3">
        <v>4.9000000000000002E-2</v>
      </c>
      <c r="AE3">
        <v>5.0999999999999997E-2</v>
      </c>
      <c r="AF3">
        <v>5.0999999999999997E-2</v>
      </c>
      <c r="AG3" s="24">
        <f>$E3-$S3</f>
        <v>-0.16999999999999993</v>
      </c>
      <c r="AH3" s="22">
        <f>$F3-$T3</f>
        <v>-0.18599999999999994</v>
      </c>
      <c r="AI3" s="22">
        <f>G3-U3</f>
        <v>-6.0999999999999943E-2</v>
      </c>
      <c r="AJ3" s="22">
        <f>H3-V3</f>
        <v>-6.800000000000006E-2</v>
      </c>
      <c r="AK3" s="22">
        <f t="shared" ref="AK3:AT20" si="0">I3-W3</f>
        <v>-3.9999999999999897E-3</v>
      </c>
      <c r="AL3" s="22">
        <f t="shared" si="0"/>
        <v>-6.0000000000000053E-3</v>
      </c>
      <c r="AM3" s="22">
        <f t="shared" si="0"/>
        <v>-7.0000000000000062E-3</v>
      </c>
      <c r="AN3" s="22">
        <f t="shared" si="0"/>
        <v>-8.0000000000000071E-3</v>
      </c>
      <c r="AO3" s="16">
        <f t="shared" si="0"/>
        <v>0</v>
      </c>
      <c r="AP3" s="22">
        <f t="shared" si="0"/>
        <v>-1.0000000000000009E-3</v>
      </c>
      <c r="AQ3" s="16">
        <f t="shared" si="0"/>
        <v>0</v>
      </c>
      <c r="AR3" s="16">
        <f t="shared" si="0"/>
        <v>0</v>
      </c>
      <c r="AS3" s="16">
        <f t="shared" si="0"/>
        <v>0</v>
      </c>
      <c r="AT3" s="16">
        <f t="shared" si="0"/>
        <v>0</v>
      </c>
    </row>
    <row r="4" spans="1:46">
      <c r="A4" s="15">
        <v>1</v>
      </c>
      <c r="B4" s="16">
        <v>5</v>
      </c>
      <c r="C4" s="17" t="s">
        <v>47</v>
      </c>
      <c r="D4" s="17">
        <v>32</v>
      </c>
      <c r="E4" s="15">
        <v>3.4550000000000001</v>
      </c>
      <c r="F4" s="16">
        <v>3.387</v>
      </c>
      <c r="G4" s="16">
        <v>3.01</v>
      </c>
      <c r="H4" s="16">
        <v>2.9079999999999999</v>
      </c>
      <c r="I4" s="16">
        <v>0.121</v>
      </c>
      <c r="J4" s="16">
        <v>0.106</v>
      </c>
      <c r="K4" s="16">
        <v>0.17599999999999999</v>
      </c>
      <c r="L4" s="16">
        <v>0.16900000000000001</v>
      </c>
      <c r="M4" s="16">
        <v>0.108</v>
      </c>
      <c r="N4" s="16">
        <v>9.2999999999999999E-2</v>
      </c>
      <c r="O4" s="16">
        <v>5.8999999999999997E-2</v>
      </c>
      <c r="P4" s="16">
        <v>5.5E-2</v>
      </c>
      <c r="Q4" s="16">
        <v>6.0999999999999999E-2</v>
      </c>
      <c r="R4" s="18">
        <v>5.8999999999999997E-2</v>
      </c>
      <c r="S4">
        <v>3.3980000000000001</v>
      </c>
      <c r="T4">
        <v>3.149</v>
      </c>
      <c r="U4">
        <v>2.6720000000000002</v>
      </c>
      <c r="V4">
        <v>2.6920000000000002</v>
      </c>
      <c r="W4">
        <v>0.111</v>
      </c>
      <c r="X4">
        <v>9.6000000000000002E-2</v>
      </c>
      <c r="Y4">
        <v>0.16400000000000001</v>
      </c>
      <c r="Z4">
        <v>0.157</v>
      </c>
      <c r="AA4">
        <v>9.2999999999999999E-2</v>
      </c>
      <c r="AB4">
        <v>8.7999999999999995E-2</v>
      </c>
      <c r="AC4">
        <v>5.2999999999999999E-2</v>
      </c>
      <c r="AD4">
        <v>5.2999999999999999E-2</v>
      </c>
      <c r="AE4">
        <v>5.3999999999999999E-2</v>
      </c>
      <c r="AF4">
        <v>5.3999999999999999E-2</v>
      </c>
      <c r="AG4" s="15">
        <f t="shared" ref="AG4:AG30" si="1">$E4-$S4</f>
        <v>5.699999999999994E-2</v>
      </c>
      <c r="AH4" s="16">
        <f t="shared" ref="AH4:AH30" si="2">$F4-$T4</f>
        <v>0.23799999999999999</v>
      </c>
      <c r="AI4" s="16">
        <f t="shared" ref="AI4:AT30" si="3">G4-U4</f>
        <v>0.33799999999999963</v>
      </c>
      <c r="AJ4" s="16">
        <f t="shared" si="3"/>
        <v>0.21599999999999975</v>
      </c>
      <c r="AK4" s="16">
        <f t="shared" si="0"/>
        <v>9.999999999999995E-3</v>
      </c>
      <c r="AL4" s="16">
        <f t="shared" si="0"/>
        <v>9.999999999999995E-3</v>
      </c>
      <c r="AM4" s="16">
        <f t="shared" si="0"/>
        <v>1.1999999999999983E-2</v>
      </c>
      <c r="AN4" s="16">
        <f t="shared" si="0"/>
        <v>1.2000000000000011E-2</v>
      </c>
      <c r="AO4" s="16">
        <f t="shared" si="0"/>
        <v>1.4999999999999999E-2</v>
      </c>
      <c r="AP4" s="16">
        <f t="shared" si="0"/>
        <v>5.0000000000000044E-3</v>
      </c>
      <c r="AQ4" s="16">
        <f t="shared" si="0"/>
        <v>5.9999999999999984E-3</v>
      </c>
      <c r="AR4" s="16">
        <f t="shared" si="0"/>
        <v>2.0000000000000018E-3</v>
      </c>
      <c r="AS4" s="16">
        <f t="shared" si="0"/>
        <v>6.9999999999999993E-3</v>
      </c>
      <c r="AT4" s="16">
        <f t="shared" si="0"/>
        <v>4.9999999999999975E-3</v>
      </c>
    </row>
    <row r="5" spans="1:46">
      <c r="A5" s="15"/>
      <c r="B5" s="16">
        <v>6</v>
      </c>
      <c r="C5" s="17"/>
      <c r="D5" s="17"/>
      <c r="E5" s="15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8"/>
      <c r="AG5" s="15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</row>
    <row r="6" spans="1:46">
      <c r="A6" s="20">
        <v>1</v>
      </c>
      <c r="B6" s="16">
        <v>7</v>
      </c>
      <c r="C6" s="21" t="s">
        <v>48</v>
      </c>
      <c r="D6" s="21">
        <v>29</v>
      </c>
      <c r="E6" s="15">
        <v>3.794</v>
      </c>
      <c r="F6" s="16">
        <v>3.9</v>
      </c>
      <c r="G6" s="16">
        <v>3.5249999999999999</v>
      </c>
      <c r="H6" s="16">
        <v>3.6840000000000002</v>
      </c>
      <c r="I6" s="16">
        <v>0.13600000000000001</v>
      </c>
      <c r="J6" s="16">
        <v>0.125</v>
      </c>
      <c r="K6" s="16">
        <v>0.191</v>
      </c>
      <c r="L6" s="16">
        <v>0.191</v>
      </c>
      <c r="M6" s="16">
        <v>0.13900000000000001</v>
      </c>
      <c r="N6" s="16">
        <v>0.121</v>
      </c>
      <c r="O6" s="16">
        <v>6.9000000000000006E-2</v>
      </c>
      <c r="P6" s="16">
        <v>6.6000000000000003E-2</v>
      </c>
      <c r="Q6" s="16">
        <v>7.5999999999999998E-2</v>
      </c>
      <c r="R6" s="18">
        <v>7.2999999999999995E-2</v>
      </c>
      <c r="S6">
        <v>3.5409999999999999</v>
      </c>
      <c r="T6">
        <v>2.919</v>
      </c>
      <c r="U6">
        <v>2.6150000000000002</v>
      </c>
      <c r="V6">
        <v>2.9470000000000001</v>
      </c>
      <c r="W6">
        <v>0.123</v>
      </c>
      <c r="X6">
        <v>9.9000000000000005E-2</v>
      </c>
      <c r="Y6">
        <v>0.184</v>
      </c>
      <c r="Z6">
        <v>0.16800000000000001</v>
      </c>
      <c r="AA6">
        <v>0.11899999999999999</v>
      </c>
      <c r="AB6">
        <v>9.6000000000000002E-2</v>
      </c>
      <c r="AC6">
        <v>6.2E-2</v>
      </c>
      <c r="AD6">
        <v>5.6000000000000001E-2</v>
      </c>
      <c r="AE6">
        <v>7.0999999999999994E-2</v>
      </c>
      <c r="AF6">
        <v>6.9000000000000006E-2</v>
      </c>
      <c r="AG6" s="15">
        <f t="shared" si="1"/>
        <v>0.25300000000000011</v>
      </c>
      <c r="AH6" s="16">
        <f t="shared" si="2"/>
        <v>0.98099999999999987</v>
      </c>
      <c r="AI6" s="16">
        <f t="shared" si="3"/>
        <v>0.9099999999999997</v>
      </c>
      <c r="AJ6" s="16">
        <f t="shared" si="3"/>
        <v>0.7370000000000001</v>
      </c>
      <c r="AK6" s="16">
        <f t="shared" si="0"/>
        <v>1.3000000000000012E-2</v>
      </c>
      <c r="AL6" s="16">
        <f t="shared" si="0"/>
        <v>2.5999999999999995E-2</v>
      </c>
      <c r="AM6" s="16">
        <f t="shared" si="0"/>
        <v>7.0000000000000062E-3</v>
      </c>
      <c r="AN6" s="16">
        <f t="shared" si="0"/>
        <v>2.2999999999999993E-2</v>
      </c>
      <c r="AO6" s="16">
        <f t="shared" si="0"/>
        <v>2.0000000000000018E-2</v>
      </c>
      <c r="AP6" s="16">
        <f t="shared" si="0"/>
        <v>2.4999999999999994E-2</v>
      </c>
      <c r="AQ6" s="16">
        <f t="shared" si="0"/>
        <v>7.0000000000000062E-3</v>
      </c>
      <c r="AR6" s="16">
        <f t="shared" si="0"/>
        <v>1.0000000000000002E-2</v>
      </c>
      <c r="AS6" s="16">
        <f t="shared" si="0"/>
        <v>5.0000000000000044E-3</v>
      </c>
      <c r="AT6" s="16">
        <f t="shared" si="0"/>
        <v>3.9999999999999897E-3</v>
      </c>
    </row>
    <row r="7" spans="1:46">
      <c r="A7" s="20">
        <v>1</v>
      </c>
      <c r="B7" s="16">
        <v>8</v>
      </c>
      <c r="C7" s="17" t="s">
        <v>47</v>
      </c>
      <c r="D7" s="17">
        <v>25</v>
      </c>
      <c r="E7" s="15">
        <v>3.0230000000000001</v>
      </c>
      <c r="F7" s="16">
        <v>3.117</v>
      </c>
      <c r="G7" s="16">
        <v>5.407</v>
      </c>
      <c r="H7" s="16">
        <v>4.9080000000000004</v>
      </c>
      <c r="I7" s="16">
        <v>0.20300000000000001</v>
      </c>
      <c r="J7" s="16">
        <v>0.156</v>
      </c>
      <c r="K7" s="16">
        <v>0.248</v>
      </c>
      <c r="L7" s="16">
        <v>0.24</v>
      </c>
      <c r="M7" s="16">
        <v>0.18</v>
      </c>
      <c r="N7" s="16">
        <v>0.15</v>
      </c>
      <c r="O7" s="16">
        <v>8.7999999999999995E-2</v>
      </c>
      <c r="P7" s="16">
        <v>8.4000000000000005E-2</v>
      </c>
      <c r="Q7" s="16">
        <v>0.127</v>
      </c>
      <c r="R7" s="18">
        <v>0.121</v>
      </c>
      <c r="S7">
        <v>3.0150000000000001</v>
      </c>
      <c r="T7">
        <v>2.9119999999999999</v>
      </c>
      <c r="U7">
        <v>3.1669999999999998</v>
      </c>
      <c r="V7">
        <v>3.306</v>
      </c>
      <c r="W7">
        <v>0.108</v>
      </c>
      <c r="X7">
        <v>9.8000000000000004E-2</v>
      </c>
      <c r="Y7">
        <v>0.158</v>
      </c>
      <c r="Z7">
        <v>0.152</v>
      </c>
      <c r="AA7">
        <v>0.108</v>
      </c>
      <c r="AB7">
        <v>0.1</v>
      </c>
      <c r="AC7">
        <v>6.2E-2</v>
      </c>
      <c r="AD7">
        <v>5.7000000000000002E-2</v>
      </c>
      <c r="AE7">
        <v>6.8000000000000005E-2</v>
      </c>
      <c r="AF7">
        <v>6.4000000000000001E-2</v>
      </c>
      <c r="AG7" s="15">
        <f t="shared" si="1"/>
        <v>8.0000000000000071E-3</v>
      </c>
      <c r="AH7" s="16">
        <f t="shared" si="2"/>
        <v>0.20500000000000007</v>
      </c>
      <c r="AI7" s="16">
        <f t="shared" si="3"/>
        <v>2.2400000000000002</v>
      </c>
      <c r="AJ7" s="16">
        <f t="shared" si="3"/>
        <v>1.6020000000000003</v>
      </c>
      <c r="AK7" s="16">
        <f t="shared" si="0"/>
        <v>9.5000000000000015E-2</v>
      </c>
      <c r="AL7" s="16">
        <f t="shared" si="0"/>
        <v>5.7999999999999996E-2</v>
      </c>
      <c r="AM7" s="16">
        <f t="shared" si="0"/>
        <v>0.09</v>
      </c>
      <c r="AN7" s="16">
        <f t="shared" si="0"/>
        <v>8.7999999999999995E-2</v>
      </c>
      <c r="AO7" s="16">
        <f t="shared" si="0"/>
        <v>7.1999999999999995E-2</v>
      </c>
      <c r="AP7" s="16">
        <f t="shared" si="0"/>
        <v>4.9999999999999989E-2</v>
      </c>
      <c r="AQ7" s="16">
        <f t="shared" si="0"/>
        <v>2.5999999999999995E-2</v>
      </c>
      <c r="AR7" s="16">
        <f t="shared" si="0"/>
        <v>2.7000000000000003E-2</v>
      </c>
      <c r="AS7" s="16">
        <f t="shared" si="0"/>
        <v>5.8999999999999997E-2</v>
      </c>
      <c r="AT7" s="16">
        <f t="shared" si="0"/>
        <v>5.6999999999999995E-2</v>
      </c>
    </row>
    <row r="8" spans="1:46">
      <c r="A8" s="20">
        <v>1</v>
      </c>
      <c r="B8" s="16">
        <v>9</v>
      </c>
      <c r="C8" s="17" t="s">
        <v>48</v>
      </c>
      <c r="D8" s="17">
        <v>26</v>
      </c>
      <c r="E8" s="15">
        <v>3.3340000000000001</v>
      </c>
      <c r="F8" s="16">
        <v>3.355</v>
      </c>
      <c r="G8" s="16">
        <v>2.9910000000000001</v>
      </c>
      <c r="H8" s="16">
        <v>2.786</v>
      </c>
      <c r="I8" s="16">
        <v>0.109</v>
      </c>
      <c r="J8" s="16">
        <v>9.4E-2</v>
      </c>
      <c r="K8" s="16">
        <v>0.17799999999999999</v>
      </c>
      <c r="L8" s="16">
        <v>0.16800000000000001</v>
      </c>
      <c r="M8" s="16">
        <v>0.10199999999999999</v>
      </c>
      <c r="N8" s="16">
        <v>8.7999999999999995E-2</v>
      </c>
      <c r="O8" s="16">
        <v>5.5E-2</v>
      </c>
      <c r="P8" s="16">
        <v>5.0999999999999997E-2</v>
      </c>
      <c r="Q8" s="16">
        <v>5.8999999999999997E-2</v>
      </c>
      <c r="R8" s="18">
        <v>5.7000000000000002E-2</v>
      </c>
      <c r="S8">
        <v>2.88</v>
      </c>
      <c r="T8">
        <v>2.7240000000000002</v>
      </c>
      <c r="U8">
        <v>2.7189999999999999</v>
      </c>
      <c r="V8">
        <v>2.7519999999999998</v>
      </c>
      <c r="W8">
        <v>8.4000000000000005E-2</v>
      </c>
      <c r="X8">
        <v>8.2000000000000003E-2</v>
      </c>
      <c r="Y8">
        <v>0.13300000000000001</v>
      </c>
      <c r="Z8">
        <v>0.13200000000000001</v>
      </c>
      <c r="AA8">
        <v>7.9000000000000001E-2</v>
      </c>
      <c r="AB8">
        <v>7.6999999999999999E-2</v>
      </c>
      <c r="AC8">
        <v>4.4999999999999998E-2</v>
      </c>
      <c r="AD8">
        <v>4.4999999999999998E-2</v>
      </c>
      <c r="AE8">
        <v>5.0999999999999997E-2</v>
      </c>
      <c r="AF8">
        <v>5.0999999999999997E-2</v>
      </c>
      <c r="AG8" s="15">
        <f t="shared" si="1"/>
        <v>0.45400000000000018</v>
      </c>
      <c r="AH8" s="16">
        <f t="shared" si="2"/>
        <v>0.63099999999999978</v>
      </c>
      <c r="AI8" s="16">
        <f t="shared" si="3"/>
        <v>0.27200000000000024</v>
      </c>
      <c r="AJ8" s="16">
        <f t="shared" si="3"/>
        <v>3.4000000000000252E-2</v>
      </c>
      <c r="AK8" s="16">
        <f t="shared" si="0"/>
        <v>2.4999999999999994E-2</v>
      </c>
      <c r="AL8" s="16">
        <f t="shared" si="0"/>
        <v>1.1999999999999997E-2</v>
      </c>
      <c r="AM8" s="16">
        <f t="shared" si="0"/>
        <v>4.4999999999999984E-2</v>
      </c>
      <c r="AN8" s="16">
        <f t="shared" si="0"/>
        <v>3.6000000000000004E-2</v>
      </c>
      <c r="AO8" s="16">
        <f t="shared" si="0"/>
        <v>2.2999999999999993E-2</v>
      </c>
      <c r="AP8" s="16">
        <f t="shared" si="0"/>
        <v>1.0999999999999996E-2</v>
      </c>
      <c r="AQ8" s="16">
        <f t="shared" si="0"/>
        <v>1.0000000000000002E-2</v>
      </c>
      <c r="AR8" s="16">
        <f t="shared" si="0"/>
        <v>5.9999999999999984E-3</v>
      </c>
      <c r="AS8" s="16">
        <f t="shared" si="0"/>
        <v>8.0000000000000002E-3</v>
      </c>
      <c r="AT8" s="16">
        <f t="shared" si="0"/>
        <v>6.0000000000000053E-3</v>
      </c>
    </row>
    <row r="9" spans="1:46">
      <c r="A9" s="20">
        <v>1</v>
      </c>
      <c r="B9" s="16">
        <v>10</v>
      </c>
      <c r="C9" s="17" t="s">
        <v>48</v>
      </c>
      <c r="D9" s="21">
        <v>40</v>
      </c>
      <c r="E9" s="15">
        <v>3.2629999999999999</v>
      </c>
      <c r="F9" s="16">
        <v>3.1280000000000001</v>
      </c>
      <c r="G9" s="16">
        <v>4.2469999999999999</v>
      </c>
      <c r="H9" s="16">
        <v>2.6240000000000001</v>
      </c>
      <c r="I9" s="16">
        <v>0.14799999999999999</v>
      </c>
      <c r="J9" s="16">
        <v>0.104</v>
      </c>
      <c r="K9" s="16">
        <v>0.21199999999999999</v>
      </c>
      <c r="L9" s="16">
        <v>0.16600000000000001</v>
      </c>
      <c r="M9" s="16">
        <v>0.154</v>
      </c>
      <c r="N9" s="16">
        <v>9.2999999999999999E-2</v>
      </c>
      <c r="O9" s="16">
        <v>0.08</v>
      </c>
      <c r="P9" s="16">
        <v>5.6000000000000001E-2</v>
      </c>
      <c r="Q9" s="16">
        <v>0.123</v>
      </c>
      <c r="R9" s="18">
        <v>6.8000000000000005E-2</v>
      </c>
      <c r="S9">
        <v>2.9129999999999998</v>
      </c>
      <c r="T9">
        <v>2.899</v>
      </c>
      <c r="U9">
        <v>2.82</v>
      </c>
      <c r="V9">
        <v>2.8330000000000002</v>
      </c>
      <c r="W9">
        <v>9.7000000000000003E-2</v>
      </c>
      <c r="X9">
        <v>9.6000000000000002E-2</v>
      </c>
      <c r="Y9">
        <v>0.13800000000000001</v>
      </c>
      <c r="Z9">
        <v>0.13500000000000001</v>
      </c>
      <c r="AA9">
        <v>8.3000000000000004E-2</v>
      </c>
      <c r="AB9">
        <v>7.6999999999999999E-2</v>
      </c>
      <c r="AC9">
        <v>4.7E-2</v>
      </c>
      <c r="AD9">
        <v>4.7E-2</v>
      </c>
      <c r="AE9">
        <v>5.2999999999999999E-2</v>
      </c>
      <c r="AF9">
        <v>5.2999999999999999E-2</v>
      </c>
      <c r="AG9" s="15">
        <f t="shared" si="1"/>
        <v>0.35000000000000009</v>
      </c>
      <c r="AH9" s="16">
        <f t="shared" si="2"/>
        <v>0.22900000000000009</v>
      </c>
      <c r="AI9" s="16">
        <f t="shared" si="3"/>
        <v>1.427</v>
      </c>
      <c r="AJ9" s="22">
        <f t="shared" si="3"/>
        <v>-0.20900000000000007</v>
      </c>
      <c r="AK9" s="16">
        <f t="shared" si="0"/>
        <v>5.099999999999999E-2</v>
      </c>
      <c r="AL9" s="16">
        <f t="shared" si="0"/>
        <v>7.9999999999999932E-3</v>
      </c>
      <c r="AM9" s="16">
        <f t="shared" si="0"/>
        <v>7.3999999999999982E-2</v>
      </c>
      <c r="AN9" s="16">
        <f t="shared" si="0"/>
        <v>3.1E-2</v>
      </c>
      <c r="AO9" s="16">
        <f t="shared" si="0"/>
        <v>7.0999999999999994E-2</v>
      </c>
      <c r="AP9" s="16">
        <f t="shared" si="0"/>
        <v>1.6E-2</v>
      </c>
      <c r="AQ9" s="16">
        <f t="shared" si="0"/>
        <v>3.3000000000000002E-2</v>
      </c>
      <c r="AR9" s="16">
        <f t="shared" si="0"/>
        <v>9.0000000000000011E-3</v>
      </c>
      <c r="AS9" s="16">
        <f t="shared" si="0"/>
        <v>7.0000000000000007E-2</v>
      </c>
      <c r="AT9" s="16">
        <f t="shared" si="0"/>
        <v>1.5000000000000006E-2</v>
      </c>
    </row>
    <row r="10" spans="1:46">
      <c r="A10" s="20">
        <v>1</v>
      </c>
      <c r="B10" s="16">
        <v>11</v>
      </c>
      <c r="C10" s="17" t="s">
        <v>47</v>
      </c>
      <c r="D10" s="17">
        <v>24</v>
      </c>
      <c r="E10" s="15">
        <v>3.177</v>
      </c>
      <c r="F10" s="16">
        <v>2.883</v>
      </c>
      <c r="G10" s="16">
        <v>3.008</v>
      </c>
      <c r="H10" s="16">
        <v>2.8159999999999998</v>
      </c>
      <c r="I10" s="16">
        <v>0.115</v>
      </c>
      <c r="J10" s="16">
        <v>9.2999999999999999E-2</v>
      </c>
      <c r="K10" s="16">
        <v>0.17399999999999999</v>
      </c>
      <c r="L10" s="16">
        <v>0.16300000000000001</v>
      </c>
      <c r="M10" s="16">
        <v>0.113</v>
      </c>
      <c r="N10" s="16">
        <v>8.5999999999999993E-2</v>
      </c>
      <c r="O10" s="16">
        <v>6.4000000000000001E-2</v>
      </c>
      <c r="P10" s="16">
        <v>5.2999999999999999E-2</v>
      </c>
      <c r="Q10" s="16">
        <v>7.0000000000000007E-2</v>
      </c>
      <c r="R10" s="18">
        <v>5.7000000000000002E-2</v>
      </c>
      <c r="S10">
        <v>2.8879999999999999</v>
      </c>
      <c r="T10">
        <v>2.5209999999999999</v>
      </c>
      <c r="U10">
        <v>2.371</v>
      </c>
      <c r="V10">
        <v>2.395</v>
      </c>
      <c r="W10">
        <v>0.09</v>
      </c>
      <c r="X10">
        <v>0.08</v>
      </c>
      <c r="Y10">
        <v>0.13800000000000001</v>
      </c>
      <c r="Z10">
        <v>0.13900000000000001</v>
      </c>
      <c r="AA10">
        <v>8.2000000000000003E-2</v>
      </c>
      <c r="AB10">
        <v>7.4999999999999997E-2</v>
      </c>
      <c r="AC10">
        <v>4.4999999999999998E-2</v>
      </c>
      <c r="AD10">
        <v>4.1000000000000002E-2</v>
      </c>
      <c r="AE10">
        <v>4.7E-2</v>
      </c>
      <c r="AF10">
        <v>4.2999999999999997E-2</v>
      </c>
      <c r="AG10" s="15">
        <f t="shared" si="1"/>
        <v>0.28900000000000015</v>
      </c>
      <c r="AH10" s="16">
        <f t="shared" si="2"/>
        <v>0.3620000000000001</v>
      </c>
      <c r="AI10" s="16">
        <f t="shared" si="3"/>
        <v>0.63700000000000001</v>
      </c>
      <c r="AJ10" s="16">
        <f t="shared" si="3"/>
        <v>0.42099999999999982</v>
      </c>
      <c r="AK10" s="16">
        <f t="shared" si="0"/>
        <v>2.5000000000000008E-2</v>
      </c>
      <c r="AL10" s="16">
        <f t="shared" si="0"/>
        <v>1.2999999999999998E-2</v>
      </c>
      <c r="AM10" s="16">
        <f t="shared" si="0"/>
        <v>3.5999999999999976E-2</v>
      </c>
      <c r="AN10" s="16">
        <f t="shared" si="0"/>
        <v>2.3999999999999994E-2</v>
      </c>
      <c r="AO10" s="16">
        <f t="shared" si="0"/>
        <v>3.1E-2</v>
      </c>
      <c r="AP10" s="16">
        <f t="shared" si="0"/>
        <v>1.0999999999999996E-2</v>
      </c>
      <c r="AQ10" s="16">
        <f t="shared" si="0"/>
        <v>1.9000000000000003E-2</v>
      </c>
      <c r="AR10" s="16">
        <f t="shared" si="0"/>
        <v>1.1999999999999997E-2</v>
      </c>
      <c r="AS10" s="16">
        <f t="shared" si="0"/>
        <v>2.3000000000000007E-2</v>
      </c>
      <c r="AT10" s="16">
        <f t="shared" si="0"/>
        <v>1.4000000000000005E-2</v>
      </c>
    </row>
    <row r="11" spans="1:46">
      <c r="A11" s="20">
        <v>1</v>
      </c>
      <c r="B11" s="22">
        <v>12</v>
      </c>
      <c r="C11" s="23" t="s">
        <v>47</v>
      </c>
      <c r="D11" s="23">
        <v>21</v>
      </c>
      <c r="E11" s="15">
        <v>3.5939999999999999</v>
      </c>
      <c r="F11" s="16">
        <v>3.3439999999999999</v>
      </c>
      <c r="G11" s="16">
        <v>3.218</v>
      </c>
      <c r="H11" s="16">
        <v>3.1739999999999999</v>
      </c>
      <c r="I11" s="16">
        <v>0.11899999999999999</v>
      </c>
      <c r="J11" s="16">
        <v>0.105</v>
      </c>
      <c r="K11" s="16">
        <v>0.188</v>
      </c>
      <c r="L11" s="16">
        <v>0.182</v>
      </c>
      <c r="M11" s="16">
        <v>0.10299999999999999</v>
      </c>
      <c r="N11" s="16">
        <v>9.2999999999999999E-2</v>
      </c>
      <c r="O11" s="16">
        <v>5.8999999999999997E-2</v>
      </c>
      <c r="P11" s="16">
        <v>5.5E-2</v>
      </c>
      <c r="Q11" s="16">
        <v>6.4000000000000001E-2</v>
      </c>
      <c r="R11" s="18">
        <v>6.0999999999999999E-2</v>
      </c>
      <c r="S11">
        <v>3.4020000000000001</v>
      </c>
      <c r="T11">
        <v>3.3490000000000002</v>
      </c>
      <c r="U11">
        <v>2.5489999999999999</v>
      </c>
      <c r="V11">
        <v>2.5569999999999999</v>
      </c>
      <c r="W11">
        <v>0.10199999999999999</v>
      </c>
      <c r="X11">
        <v>9.7000000000000003E-2</v>
      </c>
      <c r="Y11">
        <v>0.156</v>
      </c>
      <c r="Z11">
        <v>0.151</v>
      </c>
      <c r="AA11">
        <v>8.4000000000000005E-2</v>
      </c>
      <c r="AB11">
        <v>8.3000000000000004E-2</v>
      </c>
      <c r="AC11">
        <v>4.9000000000000002E-2</v>
      </c>
      <c r="AD11">
        <v>4.9000000000000002E-2</v>
      </c>
      <c r="AE11">
        <v>5.0999999999999997E-2</v>
      </c>
      <c r="AF11">
        <v>4.9000000000000002E-2</v>
      </c>
      <c r="AG11" s="15">
        <f t="shared" si="1"/>
        <v>0.19199999999999973</v>
      </c>
      <c r="AH11" s="22">
        <f t="shared" si="2"/>
        <v>-5.0000000000003375E-3</v>
      </c>
      <c r="AI11" s="16">
        <f t="shared" si="3"/>
        <v>0.66900000000000004</v>
      </c>
      <c r="AJ11" s="16">
        <f t="shared" si="3"/>
        <v>0.61699999999999999</v>
      </c>
      <c r="AK11" s="16">
        <f t="shared" si="0"/>
        <v>1.7000000000000001E-2</v>
      </c>
      <c r="AL11" s="16">
        <f t="shared" si="0"/>
        <v>7.9999999999999932E-3</v>
      </c>
      <c r="AM11" s="16">
        <f t="shared" si="0"/>
        <v>3.2000000000000001E-2</v>
      </c>
      <c r="AN11" s="16">
        <f t="shared" si="0"/>
        <v>3.1E-2</v>
      </c>
      <c r="AO11" s="16">
        <f t="shared" si="0"/>
        <v>1.8999999999999989E-2</v>
      </c>
      <c r="AP11" s="16">
        <f t="shared" si="0"/>
        <v>9.999999999999995E-3</v>
      </c>
      <c r="AQ11" s="16">
        <f t="shared" si="0"/>
        <v>9.999999999999995E-3</v>
      </c>
      <c r="AR11" s="16">
        <f t="shared" si="0"/>
        <v>5.9999999999999984E-3</v>
      </c>
      <c r="AS11" s="16">
        <f t="shared" si="0"/>
        <v>1.3000000000000005E-2</v>
      </c>
      <c r="AT11" s="16">
        <f t="shared" si="0"/>
        <v>1.1999999999999997E-2</v>
      </c>
    </row>
    <row r="12" spans="1:46">
      <c r="A12" s="20">
        <v>1</v>
      </c>
      <c r="B12" s="16">
        <v>13</v>
      </c>
      <c r="C12" s="21" t="s">
        <v>47</v>
      </c>
      <c r="D12" s="21">
        <v>22</v>
      </c>
      <c r="E12" s="15">
        <v>3.673</v>
      </c>
      <c r="F12" s="16">
        <v>3.641</v>
      </c>
      <c r="G12" s="16">
        <v>2.395</v>
      </c>
      <c r="H12" s="16">
        <v>2.395</v>
      </c>
      <c r="I12" s="16">
        <v>0.11899999999999999</v>
      </c>
      <c r="J12" s="16">
        <v>0.11700000000000001</v>
      </c>
      <c r="K12" s="16">
        <v>0.16</v>
      </c>
      <c r="L12" s="16">
        <v>0.16</v>
      </c>
      <c r="M12" s="16">
        <v>8.5000000000000006E-2</v>
      </c>
      <c r="N12" s="16">
        <v>8.4000000000000005E-2</v>
      </c>
      <c r="O12" s="16">
        <v>4.9000000000000002E-2</v>
      </c>
      <c r="P12" s="16">
        <v>4.9000000000000002E-2</v>
      </c>
      <c r="Q12" s="16">
        <v>0.05</v>
      </c>
      <c r="R12" s="18">
        <v>4.9000000000000002E-2</v>
      </c>
      <c r="S12">
        <v>3.302</v>
      </c>
      <c r="T12">
        <v>3.2490000000000001</v>
      </c>
      <c r="U12">
        <v>2.2890000000000001</v>
      </c>
      <c r="V12">
        <v>2.2759999999999998</v>
      </c>
      <c r="W12">
        <v>0.11</v>
      </c>
      <c r="X12">
        <v>0.109</v>
      </c>
      <c r="Y12">
        <v>0.14599999999999999</v>
      </c>
      <c r="Z12">
        <v>0.14499999999999999</v>
      </c>
      <c r="AA12">
        <v>7.6999999999999999E-2</v>
      </c>
      <c r="AB12">
        <v>7.6999999999999999E-2</v>
      </c>
      <c r="AC12">
        <v>4.4999999999999998E-2</v>
      </c>
      <c r="AD12">
        <v>4.4999999999999998E-2</v>
      </c>
      <c r="AE12">
        <v>4.4999999999999998E-2</v>
      </c>
      <c r="AF12">
        <v>4.4999999999999998E-2</v>
      </c>
      <c r="AG12" s="15">
        <f t="shared" si="1"/>
        <v>0.371</v>
      </c>
      <c r="AH12" s="16">
        <f t="shared" si="2"/>
        <v>0.3919999999999999</v>
      </c>
      <c r="AI12" s="16">
        <f t="shared" si="3"/>
        <v>0.10599999999999987</v>
      </c>
      <c r="AJ12" s="16">
        <f t="shared" si="3"/>
        <v>0.11900000000000022</v>
      </c>
      <c r="AK12" s="16">
        <f t="shared" si="0"/>
        <v>8.9999999999999941E-3</v>
      </c>
      <c r="AL12" s="16">
        <f t="shared" si="0"/>
        <v>8.0000000000000071E-3</v>
      </c>
      <c r="AM12" s="16">
        <f t="shared" si="0"/>
        <v>1.4000000000000012E-2</v>
      </c>
      <c r="AN12" s="16">
        <f t="shared" si="0"/>
        <v>1.5000000000000013E-2</v>
      </c>
      <c r="AO12" s="16">
        <f t="shared" si="0"/>
        <v>8.0000000000000071E-3</v>
      </c>
      <c r="AP12" s="16">
        <f t="shared" si="0"/>
        <v>7.0000000000000062E-3</v>
      </c>
      <c r="AQ12" s="16">
        <f t="shared" si="0"/>
        <v>4.0000000000000036E-3</v>
      </c>
      <c r="AR12" s="16">
        <f t="shared" si="0"/>
        <v>4.0000000000000036E-3</v>
      </c>
      <c r="AS12" s="16">
        <f t="shared" si="0"/>
        <v>5.0000000000000044E-3</v>
      </c>
      <c r="AT12" s="16">
        <f t="shared" si="0"/>
        <v>4.0000000000000036E-3</v>
      </c>
    </row>
    <row r="13" spans="1:46">
      <c r="A13" s="20">
        <v>1</v>
      </c>
      <c r="B13" s="16">
        <v>14</v>
      </c>
      <c r="C13" s="17" t="s">
        <v>48</v>
      </c>
      <c r="D13" s="17">
        <v>26</v>
      </c>
      <c r="E13" s="15">
        <v>2.6779999999999999</v>
      </c>
      <c r="F13" s="16">
        <v>2.7440000000000002</v>
      </c>
      <c r="G13" s="16">
        <v>4.9420000000000002</v>
      </c>
      <c r="H13" s="16">
        <v>3.9820000000000002</v>
      </c>
      <c r="I13" s="16">
        <v>0.184</v>
      </c>
      <c r="J13" s="16">
        <v>0.13500000000000001</v>
      </c>
      <c r="K13" s="16">
        <v>0.20899999999999999</v>
      </c>
      <c r="L13" s="16">
        <v>0.2</v>
      </c>
      <c r="M13" s="16">
        <v>0.159</v>
      </c>
      <c r="N13" s="16">
        <v>0.124</v>
      </c>
      <c r="O13" s="16">
        <v>7.1999999999999995E-2</v>
      </c>
      <c r="P13" s="16">
        <v>6.4000000000000001E-2</v>
      </c>
      <c r="Q13" s="16">
        <v>8.5000000000000006E-2</v>
      </c>
      <c r="R13" s="18">
        <v>8.2000000000000003E-2</v>
      </c>
      <c r="S13">
        <v>2.7309999999999999</v>
      </c>
      <c r="T13">
        <v>3.004</v>
      </c>
      <c r="U13">
        <v>3.8439999999999999</v>
      </c>
      <c r="V13">
        <v>4.2130000000000001</v>
      </c>
      <c r="W13">
        <v>0.106</v>
      </c>
      <c r="X13">
        <v>9.7000000000000003E-2</v>
      </c>
      <c r="Y13">
        <v>0.151</v>
      </c>
      <c r="Z13">
        <v>0.157</v>
      </c>
      <c r="AA13">
        <v>0.11899999999999999</v>
      </c>
      <c r="AB13">
        <v>9.7000000000000003E-2</v>
      </c>
      <c r="AC13">
        <v>6.7000000000000004E-2</v>
      </c>
      <c r="AD13">
        <v>5.1999999999999998E-2</v>
      </c>
      <c r="AE13">
        <v>6.4000000000000001E-2</v>
      </c>
      <c r="AF13">
        <v>6.2E-2</v>
      </c>
      <c r="AG13" s="24">
        <f t="shared" si="1"/>
        <v>-5.2999999999999936E-2</v>
      </c>
      <c r="AH13" s="22">
        <f t="shared" si="2"/>
        <v>-0.25999999999999979</v>
      </c>
      <c r="AI13" s="16">
        <f t="shared" si="3"/>
        <v>1.0980000000000003</v>
      </c>
      <c r="AJ13" s="22">
        <f t="shared" si="3"/>
        <v>-0.23099999999999987</v>
      </c>
      <c r="AK13" s="16">
        <f t="shared" si="0"/>
        <v>7.8E-2</v>
      </c>
      <c r="AL13" s="16">
        <f t="shared" si="0"/>
        <v>3.8000000000000006E-2</v>
      </c>
      <c r="AM13" s="16">
        <f t="shared" si="0"/>
        <v>5.7999999999999996E-2</v>
      </c>
      <c r="AN13" s="16">
        <f t="shared" si="0"/>
        <v>4.300000000000001E-2</v>
      </c>
      <c r="AO13" s="16">
        <f t="shared" si="0"/>
        <v>4.0000000000000008E-2</v>
      </c>
      <c r="AP13" s="16">
        <f t="shared" si="0"/>
        <v>2.6999999999999996E-2</v>
      </c>
      <c r="AQ13" s="16">
        <f t="shared" si="0"/>
        <v>4.9999999999999906E-3</v>
      </c>
      <c r="AR13" s="16">
        <f t="shared" si="0"/>
        <v>1.2000000000000004E-2</v>
      </c>
      <c r="AS13" s="16">
        <f t="shared" si="0"/>
        <v>2.1000000000000005E-2</v>
      </c>
      <c r="AT13" s="16">
        <f t="shared" si="0"/>
        <v>2.0000000000000004E-2</v>
      </c>
    </row>
    <row r="14" spans="1:46">
      <c r="A14" s="20">
        <v>1</v>
      </c>
      <c r="B14" s="16">
        <v>15</v>
      </c>
      <c r="C14" s="17" t="s">
        <v>48</v>
      </c>
      <c r="D14" s="17">
        <v>31</v>
      </c>
      <c r="E14" s="15">
        <v>3.548</v>
      </c>
      <c r="F14" s="16">
        <v>3.4950000000000001</v>
      </c>
      <c r="G14" s="16">
        <v>3.0939999999999999</v>
      </c>
      <c r="H14" s="16">
        <v>2.883</v>
      </c>
      <c r="I14" s="16">
        <v>0.123</v>
      </c>
      <c r="J14" s="16">
        <v>0.109</v>
      </c>
      <c r="K14" s="16">
        <v>0.18</v>
      </c>
      <c r="L14" s="16">
        <v>0.16800000000000001</v>
      </c>
      <c r="M14" s="16">
        <v>0.104</v>
      </c>
      <c r="N14" s="16">
        <v>9.1999999999999998E-2</v>
      </c>
      <c r="O14" s="16">
        <v>5.7000000000000002E-2</v>
      </c>
      <c r="P14" s="16">
        <v>5.5E-2</v>
      </c>
      <c r="Q14" s="16">
        <v>6.4000000000000001E-2</v>
      </c>
      <c r="R14" s="18">
        <v>0.06</v>
      </c>
      <c r="S14">
        <v>3.0680000000000001</v>
      </c>
      <c r="T14">
        <v>3.1059999999999999</v>
      </c>
      <c r="U14">
        <v>2.9020000000000001</v>
      </c>
      <c r="V14">
        <v>2.91</v>
      </c>
      <c r="W14">
        <v>9.6000000000000002E-2</v>
      </c>
      <c r="X14">
        <v>9.2999999999999999E-2</v>
      </c>
      <c r="Y14">
        <v>0.154</v>
      </c>
      <c r="Z14">
        <v>0.154</v>
      </c>
      <c r="AA14">
        <v>8.8999999999999996E-2</v>
      </c>
      <c r="AB14">
        <v>8.5999999999999993E-2</v>
      </c>
      <c r="AC14">
        <v>5.0999999999999997E-2</v>
      </c>
      <c r="AD14">
        <v>0.05</v>
      </c>
      <c r="AE14">
        <v>5.7000000000000002E-2</v>
      </c>
      <c r="AF14">
        <v>5.6000000000000001E-2</v>
      </c>
      <c r="AG14" s="15">
        <f t="shared" si="1"/>
        <v>0.48</v>
      </c>
      <c r="AH14" s="16">
        <f t="shared" si="2"/>
        <v>0.38900000000000023</v>
      </c>
      <c r="AI14" s="16">
        <f t="shared" si="3"/>
        <v>0.19199999999999973</v>
      </c>
      <c r="AJ14" s="22">
        <f t="shared" si="3"/>
        <v>-2.7000000000000135E-2</v>
      </c>
      <c r="AK14" s="16">
        <f t="shared" si="0"/>
        <v>2.6999999999999996E-2</v>
      </c>
      <c r="AL14" s="16">
        <f t="shared" si="0"/>
        <v>1.6E-2</v>
      </c>
      <c r="AM14" s="16">
        <f t="shared" si="0"/>
        <v>2.5999999999999995E-2</v>
      </c>
      <c r="AN14" s="16">
        <f t="shared" si="0"/>
        <v>1.4000000000000012E-2</v>
      </c>
      <c r="AO14" s="16">
        <f t="shared" si="0"/>
        <v>1.4999999999999999E-2</v>
      </c>
      <c r="AP14" s="16">
        <f t="shared" si="0"/>
        <v>6.0000000000000053E-3</v>
      </c>
      <c r="AQ14" s="16">
        <f t="shared" si="0"/>
        <v>6.0000000000000053E-3</v>
      </c>
      <c r="AR14" s="16">
        <f t="shared" si="0"/>
        <v>4.9999999999999975E-3</v>
      </c>
      <c r="AS14" s="16">
        <f t="shared" si="0"/>
        <v>6.9999999999999993E-3</v>
      </c>
      <c r="AT14" s="16">
        <f t="shared" si="0"/>
        <v>3.9999999999999966E-3</v>
      </c>
    </row>
    <row r="15" spans="1:46">
      <c r="A15" s="20">
        <v>1</v>
      </c>
      <c r="B15" s="16">
        <v>16</v>
      </c>
      <c r="C15" s="17" t="s">
        <v>47</v>
      </c>
      <c r="D15" s="17">
        <v>24</v>
      </c>
      <c r="E15" s="15">
        <v>3.2519999999999998</v>
      </c>
      <c r="F15" s="16">
        <v>3.177</v>
      </c>
      <c r="G15" s="16">
        <v>2.9769999999999999</v>
      </c>
      <c r="H15" s="16">
        <v>2.9609999999999999</v>
      </c>
      <c r="I15" s="16">
        <v>0.113</v>
      </c>
      <c r="J15" s="16">
        <v>0.105</v>
      </c>
      <c r="K15" s="16">
        <v>0.16400000000000001</v>
      </c>
      <c r="L15" s="16">
        <v>0.156</v>
      </c>
      <c r="M15" s="16">
        <v>0.09</v>
      </c>
      <c r="N15" s="16">
        <v>8.5999999999999993E-2</v>
      </c>
      <c r="O15" s="16">
        <v>5.0999999999999997E-2</v>
      </c>
      <c r="P15" s="16">
        <v>0.05</v>
      </c>
      <c r="Q15" s="16">
        <v>5.2999999999999999E-2</v>
      </c>
      <c r="R15" s="18">
        <v>5.0999999999999997E-2</v>
      </c>
      <c r="S15">
        <v>3.4359999999999999</v>
      </c>
      <c r="T15">
        <v>3.3159999999999998</v>
      </c>
      <c r="U15">
        <v>2.806</v>
      </c>
      <c r="V15">
        <v>2.7839999999999998</v>
      </c>
      <c r="W15">
        <v>0.121</v>
      </c>
      <c r="X15">
        <v>0.11700000000000001</v>
      </c>
      <c r="Y15">
        <v>0.16500000000000001</v>
      </c>
      <c r="Z15">
        <v>0.154</v>
      </c>
      <c r="AA15">
        <v>8.6999999999999994E-2</v>
      </c>
      <c r="AB15">
        <v>8.3000000000000004E-2</v>
      </c>
      <c r="AC15">
        <v>4.9000000000000002E-2</v>
      </c>
      <c r="AD15">
        <v>4.9000000000000002E-2</v>
      </c>
      <c r="AE15">
        <v>4.9000000000000002E-2</v>
      </c>
      <c r="AF15">
        <v>4.9000000000000002E-2</v>
      </c>
      <c r="AG15" s="24">
        <f t="shared" si="1"/>
        <v>-0.18400000000000016</v>
      </c>
      <c r="AH15" s="22">
        <f t="shared" si="2"/>
        <v>-0.13899999999999979</v>
      </c>
      <c r="AI15" s="16">
        <f t="shared" si="3"/>
        <v>0.17099999999999982</v>
      </c>
      <c r="AJ15" s="16">
        <f t="shared" si="3"/>
        <v>0.17700000000000005</v>
      </c>
      <c r="AK15" s="22">
        <f t="shared" si="0"/>
        <v>-7.9999999999999932E-3</v>
      </c>
      <c r="AL15" s="22">
        <f t="shared" si="0"/>
        <v>-1.2000000000000011E-2</v>
      </c>
      <c r="AM15" s="22">
        <f t="shared" si="0"/>
        <v>-1.0000000000000009E-3</v>
      </c>
      <c r="AN15" s="16">
        <f t="shared" si="0"/>
        <v>2.0000000000000018E-3</v>
      </c>
      <c r="AO15" s="16">
        <f t="shared" si="0"/>
        <v>3.0000000000000027E-3</v>
      </c>
      <c r="AP15" s="16">
        <f t="shared" si="0"/>
        <v>2.9999999999999888E-3</v>
      </c>
      <c r="AQ15" s="16">
        <f t="shared" si="0"/>
        <v>1.9999999999999948E-3</v>
      </c>
      <c r="AR15" s="16">
        <f t="shared" si="0"/>
        <v>1.0000000000000009E-3</v>
      </c>
      <c r="AS15" s="16">
        <f t="shared" si="0"/>
        <v>3.9999999999999966E-3</v>
      </c>
      <c r="AT15" s="16">
        <f t="shared" si="0"/>
        <v>1.9999999999999948E-3</v>
      </c>
    </row>
    <row r="16" spans="1:46">
      <c r="A16" s="20"/>
      <c r="B16" s="17">
        <v>17</v>
      </c>
      <c r="C16" s="17"/>
      <c r="D16" s="17"/>
      <c r="E16" s="15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8"/>
      <c r="S16" s="15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8"/>
      <c r="AG16" s="15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</row>
    <row r="17" spans="1:46">
      <c r="A17" s="20">
        <v>1</v>
      </c>
      <c r="B17" s="16">
        <v>18</v>
      </c>
      <c r="C17" s="17" t="s">
        <v>47</v>
      </c>
      <c r="D17" s="17">
        <v>23</v>
      </c>
      <c r="E17" s="15">
        <v>3.359</v>
      </c>
      <c r="F17" s="16">
        <v>3.3090000000000002</v>
      </c>
      <c r="G17" s="16">
        <v>2.4870000000000001</v>
      </c>
      <c r="H17" s="16">
        <v>2.476</v>
      </c>
      <c r="I17" s="16">
        <v>0.107</v>
      </c>
      <c r="J17" s="16">
        <v>0.10199999999999999</v>
      </c>
      <c r="K17" s="16">
        <v>0.16</v>
      </c>
      <c r="L17" s="16">
        <v>0.154</v>
      </c>
      <c r="M17" s="16">
        <v>8.7999999999999995E-2</v>
      </c>
      <c r="N17" s="16">
        <v>8.2000000000000003E-2</v>
      </c>
      <c r="O17" s="16">
        <v>4.9000000000000002E-2</v>
      </c>
      <c r="P17" s="16">
        <v>4.7E-2</v>
      </c>
      <c r="Q17" s="16">
        <v>4.9000000000000002E-2</v>
      </c>
      <c r="R17" s="18">
        <v>4.9000000000000002E-2</v>
      </c>
      <c r="S17">
        <v>3.4449999999999998</v>
      </c>
      <c r="T17">
        <v>3.4180000000000001</v>
      </c>
      <c r="U17">
        <v>2.839</v>
      </c>
      <c r="V17">
        <v>2.6880000000000002</v>
      </c>
      <c r="W17">
        <v>0.111</v>
      </c>
      <c r="X17">
        <v>0.10199999999999999</v>
      </c>
      <c r="Y17">
        <v>0.16800000000000001</v>
      </c>
      <c r="Z17">
        <v>0.16300000000000001</v>
      </c>
      <c r="AA17">
        <v>0.10199999999999999</v>
      </c>
      <c r="AB17">
        <v>9.1999999999999998E-2</v>
      </c>
      <c r="AC17">
        <v>6.0999999999999999E-2</v>
      </c>
      <c r="AD17">
        <v>5.3999999999999999E-2</v>
      </c>
      <c r="AE17">
        <v>6.6000000000000003E-2</v>
      </c>
      <c r="AF17">
        <v>6.0999999999999999E-2</v>
      </c>
      <c r="AG17" s="24">
        <f t="shared" si="1"/>
        <v>-8.5999999999999854E-2</v>
      </c>
      <c r="AH17" s="22">
        <f t="shared" si="2"/>
        <v>-0.10899999999999999</v>
      </c>
      <c r="AI17" s="22">
        <f t="shared" si="3"/>
        <v>-0.35199999999999987</v>
      </c>
      <c r="AJ17" s="22">
        <f t="shared" si="3"/>
        <v>-0.21200000000000019</v>
      </c>
      <c r="AK17" s="22">
        <f t="shared" si="0"/>
        <v>-4.0000000000000036E-3</v>
      </c>
      <c r="AL17" s="16">
        <f t="shared" si="0"/>
        <v>0</v>
      </c>
      <c r="AM17" s="22">
        <f t="shared" si="0"/>
        <v>-8.0000000000000071E-3</v>
      </c>
      <c r="AN17" s="22">
        <f t="shared" si="0"/>
        <v>-9.000000000000008E-3</v>
      </c>
      <c r="AO17" s="22">
        <f t="shared" si="0"/>
        <v>-1.3999999999999999E-2</v>
      </c>
      <c r="AP17" s="22">
        <f t="shared" si="0"/>
        <v>-9.999999999999995E-3</v>
      </c>
      <c r="AQ17" s="22">
        <f t="shared" si="0"/>
        <v>-1.1999999999999997E-2</v>
      </c>
      <c r="AR17" s="22">
        <f t="shared" si="0"/>
        <v>-6.9999999999999993E-3</v>
      </c>
      <c r="AS17" s="22">
        <f t="shared" si="0"/>
        <v>-1.7000000000000001E-2</v>
      </c>
      <c r="AT17" s="22">
        <f t="shared" si="0"/>
        <v>-1.1999999999999997E-2</v>
      </c>
    </row>
    <row r="18" spans="1:46">
      <c r="A18" s="20">
        <v>1</v>
      </c>
      <c r="B18" s="16">
        <v>19</v>
      </c>
      <c r="C18" s="17" t="s">
        <v>47</v>
      </c>
      <c r="D18" s="17">
        <v>35</v>
      </c>
      <c r="E18" s="15">
        <v>3.2229999999999999</v>
      </c>
      <c r="F18" s="16">
        <v>3.0350000000000001</v>
      </c>
      <c r="G18" s="16">
        <v>3.194</v>
      </c>
      <c r="H18" s="16">
        <v>3.0990000000000002</v>
      </c>
      <c r="I18" s="16">
        <v>0.112</v>
      </c>
      <c r="J18" s="16">
        <v>0.10199999999999999</v>
      </c>
      <c r="K18" s="16">
        <v>0.17299999999999999</v>
      </c>
      <c r="L18" s="16">
        <v>0.16200000000000001</v>
      </c>
      <c r="M18" s="16">
        <v>0.109</v>
      </c>
      <c r="N18" s="16">
        <v>9.4E-2</v>
      </c>
      <c r="O18" s="16">
        <v>5.8999999999999997E-2</v>
      </c>
      <c r="P18" s="16">
        <v>5.5E-2</v>
      </c>
      <c r="Q18" s="16">
        <v>7.0999999999999994E-2</v>
      </c>
      <c r="R18" s="18">
        <v>6.4000000000000001E-2</v>
      </c>
      <c r="S18">
        <v>3.1440000000000001</v>
      </c>
      <c r="T18">
        <v>2.9079999999999999</v>
      </c>
      <c r="U18">
        <v>2.7469999999999999</v>
      </c>
      <c r="V18">
        <v>2.5609999999999999</v>
      </c>
      <c r="W18">
        <v>0.10299999999999999</v>
      </c>
      <c r="X18">
        <v>8.7999999999999995E-2</v>
      </c>
      <c r="Y18">
        <v>0.158</v>
      </c>
      <c r="Z18">
        <v>0.154</v>
      </c>
      <c r="AA18">
        <v>9.4E-2</v>
      </c>
      <c r="AB18">
        <v>8.2000000000000003E-2</v>
      </c>
      <c r="AC18">
        <v>5.0999999999999997E-2</v>
      </c>
      <c r="AD18">
        <v>4.7E-2</v>
      </c>
      <c r="AE18">
        <v>5.1999999999999998E-2</v>
      </c>
      <c r="AF18">
        <v>4.9000000000000002E-2</v>
      </c>
      <c r="AG18" s="15">
        <f t="shared" si="1"/>
        <v>7.8999999999999737E-2</v>
      </c>
      <c r="AH18" s="16">
        <f t="shared" si="2"/>
        <v>0.12700000000000022</v>
      </c>
      <c r="AI18" s="16">
        <f t="shared" si="3"/>
        <v>0.44700000000000006</v>
      </c>
      <c r="AJ18" s="16">
        <f t="shared" si="3"/>
        <v>0.53800000000000026</v>
      </c>
      <c r="AK18" s="16">
        <f t="shared" si="0"/>
        <v>9.000000000000008E-3</v>
      </c>
      <c r="AL18" s="16">
        <f t="shared" si="0"/>
        <v>1.3999999999999999E-2</v>
      </c>
      <c r="AM18" s="16">
        <f t="shared" si="0"/>
        <v>1.4999999999999986E-2</v>
      </c>
      <c r="AN18" s="16">
        <f t="shared" si="0"/>
        <v>8.0000000000000071E-3</v>
      </c>
      <c r="AO18" s="16">
        <f t="shared" si="0"/>
        <v>1.4999999999999999E-2</v>
      </c>
      <c r="AP18" s="16">
        <f t="shared" si="0"/>
        <v>1.1999999999999997E-2</v>
      </c>
      <c r="AQ18" s="16">
        <f t="shared" si="0"/>
        <v>8.0000000000000002E-3</v>
      </c>
      <c r="AR18" s="16">
        <f t="shared" si="0"/>
        <v>8.0000000000000002E-3</v>
      </c>
      <c r="AS18" s="16">
        <f t="shared" si="0"/>
        <v>1.8999999999999996E-2</v>
      </c>
      <c r="AT18" s="16">
        <f t="shared" si="0"/>
        <v>1.4999999999999999E-2</v>
      </c>
    </row>
    <row r="19" spans="1:46">
      <c r="A19" s="20">
        <v>1</v>
      </c>
      <c r="B19" s="22">
        <v>20</v>
      </c>
      <c r="C19" s="23" t="s">
        <v>48</v>
      </c>
      <c r="D19" s="23">
        <v>42</v>
      </c>
      <c r="E19" s="15">
        <v>3.621</v>
      </c>
      <c r="F19" s="16">
        <v>3.609</v>
      </c>
      <c r="G19" s="16">
        <v>2.7320000000000002</v>
      </c>
      <c r="H19" s="16">
        <v>2.7170000000000001</v>
      </c>
      <c r="I19" s="16">
        <v>0.107</v>
      </c>
      <c r="J19" s="16">
        <v>0.105</v>
      </c>
      <c r="K19" s="16">
        <v>0.16800000000000001</v>
      </c>
      <c r="L19" s="16">
        <v>0.16600000000000001</v>
      </c>
      <c r="M19" s="16">
        <v>9.1999999999999998E-2</v>
      </c>
      <c r="N19" s="16">
        <v>9.1999999999999998E-2</v>
      </c>
      <c r="O19" s="16">
        <v>5.2999999999999999E-2</v>
      </c>
      <c r="P19" s="16">
        <v>5.2999999999999999E-2</v>
      </c>
      <c r="Q19" s="16">
        <v>5.5E-2</v>
      </c>
      <c r="R19" s="18">
        <v>5.5E-2</v>
      </c>
      <c r="S19">
        <v>3.5369999999999999</v>
      </c>
      <c r="T19">
        <v>3.3929999999999998</v>
      </c>
      <c r="U19">
        <v>2.4540000000000002</v>
      </c>
      <c r="V19">
        <v>2.54</v>
      </c>
      <c r="W19">
        <v>0.121</v>
      </c>
      <c r="X19">
        <v>9.8000000000000004E-2</v>
      </c>
      <c r="Y19">
        <v>0.154</v>
      </c>
      <c r="Z19">
        <v>0.152</v>
      </c>
      <c r="AA19">
        <v>9.2999999999999999E-2</v>
      </c>
      <c r="AB19">
        <v>8.8999999999999996E-2</v>
      </c>
      <c r="AC19">
        <v>5.5E-2</v>
      </c>
      <c r="AD19">
        <v>5.0999999999999997E-2</v>
      </c>
      <c r="AE19">
        <v>5.5E-2</v>
      </c>
      <c r="AF19">
        <v>5.2999999999999999E-2</v>
      </c>
      <c r="AG19" s="15">
        <f t="shared" si="1"/>
        <v>8.4000000000000075E-2</v>
      </c>
      <c r="AH19" s="16">
        <f t="shared" si="2"/>
        <v>0.21600000000000019</v>
      </c>
      <c r="AI19" s="16">
        <f t="shared" si="3"/>
        <v>0.27800000000000002</v>
      </c>
      <c r="AJ19" s="16">
        <f t="shared" si="3"/>
        <v>0.17700000000000005</v>
      </c>
      <c r="AK19" s="22">
        <f t="shared" si="0"/>
        <v>-1.3999999999999999E-2</v>
      </c>
      <c r="AL19" s="16">
        <f t="shared" si="0"/>
        <v>6.9999999999999923E-3</v>
      </c>
      <c r="AM19" s="16">
        <f t="shared" si="0"/>
        <v>1.4000000000000012E-2</v>
      </c>
      <c r="AN19" s="16">
        <f t="shared" si="0"/>
        <v>1.4000000000000012E-2</v>
      </c>
      <c r="AO19" s="22">
        <f t="shared" si="0"/>
        <v>-1.0000000000000009E-3</v>
      </c>
      <c r="AP19" s="16">
        <f t="shared" si="0"/>
        <v>3.0000000000000027E-3</v>
      </c>
      <c r="AQ19" s="22">
        <f t="shared" si="0"/>
        <v>-2.0000000000000018E-3</v>
      </c>
      <c r="AR19" s="16">
        <f t="shared" si="0"/>
        <v>2.0000000000000018E-3</v>
      </c>
      <c r="AS19" s="16">
        <f t="shared" si="0"/>
        <v>0</v>
      </c>
      <c r="AT19" s="16">
        <f t="shared" si="0"/>
        <v>2.0000000000000018E-3</v>
      </c>
    </row>
    <row r="20" spans="1:46">
      <c r="A20" s="20">
        <v>1</v>
      </c>
      <c r="B20" s="16">
        <v>21</v>
      </c>
      <c r="C20" s="17" t="s">
        <v>47</v>
      </c>
      <c r="D20" s="17">
        <v>27</v>
      </c>
      <c r="E20" s="15">
        <v>3.6459999999999999</v>
      </c>
      <c r="F20" s="16">
        <v>3.5550000000000002</v>
      </c>
      <c r="G20" s="16">
        <v>2.968</v>
      </c>
      <c r="H20" s="16">
        <v>3.0030000000000001</v>
      </c>
      <c r="I20" s="16">
        <v>0.11799999999999999</v>
      </c>
      <c r="J20" s="16">
        <v>0.109</v>
      </c>
      <c r="K20" s="16">
        <v>0.17599999999999999</v>
      </c>
      <c r="L20" s="16">
        <v>0.17399999999999999</v>
      </c>
      <c r="M20" s="16">
        <v>0.1</v>
      </c>
      <c r="N20" s="16">
        <v>9.7000000000000003E-2</v>
      </c>
      <c r="O20" s="16">
        <v>5.6000000000000001E-2</v>
      </c>
      <c r="P20" s="16">
        <v>5.7000000000000002E-2</v>
      </c>
      <c r="Q20" s="16">
        <v>5.8999999999999997E-2</v>
      </c>
      <c r="R20" s="18">
        <v>5.8999999999999997E-2</v>
      </c>
      <c r="S20">
        <v>4.2699999999999996</v>
      </c>
      <c r="T20">
        <v>4.4169999999999998</v>
      </c>
      <c r="U20">
        <v>3.004</v>
      </c>
      <c r="V20">
        <v>3.0569999999999999</v>
      </c>
      <c r="W20">
        <v>0.13200000000000001</v>
      </c>
      <c r="X20">
        <v>0.121</v>
      </c>
      <c r="Y20">
        <v>0.20499999999999999</v>
      </c>
      <c r="Z20">
        <v>0.20599999999999999</v>
      </c>
      <c r="AA20">
        <v>0.124</v>
      </c>
      <c r="AB20">
        <v>0.11600000000000001</v>
      </c>
      <c r="AC20">
        <v>7.0999999999999994E-2</v>
      </c>
      <c r="AD20">
        <v>6.4000000000000001E-2</v>
      </c>
      <c r="AE20">
        <v>8.5000000000000006E-2</v>
      </c>
      <c r="AF20">
        <v>0.08</v>
      </c>
      <c r="AG20" s="24">
        <f t="shared" si="1"/>
        <v>-0.62399999999999967</v>
      </c>
      <c r="AH20" s="22">
        <f t="shared" si="2"/>
        <v>-0.86199999999999966</v>
      </c>
      <c r="AI20" s="22">
        <f t="shared" si="3"/>
        <v>-3.6000000000000032E-2</v>
      </c>
      <c r="AJ20" s="22">
        <f t="shared" si="3"/>
        <v>-5.3999999999999826E-2</v>
      </c>
      <c r="AK20" s="22">
        <f t="shared" si="0"/>
        <v>-1.4000000000000012E-2</v>
      </c>
      <c r="AL20" s="22">
        <f t="shared" si="0"/>
        <v>-1.1999999999999997E-2</v>
      </c>
      <c r="AM20" s="22">
        <f t="shared" si="0"/>
        <v>-2.8999999999999998E-2</v>
      </c>
      <c r="AN20" s="22">
        <f t="shared" si="0"/>
        <v>-3.2000000000000001E-2</v>
      </c>
      <c r="AO20" s="22">
        <f t="shared" si="0"/>
        <v>-2.3999999999999994E-2</v>
      </c>
      <c r="AP20" s="22">
        <f t="shared" si="0"/>
        <v>-1.9000000000000003E-2</v>
      </c>
      <c r="AQ20" s="22">
        <f t="shared" si="0"/>
        <v>-1.4999999999999993E-2</v>
      </c>
      <c r="AR20" s="22">
        <f t="shared" si="0"/>
        <v>-6.9999999999999993E-3</v>
      </c>
      <c r="AS20" s="22">
        <f t="shared" si="0"/>
        <v>-2.6000000000000009E-2</v>
      </c>
      <c r="AT20" s="22">
        <f t="shared" si="0"/>
        <v>-2.1000000000000005E-2</v>
      </c>
    </row>
    <row r="21" spans="1:46">
      <c r="A21" s="20"/>
      <c r="B21" s="17">
        <v>22</v>
      </c>
      <c r="C21" s="17"/>
      <c r="D21" s="17"/>
      <c r="E21" s="15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8"/>
      <c r="S21" s="15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8"/>
      <c r="AG21" s="15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</row>
    <row r="22" spans="1:46">
      <c r="A22" s="20">
        <v>1</v>
      </c>
      <c r="B22" s="16">
        <v>23</v>
      </c>
      <c r="C22" s="17" t="s">
        <v>47</v>
      </c>
      <c r="D22" s="17">
        <v>21</v>
      </c>
      <c r="E22" s="15">
        <v>3.8620000000000001</v>
      </c>
      <c r="F22" s="16">
        <v>3.7450000000000001</v>
      </c>
      <c r="G22" s="16">
        <v>3.3420000000000001</v>
      </c>
      <c r="H22" s="16">
        <v>2.8849999999999998</v>
      </c>
      <c r="I22" s="16">
        <v>0.15</v>
      </c>
      <c r="J22" s="16">
        <v>0.14599999999999999</v>
      </c>
      <c r="K22" s="16">
        <v>0.20399999999999999</v>
      </c>
      <c r="L22" s="16">
        <v>0.19500000000000001</v>
      </c>
      <c r="M22" s="16">
        <v>0.127</v>
      </c>
      <c r="N22" s="16">
        <v>0.111</v>
      </c>
      <c r="O22" s="16">
        <v>7.3999999999999996E-2</v>
      </c>
      <c r="P22" s="16">
        <v>7.3999999999999996E-2</v>
      </c>
      <c r="Q22" s="16">
        <v>7.2999999999999995E-2</v>
      </c>
      <c r="R22" s="18">
        <v>7.1999999999999995E-2</v>
      </c>
      <c r="S22">
        <v>4.5010000000000003</v>
      </c>
      <c r="T22">
        <v>4.2469999999999999</v>
      </c>
      <c r="U22">
        <v>3.3090000000000002</v>
      </c>
      <c r="V22">
        <v>3.016</v>
      </c>
      <c r="W22">
        <v>0.13900000000000001</v>
      </c>
      <c r="X22">
        <v>0.127</v>
      </c>
      <c r="Y22">
        <v>0.216</v>
      </c>
      <c r="Z22">
        <v>0.20499999999999999</v>
      </c>
      <c r="AA22">
        <v>0.126</v>
      </c>
      <c r="AB22">
        <v>0.11899999999999999</v>
      </c>
      <c r="AC22">
        <v>7.3999999999999996E-2</v>
      </c>
      <c r="AD22">
        <v>7.0000000000000007E-2</v>
      </c>
      <c r="AE22">
        <v>7.1999999999999995E-2</v>
      </c>
      <c r="AF22">
        <v>7.3999999999999996E-2</v>
      </c>
      <c r="AG22" s="24">
        <f t="shared" si="1"/>
        <v>-0.63900000000000023</v>
      </c>
      <c r="AH22" s="22">
        <f t="shared" si="2"/>
        <v>-0.50199999999999978</v>
      </c>
      <c r="AI22" s="16">
        <f t="shared" si="3"/>
        <v>3.2999999999999918E-2</v>
      </c>
      <c r="AJ22" s="22">
        <f t="shared" si="3"/>
        <v>-0.13100000000000023</v>
      </c>
      <c r="AK22" s="16">
        <f t="shared" si="3"/>
        <v>1.0999999999999982E-2</v>
      </c>
      <c r="AL22" s="16">
        <f t="shared" si="3"/>
        <v>1.8999999999999989E-2</v>
      </c>
      <c r="AM22" s="22">
        <f t="shared" si="3"/>
        <v>-1.2000000000000011E-2</v>
      </c>
      <c r="AN22" s="22">
        <f t="shared" si="3"/>
        <v>-9.9999999999999811E-3</v>
      </c>
      <c r="AO22" s="16">
        <f t="shared" si="3"/>
        <v>1.0000000000000009E-3</v>
      </c>
      <c r="AP22" s="22">
        <f t="shared" si="3"/>
        <v>-7.9999999999999932E-3</v>
      </c>
      <c r="AQ22" s="16">
        <f t="shared" si="3"/>
        <v>0</v>
      </c>
      <c r="AR22" s="16">
        <f t="shared" si="3"/>
        <v>3.9999999999999897E-3</v>
      </c>
      <c r="AS22" s="16">
        <f t="shared" si="3"/>
        <v>1.0000000000000009E-3</v>
      </c>
      <c r="AT22" s="22">
        <f t="shared" si="3"/>
        <v>-2.0000000000000018E-3</v>
      </c>
    </row>
    <row r="23" spans="1:46">
      <c r="A23" s="20">
        <v>1</v>
      </c>
      <c r="B23" s="16">
        <v>24</v>
      </c>
      <c r="C23" s="27" t="s">
        <v>48</v>
      </c>
      <c r="D23" s="21">
        <v>21</v>
      </c>
      <c r="E23" s="15">
        <v>2.7519999999999998</v>
      </c>
      <c r="F23" s="16">
        <v>2.8839999999999999</v>
      </c>
      <c r="G23" s="16">
        <v>3.847</v>
      </c>
      <c r="H23" s="16">
        <v>2.9609999999999999</v>
      </c>
      <c r="I23" s="16">
        <v>0.14699999999999999</v>
      </c>
      <c r="J23" s="16">
        <v>0.10199999999999999</v>
      </c>
      <c r="K23" s="16">
        <v>0.20399999999999999</v>
      </c>
      <c r="L23" s="16">
        <v>0.186</v>
      </c>
      <c r="M23" s="16">
        <v>0.14799999999999999</v>
      </c>
      <c r="N23" s="16">
        <v>0.10199999999999999</v>
      </c>
      <c r="O23" s="16">
        <v>7.3999999999999996E-2</v>
      </c>
      <c r="P23" s="16">
        <v>6.2E-2</v>
      </c>
      <c r="Q23" s="16">
        <v>0.10100000000000001</v>
      </c>
      <c r="R23" s="18">
        <v>8.5999999999999993E-2</v>
      </c>
      <c r="S23">
        <v>2.78</v>
      </c>
      <c r="T23">
        <v>2.839</v>
      </c>
      <c r="U23">
        <v>3.2320000000000002</v>
      </c>
      <c r="V23">
        <v>3.5470000000000002</v>
      </c>
      <c r="W23">
        <v>9.5000000000000001E-2</v>
      </c>
      <c r="X23">
        <v>9.4E-2</v>
      </c>
      <c r="Y23">
        <v>0.13400000000000001</v>
      </c>
      <c r="Z23">
        <v>0.13100000000000001</v>
      </c>
      <c r="AA23">
        <v>0.10100000000000001</v>
      </c>
      <c r="AB23">
        <v>8.6999999999999994E-2</v>
      </c>
      <c r="AC23">
        <v>0.06</v>
      </c>
      <c r="AD23">
        <v>4.4999999999999998E-2</v>
      </c>
      <c r="AE23">
        <v>6.7000000000000004E-2</v>
      </c>
      <c r="AF23">
        <v>5.8999999999999997E-2</v>
      </c>
      <c r="AG23" s="24">
        <f t="shared" si="1"/>
        <v>-2.8000000000000025E-2</v>
      </c>
      <c r="AH23" s="16">
        <f t="shared" si="2"/>
        <v>4.4999999999999929E-2</v>
      </c>
      <c r="AI23" s="16">
        <f t="shared" si="3"/>
        <v>0.61499999999999977</v>
      </c>
      <c r="AJ23" s="22">
        <f t="shared" si="3"/>
        <v>-0.5860000000000003</v>
      </c>
      <c r="AK23" s="16">
        <f t="shared" si="3"/>
        <v>5.1999999999999991E-2</v>
      </c>
      <c r="AL23" s="16">
        <f t="shared" si="3"/>
        <v>7.9999999999999932E-3</v>
      </c>
      <c r="AM23" s="16">
        <f t="shared" si="3"/>
        <v>6.9999999999999979E-2</v>
      </c>
      <c r="AN23" s="16">
        <f t="shared" si="3"/>
        <v>5.4999999999999993E-2</v>
      </c>
      <c r="AO23" s="16">
        <f t="shared" si="3"/>
        <v>4.6999999999999986E-2</v>
      </c>
      <c r="AP23" s="16">
        <f t="shared" si="3"/>
        <v>1.4999999999999999E-2</v>
      </c>
      <c r="AQ23" s="16">
        <f t="shared" si="3"/>
        <v>1.3999999999999999E-2</v>
      </c>
      <c r="AR23" s="16">
        <f t="shared" si="3"/>
        <v>1.7000000000000001E-2</v>
      </c>
      <c r="AS23" s="16">
        <f t="shared" si="3"/>
        <v>3.4000000000000002E-2</v>
      </c>
      <c r="AT23" s="16">
        <f t="shared" si="3"/>
        <v>2.6999999999999996E-2</v>
      </c>
    </row>
    <row r="24" spans="1:46">
      <c r="A24" s="20">
        <v>1</v>
      </c>
      <c r="B24" s="16">
        <v>25</v>
      </c>
      <c r="C24" s="16" t="s">
        <v>48</v>
      </c>
      <c r="D24" s="17">
        <v>20</v>
      </c>
      <c r="E24" s="15">
        <v>3.4350000000000001</v>
      </c>
      <c r="F24" s="16">
        <v>3.2839999999999998</v>
      </c>
      <c r="G24" s="16">
        <v>3.613</v>
      </c>
      <c r="H24" s="16">
        <v>3.331</v>
      </c>
      <c r="I24" s="16">
        <v>0.13200000000000001</v>
      </c>
      <c r="J24" s="16">
        <v>0.113</v>
      </c>
      <c r="K24" s="16">
        <v>0.20200000000000001</v>
      </c>
      <c r="L24" s="16">
        <v>0.191</v>
      </c>
      <c r="M24" s="16">
        <v>0.13300000000000001</v>
      </c>
      <c r="N24" s="16">
        <v>0.10299999999999999</v>
      </c>
      <c r="O24" s="16">
        <v>7.0000000000000007E-2</v>
      </c>
      <c r="P24" s="16">
        <v>6.2E-2</v>
      </c>
      <c r="Q24" s="16">
        <v>8.5999999999999993E-2</v>
      </c>
      <c r="R24" s="18">
        <v>7.2999999999999995E-2</v>
      </c>
      <c r="S24">
        <v>3.34</v>
      </c>
      <c r="T24">
        <v>3.0009999999999999</v>
      </c>
      <c r="U24">
        <v>3.1339999999999999</v>
      </c>
      <c r="V24">
        <v>2.9969999999999999</v>
      </c>
      <c r="W24">
        <v>0.14299999999999999</v>
      </c>
      <c r="X24">
        <v>0.11700000000000001</v>
      </c>
      <c r="Y24">
        <v>0.193</v>
      </c>
      <c r="Z24">
        <v>0.156</v>
      </c>
      <c r="AA24">
        <v>0.11600000000000001</v>
      </c>
      <c r="AB24">
        <v>8.7999999999999995E-2</v>
      </c>
      <c r="AC24">
        <v>6.2E-2</v>
      </c>
      <c r="AD24">
        <v>5.0999999999999997E-2</v>
      </c>
      <c r="AE24">
        <v>6.2E-2</v>
      </c>
      <c r="AF24">
        <v>5.0999999999999997E-2</v>
      </c>
      <c r="AG24" s="15">
        <f t="shared" si="1"/>
        <v>9.5000000000000195E-2</v>
      </c>
      <c r="AH24" s="16">
        <f t="shared" si="2"/>
        <v>0.28299999999999992</v>
      </c>
      <c r="AI24" s="16">
        <f t="shared" si="3"/>
        <v>0.47900000000000009</v>
      </c>
      <c r="AJ24" s="16">
        <f t="shared" si="3"/>
        <v>0.33400000000000007</v>
      </c>
      <c r="AK24" s="22">
        <f t="shared" si="3"/>
        <v>-1.0999999999999982E-2</v>
      </c>
      <c r="AL24" s="22">
        <f t="shared" si="3"/>
        <v>-4.0000000000000036E-3</v>
      </c>
      <c r="AM24" s="16">
        <f t="shared" si="3"/>
        <v>9.000000000000008E-3</v>
      </c>
      <c r="AN24" s="16">
        <f t="shared" si="3"/>
        <v>3.5000000000000003E-2</v>
      </c>
      <c r="AO24" s="16">
        <f t="shared" si="3"/>
        <v>1.7000000000000001E-2</v>
      </c>
      <c r="AP24" s="16">
        <f t="shared" si="3"/>
        <v>1.4999999999999999E-2</v>
      </c>
      <c r="AQ24" s="16">
        <f t="shared" si="3"/>
        <v>8.0000000000000071E-3</v>
      </c>
      <c r="AR24" s="16">
        <f t="shared" si="3"/>
        <v>1.1000000000000003E-2</v>
      </c>
      <c r="AS24" s="16">
        <f t="shared" si="3"/>
        <v>2.3999999999999994E-2</v>
      </c>
      <c r="AT24" s="16">
        <f t="shared" si="3"/>
        <v>2.1999999999999999E-2</v>
      </c>
    </row>
    <row r="25" spans="1:46">
      <c r="A25" s="20">
        <v>1</v>
      </c>
      <c r="B25" s="16">
        <v>26</v>
      </c>
      <c r="C25" s="17" t="s">
        <v>48</v>
      </c>
      <c r="D25" s="17">
        <v>20</v>
      </c>
      <c r="E25" s="15">
        <v>2.9430000000000001</v>
      </c>
      <c r="F25" s="16">
        <v>2.9830000000000001</v>
      </c>
      <c r="G25" s="16">
        <v>3.4260000000000002</v>
      </c>
      <c r="H25" s="16">
        <v>2.8559999999999999</v>
      </c>
      <c r="I25" s="16">
        <v>0.14499999999999999</v>
      </c>
      <c r="J25" s="16">
        <v>0.10199999999999999</v>
      </c>
      <c r="K25" s="16">
        <v>0.19500000000000001</v>
      </c>
      <c r="L25" s="16">
        <v>0.17</v>
      </c>
      <c r="M25" s="16">
        <v>0.14000000000000001</v>
      </c>
      <c r="N25" s="16">
        <v>9.7000000000000003E-2</v>
      </c>
      <c r="O25" s="16">
        <v>7.1999999999999995E-2</v>
      </c>
      <c r="P25" s="16">
        <v>5.7000000000000002E-2</v>
      </c>
      <c r="Q25" s="16">
        <v>8.7999999999999995E-2</v>
      </c>
      <c r="R25" s="18">
        <v>6.6000000000000003E-2</v>
      </c>
      <c r="S25">
        <v>2.7549999999999999</v>
      </c>
      <c r="T25">
        <v>2.738</v>
      </c>
      <c r="U25">
        <v>2.6579999999999999</v>
      </c>
      <c r="V25">
        <v>2.4300000000000002</v>
      </c>
      <c r="W25">
        <v>0.114</v>
      </c>
      <c r="X25">
        <v>0.09</v>
      </c>
      <c r="Y25">
        <v>0.17899999999999999</v>
      </c>
      <c r="Z25">
        <v>0.16800000000000001</v>
      </c>
      <c r="AA25">
        <v>0.12</v>
      </c>
      <c r="AB25">
        <v>8.8999999999999996E-2</v>
      </c>
      <c r="AC25">
        <v>6.6000000000000003E-2</v>
      </c>
      <c r="AD25">
        <v>5.7000000000000002E-2</v>
      </c>
      <c r="AE25">
        <v>8.2000000000000003E-2</v>
      </c>
      <c r="AF25">
        <v>7.1999999999999995E-2</v>
      </c>
      <c r="AG25" s="15">
        <f t="shared" si="1"/>
        <v>0.18800000000000017</v>
      </c>
      <c r="AH25" s="16">
        <f t="shared" si="2"/>
        <v>0.24500000000000011</v>
      </c>
      <c r="AI25" s="16">
        <f t="shared" si="3"/>
        <v>0.76800000000000024</v>
      </c>
      <c r="AJ25" s="16">
        <f t="shared" si="3"/>
        <v>0.42599999999999971</v>
      </c>
      <c r="AK25" s="16">
        <f t="shared" si="3"/>
        <v>3.0999999999999986E-2</v>
      </c>
      <c r="AL25" s="16">
        <f t="shared" si="3"/>
        <v>1.1999999999999997E-2</v>
      </c>
      <c r="AM25" s="16">
        <f t="shared" si="3"/>
        <v>1.6000000000000014E-2</v>
      </c>
      <c r="AN25" s="16">
        <f t="shared" si="3"/>
        <v>2.0000000000000018E-3</v>
      </c>
      <c r="AO25" s="16">
        <f t="shared" si="3"/>
        <v>2.0000000000000018E-2</v>
      </c>
      <c r="AP25" s="16">
        <f t="shared" si="3"/>
        <v>8.0000000000000071E-3</v>
      </c>
      <c r="AQ25" s="16">
        <f t="shared" si="3"/>
        <v>5.9999999999999915E-3</v>
      </c>
      <c r="AR25" s="16">
        <f t="shared" si="3"/>
        <v>0</v>
      </c>
      <c r="AS25" s="16">
        <f t="shared" si="3"/>
        <v>5.9999999999999915E-3</v>
      </c>
      <c r="AT25" s="22">
        <f t="shared" si="3"/>
        <v>-5.9999999999999915E-3</v>
      </c>
    </row>
    <row r="26" spans="1:46">
      <c r="A26" s="20">
        <v>1</v>
      </c>
      <c r="B26" s="16">
        <v>27</v>
      </c>
      <c r="C26" s="16" t="s">
        <v>47</v>
      </c>
      <c r="D26" s="17">
        <v>31</v>
      </c>
      <c r="E26" s="15">
        <v>3.45</v>
      </c>
      <c r="F26" s="16">
        <v>3.2839999999999998</v>
      </c>
      <c r="G26" s="16">
        <v>3.028</v>
      </c>
      <c r="H26" s="16">
        <v>2.8929999999999998</v>
      </c>
      <c r="I26" s="16">
        <v>0.121</v>
      </c>
      <c r="J26" s="16">
        <v>0.105</v>
      </c>
      <c r="K26" s="16">
        <v>0.17599999999999999</v>
      </c>
      <c r="L26" s="16">
        <v>0.16400000000000001</v>
      </c>
      <c r="M26" s="16">
        <v>0.108</v>
      </c>
      <c r="N26" s="16">
        <v>9.4E-2</v>
      </c>
      <c r="O26" s="16">
        <v>5.8999999999999997E-2</v>
      </c>
      <c r="P26" s="16">
        <v>5.7000000000000002E-2</v>
      </c>
      <c r="Q26" s="16">
        <v>6.4000000000000001E-2</v>
      </c>
      <c r="R26" s="18">
        <v>6.0999999999999999E-2</v>
      </c>
      <c r="S26">
        <v>3.895</v>
      </c>
      <c r="T26">
        <v>3.895</v>
      </c>
      <c r="U26">
        <v>2.4769999999999999</v>
      </c>
      <c r="V26">
        <v>2.4950000000000001</v>
      </c>
      <c r="W26">
        <v>0.13200000000000001</v>
      </c>
      <c r="X26">
        <v>0.126</v>
      </c>
      <c r="Y26">
        <v>0.188</v>
      </c>
      <c r="Z26">
        <v>0.182</v>
      </c>
      <c r="AA26">
        <v>9.5000000000000001E-2</v>
      </c>
      <c r="AB26">
        <v>9.0999999999999998E-2</v>
      </c>
      <c r="AC26">
        <v>5.0999999999999997E-2</v>
      </c>
      <c r="AD26">
        <v>5.1999999999999998E-2</v>
      </c>
      <c r="AE26">
        <v>5.2999999999999999E-2</v>
      </c>
      <c r="AF26">
        <v>5.1999999999999998E-2</v>
      </c>
      <c r="AG26" s="24">
        <f t="shared" si="1"/>
        <v>-0.44499999999999984</v>
      </c>
      <c r="AH26" s="22">
        <f t="shared" si="2"/>
        <v>-0.61100000000000021</v>
      </c>
      <c r="AI26" s="16">
        <f t="shared" si="3"/>
        <v>0.55100000000000016</v>
      </c>
      <c r="AJ26" s="16">
        <f t="shared" si="3"/>
        <v>0.39799999999999969</v>
      </c>
      <c r="AK26" s="22">
        <f t="shared" si="3"/>
        <v>-1.100000000000001E-2</v>
      </c>
      <c r="AL26" s="22">
        <f t="shared" si="3"/>
        <v>-2.1000000000000005E-2</v>
      </c>
      <c r="AM26" s="22">
        <f t="shared" si="3"/>
        <v>-1.2000000000000011E-2</v>
      </c>
      <c r="AN26" s="22">
        <f t="shared" si="3"/>
        <v>-1.7999999999999988E-2</v>
      </c>
      <c r="AO26" s="16">
        <f t="shared" si="3"/>
        <v>1.2999999999999998E-2</v>
      </c>
      <c r="AP26" s="16">
        <f t="shared" si="3"/>
        <v>3.0000000000000027E-3</v>
      </c>
      <c r="AQ26" s="16">
        <f t="shared" si="3"/>
        <v>8.0000000000000002E-3</v>
      </c>
      <c r="AR26" s="16">
        <f t="shared" si="3"/>
        <v>5.0000000000000044E-3</v>
      </c>
      <c r="AS26" s="16">
        <f t="shared" si="3"/>
        <v>1.1000000000000003E-2</v>
      </c>
      <c r="AT26" s="16">
        <f t="shared" si="3"/>
        <v>9.0000000000000011E-3</v>
      </c>
    </row>
    <row r="27" spans="1:46">
      <c r="A27" s="20">
        <v>1</v>
      </c>
      <c r="B27" s="22">
        <v>28</v>
      </c>
      <c r="C27" s="22" t="s">
        <v>47</v>
      </c>
      <c r="D27" s="23">
        <v>28</v>
      </c>
      <c r="E27" s="15">
        <v>3.41</v>
      </c>
      <c r="F27" s="16">
        <v>3.3180000000000001</v>
      </c>
      <c r="G27" s="16">
        <v>2.7240000000000002</v>
      </c>
      <c r="H27" s="16">
        <v>2.6949999999999998</v>
      </c>
      <c r="I27" s="16">
        <v>0.105</v>
      </c>
      <c r="J27" s="16">
        <v>0.10199999999999999</v>
      </c>
      <c r="K27" s="16">
        <v>0.16600000000000001</v>
      </c>
      <c r="L27" s="16">
        <v>0.158</v>
      </c>
      <c r="M27" s="16">
        <v>9.4E-2</v>
      </c>
      <c r="N27" s="16">
        <v>9.1999999999999998E-2</v>
      </c>
      <c r="O27" s="16">
        <v>5.5E-2</v>
      </c>
      <c r="P27" s="16">
        <v>5.2999999999999999E-2</v>
      </c>
      <c r="Q27" s="16">
        <v>5.7000000000000002E-2</v>
      </c>
      <c r="R27" s="18">
        <v>5.5E-2</v>
      </c>
      <c r="S27">
        <v>3.2429999999999999</v>
      </c>
      <c r="T27">
        <v>3.2429999999999999</v>
      </c>
      <c r="U27">
        <v>2.468</v>
      </c>
      <c r="V27">
        <v>2.468</v>
      </c>
      <c r="W27">
        <v>9.8000000000000004E-2</v>
      </c>
      <c r="X27">
        <v>9.6000000000000002E-2</v>
      </c>
      <c r="Y27">
        <v>0.158</v>
      </c>
      <c r="Z27">
        <v>0.156</v>
      </c>
      <c r="AA27">
        <v>8.8999999999999996E-2</v>
      </c>
      <c r="AB27">
        <v>8.5999999999999993E-2</v>
      </c>
      <c r="AC27">
        <v>5.0999999999999997E-2</v>
      </c>
      <c r="AD27">
        <v>5.0999999999999997E-2</v>
      </c>
      <c r="AE27">
        <v>5.5E-2</v>
      </c>
      <c r="AF27">
        <v>5.5E-2</v>
      </c>
      <c r="AG27" s="15">
        <f t="shared" si="1"/>
        <v>0.16700000000000026</v>
      </c>
      <c r="AH27" s="16">
        <f t="shared" si="2"/>
        <v>7.5000000000000178E-2</v>
      </c>
      <c r="AI27" s="16">
        <f t="shared" si="3"/>
        <v>0.25600000000000023</v>
      </c>
      <c r="AJ27" s="16">
        <f t="shared" si="3"/>
        <v>0.22699999999999987</v>
      </c>
      <c r="AK27" s="16">
        <f t="shared" si="3"/>
        <v>6.9999999999999923E-3</v>
      </c>
      <c r="AL27" s="16">
        <f t="shared" si="3"/>
        <v>5.9999999999999915E-3</v>
      </c>
      <c r="AM27" s="16">
        <f t="shared" si="3"/>
        <v>8.0000000000000071E-3</v>
      </c>
      <c r="AN27" s="16">
        <f t="shared" si="3"/>
        <v>2.0000000000000018E-3</v>
      </c>
      <c r="AO27" s="16">
        <f t="shared" si="3"/>
        <v>5.0000000000000044E-3</v>
      </c>
      <c r="AP27" s="16">
        <f t="shared" si="3"/>
        <v>6.0000000000000053E-3</v>
      </c>
      <c r="AQ27" s="16">
        <f t="shared" si="3"/>
        <v>4.0000000000000036E-3</v>
      </c>
      <c r="AR27" s="16">
        <f t="shared" si="3"/>
        <v>2.0000000000000018E-3</v>
      </c>
      <c r="AS27" s="16">
        <f t="shared" si="3"/>
        <v>2.0000000000000018E-3</v>
      </c>
      <c r="AT27" s="16">
        <f t="shared" si="3"/>
        <v>0</v>
      </c>
    </row>
    <row r="28" spans="1:46">
      <c r="A28" s="20">
        <v>1</v>
      </c>
      <c r="B28" s="16">
        <v>29</v>
      </c>
      <c r="C28" s="16" t="s">
        <v>48</v>
      </c>
      <c r="D28" s="17">
        <v>22</v>
      </c>
      <c r="E28" s="15">
        <v>3.1869999999999998</v>
      </c>
      <c r="F28" s="16">
        <v>3.0630000000000002</v>
      </c>
      <c r="G28" s="16">
        <v>2.5739999999999998</v>
      </c>
      <c r="H28" s="16">
        <v>2.613</v>
      </c>
      <c r="I28" s="16">
        <v>9.6000000000000002E-2</v>
      </c>
      <c r="J28" s="16">
        <v>9.4E-2</v>
      </c>
      <c r="K28" s="16">
        <v>0.156</v>
      </c>
      <c r="L28" s="16">
        <v>0.152</v>
      </c>
      <c r="M28" s="16">
        <v>9.6000000000000002E-2</v>
      </c>
      <c r="N28" s="16">
        <v>8.6999999999999994E-2</v>
      </c>
      <c r="O28" s="16">
        <v>5.5E-2</v>
      </c>
      <c r="P28" s="16">
        <v>5.5E-2</v>
      </c>
      <c r="Q28" s="16">
        <v>5.8999999999999997E-2</v>
      </c>
      <c r="R28" s="18">
        <v>5.7000000000000002E-2</v>
      </c>
      <c r="S28">
        <v>3.6869999999999998</v>
      </c>
      <c r="T28">
        <v>3.7330000000000001</v>
      </c>
      <c r="U28">
        <v>2.2949999999999999</v>
      </c>
      <c r="V28">
        <v>2.2959999999999998</v>
      </c>
      <c r="W28">
        <v>0.105</v>
      </c>
      <c r="X28">
        <v>0.105</v>
      </c>
      <c r="Y28">
        <v>0.157</v>
      </c>
      <c r="Z28">
        <v>0.158</v>
      </c>
      <c r="AA28">
        <v>9.7000000000000003E-2</v>
      </c>
      <c r="AB28">
        <v>9.5000000000000001E-2</v>
      </c>
      <c r="AC28">
        <v>5.5E-2</v>
      </c>
      <c r="AD28">
        <v>5.2999999999999999E-2</v>
      </c>
      <c r="AE28">
        <v>5.6000000000000001E-2</v>
      </c>
      <c r="AF28">
        <v>5.7000000000000002E-2</v>
      </c>
      <c r="AG28" s="24">
        <f t="shared" si="1"/>
        <v>-0.5</v>
      </c>
      <c r="AH28" s="22">
        <f t="shared" si="2"/>
        <v>-0.66999999999999993</v>
      </c>
      <c r="AI28" s="16">
        <f t="shared" si="3"/>
        <v>0.27899999999999991</v>
      </c>
      <c r="AJ28" s="16">
        <f t="shared" si="3"/>
        <v>0.31700000000000017</v>
      </c>
      <c r="AK28" s="22">
        <f t="shared" si="3"/>
        <v>-8.9999999999999941E-3</v>
      </c>
      <c r="AL28" s="22">
        <f t="shared" si="3"/>
        <v>-1.0999999999999996E-2</v>
      </c>
      <c r="AM28" s="22">
        <f t="shared" si="3"/>
        <v>-1.0000000000000009E-3</v>
      </c>
      <c r="AN28" s="22">
        <f t="shared" si="3"/>
        <v>-6.0000000000000053E-3</v>
      </c>
      <c r="AO28" s="22">
        <f t="shared" si="3"/>
        <v>-1.0000000000000009E-3</v>
      </c>
      <c r="AP28" s="22">
        <f t="shared" si="3"/>
        <v>-8.0000000000000071E-3</v>
      </c>
      <c r="AQ28" s="16">
        <f t="shared" si="3"/>
        <v>0</v>
      </c>
      <c r="AR28" s="16">
        <f t="shared" si="3"/>
        <v>2.0000000000000018E-3</v>
      </c>
      <c r="AS28" s="16">
        <f t="shared" si="3"/>
        <v>2.9999999999999957E-3</v>
      </c>
      <c r="AT28" s="16">
        <f t="shared" si="3"/>
        <v>0</v>
      </c>
    </row>
    <row r="29" spans="1:46">
      <c r="A29" s="20">
        <v>1</v>
      </c>
      <c r="B29" s="16">
        <v>30</v>
      </c>
      <c r="C29" s="17" t="s">
        <v>47</v>
      </c>
      <c r="D29" s="17">
        <v>22</v>
      </c>
      <c r="E29" s="15">
        <v>3.347</v>
      </c>
      <c r="F29" s="16">
        <v>3.1880000000000002</v>
      </c>
      <c r="G29" s="16">
        <v>3.2120000000000002</v>
      </c>
      <c r="H29" s="16">
        <v>3.1349999999999998</v>
      </c>
      <c r="I29" s="16">
        <v>0.125</v>
      </c>
      <c r="J29" s="16">
        <v>0.107</v>
      </c>
      <c r="K29" s="16">
        <v>0.17799999999999999</v>
      </c>
      <c r="L29" s="16">
        <v>0.16800000000000001</v>
      </c>
      <c r="M29" s="16">
        <v>0.109</v>
      </c>
      <c r="N29" s="16">
        <v>9.7000000000000003E-2</v>
      </c>
      <c r="O29" s="16">
        <v>6.2E-2</v>
      </c>
      <c r="P29" s="16">
        <v>5.5E-2</v>
      </c>
      <c r="Q29" s="16">
        <v>6.8000000000000005E-2</v>
      </c>
      <c r="R29" s="18">
        <v>6.4000000000000001E-2</v>
      </c>
      <c r="S29">
        <v>2.9980000000000002</v>
      </c>
      <c r="T29">
        <v>2.9980000000000002</v>
      </c>
      <c r="U29">
        <v>2.6070000000000002</v>
      </c>
      <c r="V29">
        <v>2.5670000000000002</v>
      </c>
      <c r="W29">
        <v>0.10199999999999999</v>
      </c>
      <c r="X29">
        <v>9.8000000000000004E-2</v>
      </c>
      <c r="Y29">
        <v>0.16200000000000001</v>
      </c>
      <c r="Z29">
        <v>0.16200000000000001</v>
      </c>
      <c r="AA29">
        <v>9.9000000000000005E-2</v>
      </c>
      <c r="AB29">
        <v>9.2999999999999999E-2</v>
      </c>
      <c r="AC29">
        <v>5.8999999999999997E-2</v>
      </c>
      <c r="AD29">
        <v>5.8999999999999997E-2</v>
      </c>
      <c r="AE29">
        <v>5.8000000000000003E-2</v>
      </c>
      <c r="AF29">
        <v>5.6000000000000001E-2</v>
      </c>
      <c r="AG29" s="15">
        <f t="shared" si="1"/>
        <v>0.34899999999999975</v>
      </c>
      <c r="AH29" s="16">
        <f t="shared" si="2"/>
        <v>0.18999999999999995</v>
      </c>
      <c r="AI29" s="16">
        <f t="shared" si="3"/>
        <v>0.60499999999999998</v>
      </c>
      <c r="AJ29" s="16">
        <f t="shared" si="3"/>
        <v>0.56799999999999962</v>
      </c>
      <c r="AK29" s="16">
        <f t="shared" si="3"/>
        <v>2.3000000000000007E-2</v>
      </c>
      <c r="AL29" s="16">
        <f t="shared" si="3"/>
        <v>8.9999999999999941E-3</v>
      </c>
      <c r="AM29" s="16">
        <f t="shared" si="3"/>
        <v>1.5999999999999986E-2</v>
      </c>
      <c r="AN29" s="16">
        <f t="shared" si="3"/>
        <v>6.0000000000000053E-3</v>
      </c>
      <c r="AO29" s="16">
        <f t="shared" si="3"/>
        <v>9.999999999999995E-3</v>
      </c>
      <c r="AP29" s="16">
        <f t="shared" si="3"/>
        <v>4.0000000000000036E-3</v>
      </c>
      <c r="AQ29" s="16">
        <f t="shared" si="3"/>
        <v>3.0000000000000027E-3</v>
      </c>
      <c r="AR29" s="22">
        <f t="shared" si="3"/>
        <v>-3.9999999999999966E-3</v>
      </c>
      <c r="AS29" s="16">
        <f t="shared" si="3"/>
        <v>1.0000000000000002E-2</v>
      </c>
      <c r="AT29" s="16">
        <f t="shared" si="3"/>
        <v>8.0000000000000002E-3</v>
      </c>
    </row>
    <row r="30" spans="1:46" ht="17" thickBot="1">
      <c r="A30" s="28">
        <v>1</v>
      </c>
      <c r="B30" s="29">
        <v>31</v>
      </c>
      <c r="C30" s="29" t="s">
        <v>48</v>
      </c>
      <c r="D30" s="29">
        <v>27</v>
      </c>
      <c r="E30" s="30">
        <v>3.3490000000000002</v>
      </c>
      <c r="F30" s="29">
        <v>3.1480000000000001</v>
      </c>
      <c r="G30" s="29">
        <v>3.4409999999999998</v>
      </c>
      <c r="H30" s="29">
        <v>3.2410000000000001</v>
      </c>
      <c r="I30" s="29">
        <v>0.115</v>
      </c>
      <c r="J30" s="29">
        <v>0.10199999999999999</v>
      </c>
      <c r="K30" s="29">
        <v>0.18</v>
      </c>
      <c r="L30" s="29">
        <v>0.17</v>
      </c>
      <c r="M30" s="29">
        <v>0.108</v>
      </c>
      <c r="N30" s="29">
        <v>9.5000000000000001E-2</v>
      </c>
      <c r="O30" s="29">
        <v>6.0999999999999999E-2</v>
      </c>
      <c r="P30" s="29">
        <v>5.5E-2</v>
      </c>
      <c r="Q30" s="29">
        <v>6.3E-2</v>
      </c>
      <c r="R30" s="31">
        <v>6.0999999999999999E-2</v>
      </c>
      <c r="S30">
        <v>2.66</v>
      </c>
      <c r="T30">
        <v>2.6480000000000001</v>
      </c>
      <c r="U30">
        <v>2.746</v>
      </c>
      <c r="V30">
        <v>2.7160000000000002</v>
      </c>
      <c r="W30">
        <v>9.4E-2</v>
      </c>
      <c r="X30">
        <v>8.4000000000000005E-2</v>
      </c>
      <c r="Y30">
        <v>0.14299999999999999</v>
      </c>
      <c r="Z30">
        <v>0.14299999999999999</v>
      </c>
      <c r="AA30">
        <v>8.5999999999999993E-2</v>
      </c>
      <c r="AB30">
        <v>7.9000000000000001E-2</v>
      </c>
      <c r="AC30">
        <v>4.9000000000000002E-2</v>
      </c>
      <c r="AD30">
        <v>4.7E-2</v>
      </c>
      <c r="AE30">
        <v>5.6000000000000001E-2</v>
      </c>
      <c r="AF30">
        <v>5.0999999999999997E-2</v>
      </c>
      <c r="AG30" s="30">
        <f t="shared" si="1"/>
        <v>0.68900000000000006</v>
      </c>
      <c r="AH30" s="29">
        <f t="shared" si="2"/>
        <v>0.5</v>
      </c>
      <c r="AI30" s="29">
        <f t="shared" si="3"/>
        <v>0.69499999999999984</v>
      </c>
      <c r="AJ30" s="16">
        <f t="shared" si="3"/>
        <v>0.52499999999999991</v>
      </c>
      <c r="AK30" s="16">
        <f t="shared" si="3"/>
        <v>2.1000000000000005E-2</v>
      </c>
      <c r="AL30" s="16">
        <f t="shared" si="3"/>
        <v>1.7999999999999988E-2</v>
      </c>
      <c r="AM30" s="16">
        <f t="shared" si="3"/>
        <v>3.7000000000000005E-2</v>
      </c>
      <c r="AN30" s="16">
        <f t="shared" si="3"/>
        <v>2.7000000000000024E-2</v>
      </c>
      <c r="AO30" s="16">
        <f t="shared" si="3"/>
        <v>2.2000000000000006E-2</v>
      </c>
      <c r="AP30" s="16">
        <f t="shared" si="3"/>
        <v>1.6E-2</v>
      </c>
      <c r="AQ30" s="16">
        <f t="shared" si="3"/>
        <v>1.1999999999999997E-2</v>
      </c>
      <c r="AR30" s="16">
        <f t="shared" si="3"/>
        <v>8.0000000000000002E-3</v>
      </c>
      <c r="AS30" s="16">
        <f t="shared" si="3"/>
        <v>6.9999999999999993E-3</v>
      </c>
      <c r="AT30" s="16">
        <f t="shared" si="3"/>
        <v>1.0000000000000002E-2</v>
      </c>
    </row>
    <row r="31" spans="1:46">
      <c r="D31">
        <f>AVERAGE(D3:D30)</f>
        <v>26.64</v>
      </c>
      <c r="E31">
        <f t="shared" ref="E31:AT31" si="4">AVERAGE(E3:E30)</f>
        <v>3.3570800000000003</v>
      </c>
      <c r="F31">
        <f t="shared" si="4"/>
        <v>3.28396</v>
      </c>
      <c r="G31">
        <f t="shared" si="4"/>
        <v>3.2714000000000003</v>
      </c>
      <c r="H31">
        <f t="shared" si="4"/>
        <v>3.0160800000000001</v>
      </c>
      <c r="I31">
        <f t="shared" si="4"/>
        <v>0.12672</v>
      </c>
      <c r="J31">
        <f t="shared" si="4"/>
        <v>0.10935999999999998</v>
      </c>
      <c r="K31">
        <f t="shared" si="4"/>
        <v>0.18292000000000003</v>
      </c>
      <c r="L31">
        <f t="shared" si="4"/>
        <v>0.17307999999999996</v>
      </c>
      <c r="M31">
        <f t="shared" si="4"/>
        <v>0.11496000000000002</v>
      </c>
      <c r="N31">
        <f t="shared" si="4"/>
        <v>9.7480000000000025E-2</v>
      </c>
      <c r="O31">
        <f t="shared" si="4"/>
        <v>6.2040000000000005E-2</v>
      </c>
      <c r="P31">
        <f t="shared" si="4"/>
        <v>5.7160000000000002E-2</v>
      </c>
      <c r="Q31">
        <f t="shared" si="4"/>
        <v>7.1040000000000006E-2</v>
      </c>
      <c r="R31">
        <f t="shared" si="4"/>
        <v>6.4440000000000011E-2</v>
      </c>
      <c r="S31">
        <f t="shared" si="4"/>
        <v>3.302039999999999</v>
      </c>
      <c r="T31">
        <f t="shared" si="4"/>
        <v>3.2134000000000005</v>
      </c>
      <c r="U31">
        <f t="shared" si="4"/>
        <v>2.7667199999999998</v>
      </c>
      <c r="V31">
        <f t="shared" si="4"/>
        <v>2.7794799999999991</v>
      </c>
      <c r="W31">
        <f t="shared" si="4"/>
        <v>0.10955999999999998</v>
      </c>
      <c r="X31">
        <f t="shared" si="4"/>
        <v>0.1004</v>
      </c>
      <c r="Y31">
        <f t="shared" si="4"/>
        <v>0.16256000000000001</v>
      </c>
      <c r="Z31">
        <f t="shared" si="4"/>
        <v>0.15768000000000001</v>
      </c>
      <c r="AA31">
        <f t="shared" si="4"/>
        <v>9.7880000000000009E-2</v>
      </c>
      <c r="AB31">
        <f t="shared" si="4"/>
        <v>8.9200000000000015E-2</v>
      </c>
      <c r="AC31">
        <f t="shared" si="4"/>
        <v>5.5559999999999991E-2</v>
      </c>
      <c r="AD31">
        <f t="shared" si="4"/>
        <v>5.176E-2</v>
      </c>
      <c r="AE31">
        <f t="shared" si="4"/>
        <v>5.920000000000001E-2</v>
      </c>
      <c r="AF31">
        <f t="shared" si="4"/>
        <v>5.6639999999999996E-2</v>
      </c>
      <c r="AG31">
        <f t="shared" si="4"/>
        <v>5.5040000000000033E-2</v>
      </c>
      <c r="AH31">
        <f t="shared" si="4"/>
        <v>7.0560000000000039E-2</v>
      </c>
      <c r="AI31">
        <f t="shared" si="4"/>
        <v>0.50468000000000013</v>
      </c>
      <c r="AJ31">
        <f t="shared" si="4"/>
        <v>0.23659999999999998</v>
      </c>
      <c r="AK31">
        <f t="shared" si="4"/>
        <v>1.7160000000000005E-2</v>
      </c>
      <c r="AL31">
        <f t="shared" si="4"/>
        <v>8.9599999999999957E-3</v>
      </c>
      <c r="AM31">
        <f t="shared" si="4"/>
        <v>2.0359999999999996E-2</v>
      </c>
      <c r="AN31">
        <f t="shared" si="4"/>
        <v>1.54E-2</v>
      </c>
      <c r="AO31">
        <f t="shared" si="4"/>
        <v>1.7080000000000005E-2</v>
      </c>
      <c r="AP31">
        <f t="shared" si="4"/>
        <v>8.2800000000000009E-3</v>
      </c>
      <c r="AQ31">
        <f t="shared" si="4"/>
        <v>6.4800000000000014E-3</v>
      </c>
      <c r="AR31">
        <f t="shared" si="4"/>
        <v>5.4000000000000012E-3</v>
      </c>
      <c r="AS31">
        <f t="shared" si="4"/>
        <v>1.1840000000000003E-2</v>
      </c>
      <c r="AT31">
        <f t="shared" si="4"/>
        <v>7.8000000000000005E-3</v>
      </c>
    </row>
  </sheetData>
  <mergeCells count="3">
    <mergeCell ref="E1:R1"/>
    <mergeCell ref="S1:AF1"/>
    <mergeCell ref="AG1:AT1"/>
  </mergeCells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D454A-D35A-424A-80F2-6C26AE1C0DA4}">
  <dimension ref="A1:AT31"/>
  <sheetViews>
    <sheetView topLeftCell="P1" zoomScale="95" zoomScaleNormal="95" workbookViewId="0">
      <selection activeCell="AF3" sqref="AF3:AF30"/>
    </sheetView>
  </sheetViews>
  <sheetFormatPr baseColWidth="10" defaultRowHeight="16"/>
  <sheetData>
    <row r="1" spans="1:46" ht="17" customHeight="1" thickBot="1">
      <c r="E1" s="81" t="s">
        <v>49</v>
      </c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80"/>
      <c r="S1" s="82" t="s">
        <v>51</v>
      </c>
      <c r="T1" s="83"/>
      <c r="U1" s="83"/>
      <c r="V1" s="83"/>
      <c r="W1" s="83"/>
      <c r="X1" s="83"/>
      <c r="Y1" s="83"/>
      <c r="Z1" s="83"/>
      <c r="AA1" s="83"/>
      <c r="AB1" s="83"/>
      <c r="AC1" s="83"/>
      <c r="AD1" s="83"/>
      <c r="AE1" s="83"/>
      <c r="AF1" s="84"/>
      <c r="AG1" s="81" t="s">
        <v>52</v>
      </c>
      <c r="AH1" s="79"/>
      <c r="AI1" s="79"/>
      <c r="AJ1" s="79"/>
      <c r="AK1" s="79"/>
      <c r="AL1" s="79"/>
      <c r="AM1" s="79"/>
      <c r="AN1" s="79"/>
      <c r="AO1" s="79"/>
      <c r="AP1" s="79"/>
      <c r="AQ1" s="79"/>
      <c r="AR1" s="79"/>
      <c r="AS1" s="79"/>
      <c r="AT1" s="80"/>
    </row>
    <row r="2" spans="1:46" ht="34">
      <c r="A2" s="1" t="s">
        <v>4</v>
      </c>
      <c r="B2" s="2" t="s">
        <v>5</v>
      </c>
      <c r="C2" s="2" t="s">
        <v>6</v>
      </c>
      <c r="D2" s="2" t="s">
        <v>7</v>
      </c>
      <c r="E2" s="71" t="s">
        <v>61</v>
      </c>
      <c r="F2" s="72" t="s">
        <v>62</v>
      </c>
      <c r="G2" s="72" t="s">
        <v>60</v>
      </c>
      <c r="H2" s="72" t="s">
        <v>63</v>
      </c>
      <c r="I2" s="72" t="s">
        <v>72</v>
      </c>
      <c r="J2" s="72" t="s">
        <v>72</v>
      </c>
      <c r="K2" s="72" t="s">
        <v>64</v>
      </c>
      <c r="L2" s="72" t="s">
        <v>65</v>
      </c>
      <c r="M2" s="72" t="s">
        <v>66</v>
      </c>
      <c r="N2" s="72" t="s">
        <v>67</v>
      </c>
      <c r="O2" s="72" t="s">
        <v>68</v>
      </c>
      <c r="P2" s="72" t="s">
        <v>69</v>
      </c>
      <c r="Q2" s="72" t="s">
        <v>70</v>
      </c>
      <c r="R2" s="73" t="s">
        <v>71</v>
      </c>
      <c r="S2" s="71" t="s">
        <v>61</v>
      </c>
      <c r="T2" s="72" t="s">
        <v>62</v>
      </c>
      <c r="U2" s="72" t="s">
        <v>60</v>
      </c>
      <c r="V2" s="72" t="s">
        <v>63</v>
      </c>
      <c r="W2" s="72" t="s">
        <v>72</v>
      </c>
      <c r="X2" s="72" t="s">
        <v>72</v>
      </c>
      <c r="Y2" s="72" t="s">
        <v>64</v>
      </c>
      <c r="Z2" s="72" t="s">
        <v>65</v>
      </c>
      <c r="AA2" s="72" t="s">
        <v>66</v>
      </c>
      <c r="AB2" s="72" t="s">
        <v>67</v>
      </c>
      <c r="AC2" s="72" t="s">
        <v>68</v>
      </c>
      <c r="AD2" s="72" t="s">
        <v>69</v>
      </c>
      <c r="AE2" s="72" t="s">
        <v>70</v>
      </c>
      <c r="AF2" s="73" t="s">
        <v>71</v>
      </c>
      <c r="AG2" s="71" t="s">
        <v>61</v>
      </c>
      <c r="AH2" s="72" t="s">
        <v>62</v>
      </c>
      <c r="AI2" s="72" t="s">
        <v>60</v>
      </c>
      <c r="AJ2" s="72" t="s">
        <v>63</v>
      </c>
      <c r="AK2" s="72" t="s">
        <v>72</v>
      </c>
      <c r="AL2" s="72" t="s">
        <v>72</v>
      </c>
      <c r="AM2" s="72" t="s">
        <v>64</v>
      </c>
      <c r="AN2" s="72" t="s">
        <v>65</v>
      </c>
      <c r="AO2" s="72" t="s">
        <v>66</v>
      </c>
      <c r="AP2" s="72" t="s">
        <v>67</v>
      </c>
      <c r="AQ2" s="72" t="s">
        <v>68</v>
      </c>
      <c r="AR2" s="72" t="s">
        <v>69</v>
      </c>
      <c r="AS2" s="72" t="s">
        <v>70</v>
      </c>
      <c r="AT2" s="73" t="s">
        <v>71</v>
      </c>
    </row>
    <row r="3" spans="1:46">
      <c r="A3" s="15">
        <v>1</v>
      </c>
      <c r="B3" s="16">
        <v>4</v>
      </c>
      <c r="C3" s="17" t="s">
        <v>47</v>
      </c>
      <c r="D3" s="17">
        <v>27</v>
      </c>
      <c r="E3" s="15">
        <v>0.71799999999999997</v>
      </c>
      <c r="F3" s="16">
        <v>0.72099999999999997</v>
      </c>
      <c r="G3" s="16">
        <v>0.745</v>
      </c>
      <c r="H3" s="16">
        <v>0.77</v>
      </c>
      <c r="I3" s="16">
        <v>3.2000000000000001E-2</v>
      </c>
      <c r="J3" s="16">
        <v>2.8000000000000001E-2</v>
      </c>
      <c r="K3" s="16">
        <v>3.5999999999999997E-2</v>
      </c>
      <c r="L3" s="16">
        <v>3.5000000000000003E-2</v>
      </c>
      <c r="M3" s="16">
        <v>1.7999999999999999E-2</v>
      </c>
      <c r="N3" s="16">
        <v>1.7000000000000001E-2</v>
      </c>
      <c r="O3" s="16">
        <v>0.01</v>
      </c>
      <c r="P3" s="16">
        <v>1.0999999999999999E-2</v>
      </c>
      <c r="Q3" s="16">
        <v>1.4999999999999999E-2</v>
      </c>
      <c r="R3" s="18">
        <v>1.2999999999999999E-2</v>
      </c>
      <c r="S3">
        <v>0.504</v>
      </c>
      <c r="T3">
        <v>0.495</v>
      </c>
      <c r="U3">
        <v>0.434</v>
      </c>
      <c r="V3">
        <v>0.44500000000000001</v>
      </c>
      <c r="W3">
        <v>4.4999999999999998E-2</v>
      </c>
      <c r="X3">
        <v>4.5999999999999999E-2</v>
      </c>
      <c r="Y3">
        <v>2.8000000000000001E-2</v>
      </c>
      <c r="Z3">
        <v>2.7E-2</v>
      </c>
      <c r="AA3">
        <v>0.01</v>
      </c>
      <c r="AB3">
        <v>8.9999999999999993E-3</v>
      </c>
      <c r="AC3">
        <v>5.0000000000000001E-3</v>
      </c>
      <c r="AD3">
        <v>5.0000000000000001E-3</v>
      </c>
      <c r="AE3">
        <v>7.0000000000000001E-3</v>
      </c>
      <c r="AF3">
        <v>7.0000000000000001E-3</v>
      </c>
      <c r="AG3" s="15">
        <f>E3-S3</f>
        <v>0.21399999999999997</v>
      </c>
      <c r="AH3" s="16">
        <f t="shared" ref="AH3:AT20" si="0">F3-T3</f>
        <v>0.22599999999999998</v>
      </c>
      <c r="AI3" s="16">
        <f t="shared" si="0"/>
        <v>0.311</v>
      </c>
      <c r="AJ3" s="16">
        <f t="shared" si="0"/>
        <v>0.32500000000000001</v>
      </c>
      <c r="AK3" s="22">
        <f t="shared" si="0"/>
        <v>-1.2999999999999998E-2</v>
      </c>
      <c r="AL3" s="22">
        <f t="shared" si="0"/>
        <v>-1.7999999999999999E-2</v>
      </c>
      <c r="AM3" s="16">
        <f t="shared" si="0"/>
        <v>7.9999999999999967E-3</v>
      </c>
      <c r="AN3" s="16">
        <f t="shared" si="0"/>
        <v>8.0000000000000036E-3</v>
      </c>
      <c r="AO3" s="16">
        <f t="shared" si="0"/>
        <v>7.9999999999999984E-3</v>
      </c>
      <c r="AP3" s="16">
        <f t="shared" si="0"/>
        <v>8.0000000000000019E-3</v>
      </c>
      <c r="AQ3" s="16">
        <f t="shared" si="0"/>
        <v>5.0000000000000001E-3</v>
      </c>
      <c r="AR3" s="16">
        <f t="shared" si="0"/>
        <v>5.9999999999999993E-3</v>
      </c>
      <c r="AS3" s="16">
        <f t="shared" si="0"/>
        <v>8.0000000000000002E-3</v>
      </c>
      <c r="AT3" s="18">
        <f t="shared" si="0"/>
        <v>5.9999999999999993E-3</v>
      </c>
    </row>
    <row r="4" spans="1:46">
      <c r="A4" s="15">
        <v>1</v>
      </c>
      <c r="B4" s="16">
        <v>5</v>
      </c>
      <c r="C4" s="17" t="s">
        <v>47</v>
      </c>
      <c r="D4" s="17">
        <v>32</v>
      </c>
      <c r="E4" s="15">
        <v>1.056</v>
      </c>
      <c r="F4" s="16">
        <v>0.92900000000000005</v>
      </c>
      <c r="G4" s="16">
        <v>1.2609999999999999</v>
      </c>
      <c r="H4" s="16">
        <v>0.95499999999999996</v>
      </c>
      <c r="I4" s="16">
        <v>6.8000000000000005E-2</v>
      </c>
      <c r="J4" s="16">
        <v>3.5000000000000003E-2</v>
      </c>
      <c r="K4" s="16">
        <v>6.6000000000000003E-2</v>
      </c>
      <c r="L4" s="16">
        <v>3.6999999999999998E-2</v>
      </c>
      <c r="M4" s="16">
        <v>7.2999999999999995E-2</v>
      </c>
      <c r="N4" s="16">
        <v>2.1000000000000001E-2</v>
      </c>
      <c r="O4" s="16">
        <v>3.5000000000000003E-2</v>
      </c>
      <c r="P4" s="16">
        <v>1.2999999999999999E-2</v>
      </c>
      <c r="Q4" s="16">
        <v>5.5E-2</v>
      </c>
      <c r="R4" s="18">
        <v>2.4E-2</v>
      </c>
      <c r="S4">
        <v>1.0009999999999999</v>
      </c>
      <c r="T4">
        <v>0.98</v>
      </c>
      <c r="U4">
        <v>0.77100000000000002</v>
      </c>
      <c r="V4">
        <v>0.52</v>
      </c>
      <c r="W4">
        <v>4.2999999999999997E-2</v>
      </c>
      <c r="X4">
        <v>3.5999999999999997E-2</v>
      </c>
      <c r="Y4">
        <v>4.2999999999999997E-2</v>
      </c>
      <c r="Z4">
        <v>3.2000000000000001E-2</v>
      </c>
      <c r="AA4">
        <v>3.2000000000000001E-2</v>
      </c>
      <c r="AB4">
        <v>1.4999999999999999E-2</v>
      </c>
      <c r="AC4">
        <v>1.7000000000000001E-2</v>
      </c>
      <c r="AD4">
        <v>0.01</v>
      </c>
      <c r="AE4">
        <v>1.0999999999999999E-2</v>
      </c>
      <c r="AF4">
        <v>0.01</v>
      </c>
      <c r="AG4" s="15">
        <f t="shared" ref="AG4:AT30" si="1">E4-S4</f>
        <v>5.500000000000016E-2</v>
      </c>
      <c r="AH4" s="22">
        <f t="shared" si="0"/>
        <v>-5.0999999999999934E-2</v>
      </c>
      <c r="AI4" s="16">
        <f t="shared" si="0"/>
        <v>0.48999999999999988</v>
      </c>
      <c r="AJ4" s="16">
        <f t="shared" si="0"/>
        <v>0.43499999999999994</v>
      </c>
      <c r="AK4" s="16">
        <f t="shared" si="0"/>
        <v>2.5000000000000008E-2</v>
      </c>
      <c r="AL4" s="22">
        <f t="shared" si="0"/>
        <v>-9.9999999999999395E-4</v>
      </c>
      <c r="AM4" s="16">
        <f t="shared" si="0"/>
        <v>2.3000000000000007E-2</v>
      </c>
      <c r="AN4" s="16">
        <f t="shared" si="0"/>
        <v>4.9999999999999975E-3</v>
      </c>
      <c r="AO4" s="16">
        <f t="shared" si="0"/>
        <v>4.0999999999999995E-2</v>
      </c>
      <c r="AP4" s="16">
        <f t="shared" si="0"/>
        <v>6.0000000000000019E-3</v>
      </c>
      <c r="AQ4" s="16">
        <f t="shared" si="0"/>
        <v>1.8000000000000002E-2</v>
      </c>
      <c r="AR4" s="16">
        <f t="shared" si="0"/>
        <v>2.9999999999999992E-3</v>
      </c>
      <c r="AS4" s="16">
        <f t="shared" si="0"/>
        <v>4.3999999999999997E-2</v>
      </c>
      <c r="AT4" s="18">
        <f t="shared" si="0"/>
        <v>1.4E-2</v>
      </c>
    </row>
    <row r="5" spans="1:46">
      <c r="A5" s="15"/>
      <c r="B5" s="16">
        <v>6</v>
      </c>
      <c r="C5" s="17"/>
      <c r="D5" s="17"/>
      <c r="E5" s="15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8"/>
      <c r="S5" s="15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8"/>
      <c r="AG5" s="15"/>
      <c r="AH5" s="22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8"/>
    </row>
    <row r="6" spans="1:46">
      <c r="A6" s="20">
        <v>1</v>
      </c>
      <c r="B6" s="16">
        <v>7</v>
      </c>
      <c r="C6" s="21" t="s">
        <v>48</v>
      </c>
      <c r="D6" s="21">
        <v>29</v>
      </c>
      <c r="E6" s="15">
        <v>1.0609999999999999</v>
      </c>
      <c r="F6" s="16">
        <v>1.214</v>
      </c>
      <c r="G6" s="16">
        <v>1.571</v>
      </c>
      <c r="H6" s="16">
        <v>1.712</v>
      </c>
      <c r="I6" s="16">
        <v>3.6999999999999998E-2</v>
      </c>
      <c r="J6" s="16">
        <v>3.2000000000000001E-2</v>
      </c>
      <c r="K6" s="16">
        <v>4.5999999999999999E-2</v>
      </c>
      <c r="L6" s="16">
        <v>4.9000000000000002E-2</v>
      </c>
      <c r="M6" s="16">
        <v>3.9E-2</v>
      </c>
      <c r="N6" s="16">
        <v>2.9000000000000001E-2</v>
      </c>
      <c r="O6" s="16">
        <v>1.9E-2</v>
      </c>
      <c r="P6" s="16">
        <v>1.4E-2</v>
      </c>
      <c r="Q6" s="16">
        <v>0.03</v>
      </c>
      <c r="R6" s="18">
        <v>2.4E-2</v>
      </c>
      <c r="S6">
        <v>1.1870000000000001</v>
      </c>
      <c r="T6">
        <v>1.22</v>
      </c>
      <c r="U6">
        <v>0.65100000000000002</v>
      </c>
      <c r="V6">
        <v>0.72</v>
      </c>
      <c r="W6">
        <v>2.9000000000000001E-2</v>
      </c>
      <c r="X6">
        <v>2.1999999999999999E-2</v>
      </c>
      <c r="Y6">
        <v>4.2999999999999997E-2</v>
      </c>
      <c r="Z6">
        <v>3.5999999999999997E-2</v>
      </c>
      <c r="AA6">
        <v>3.3000000000000002E-2</v>
      </c>
      <c r="AB6">
        <v>0.02</v>
      </c>
      <c r="AC6">
        <v>1.9E-2</v>
      </c>
      <c r="AD6">
        <v>1.6E-2</v>
      </c>
      <c r="AE6">
        <v>2.3E-2</v>
      </c>
      <c r="AF6">
        <v>1.6E-2</v>
      </c>
      <c r="AG6" s="24">
        <f t="shared" si="1"/>
        <v>-0.12600000000000011</v>
      </c>
      <c r="AH6" s="22">
        <f t="shared" si="0"/>
        <v>-6.0000000000000053E-3</v>
      </c>
      <c r="AI6" s="16">
        <f t="shared" si="0"/>
        <v>0.91999999999999993</v>
      </c>
      <c r="AJ6" s="16">
        <f t="shared" si="0"/>
        <v>0.99199999999999999</v>
      </c>
      <c r="AK6" s="16">
        <f t="shared" si="0"/>
        <v>7.9999999999999967E-3</v>
      </c>
      <c r="AL6" s="16">
        <f t="shared" si="0"/>
        <v>1.0000000000000002E-2</v>
      </c>
      <c r="AM6" s="16">
        <f t="shared" si="0"/>
        <v>3.0000000000000027E-3</v>
      </c>
      <c r="AN6" s="16">
        <f t="shared" si="0"/>
        <v>1.3000000000000005E-2</v>
      </c>
      <c r="AO6" s="16">
        <f t="shared" si="0"/>
        <v>5.9999999999999984E-3</v>
      </c>
      <c r="AP6" s="16">
        <f t="shared" si="0"/>
        <v>9.0000000000000011E-3</v>
      </c>
      <c r="AQ6" s="16">
        <f t="shared" si="0"/>
        <v>0</v>
      </c>
      <c r="AR6" s="22">
        <f t="shared" si="0"/>
        <v>-2E-3</v>
      </c>
      <c r="AS6" s="16">
        <f t="shared" si="0"/>
        <v>6.9999999999999993E-3</v>
      </c>
      <c r="AT6" s="18">
        <f t="shared" si="0"/>
        <v>8.0000000000000002E-3</v>
      </c>
    </row>
    <row r="7" spans="1:46">
      <c r="A7" s="20">
        <v>1</v>
      </c>
      <c r="B7" s="16">
        <v>8</v>
      </c>
      <c r="C7" s="17" t="s">
        <v>47</v>
      </c>
      <c r="D7" s="17">
        <v>25</v>
      </c>
      <c r="E7" s="15">
        <v>1.395</v>
      </c>
      <c r="F7" s="16">
        <v>1.4970000000000001</v>
      </c>
      <c r="G7" s="16">
        <v>2.504</v>
      </c>
      <c r="H7" s="16">
        <v>2.7909999999999999</v>
      </c>
      <c r="I7" s="16">
        <v>8.5999999999999993E-2</v>
      </c>
      <c r="J7" s="16">
        <v>8.6999999999999994E-2</v>
      </c>
      <c r="K7" s="16">
        <v>9.4E-2</v>
      </c>
      <c r="L7" s="16">
        <v>0.109</v>
      </c>
      <c r="M7" s="16">
        <v>7.2999999999999995E-2</v>
      </c>
      <c r="N7" s="16">
        <v>6.5000000000000002E-2</v>
      </c>
      <c r="O7" s="16">
        <v>3.6999999999999998E-2</v>
      </c>
      <c r="P7" s="16">
        <v>3.4000000000000002E-2</v>
      </c>
      <c r="Q7" s="16">
        <v>0.38500000000000001</v>
      </c>
      <c r="R7" s="18">
        <v>0.34399999999999997</v>
      </c>
      <c r="S7">
        <v>1.4</v>
      </c>
      <c r="T7">
        <v>1.476</v>
      </c>
      <c r="U7">
        <v>1.3560000000000001</v>
      </c>
      <c r="V7">
        <v>0.95</v>
      </c>
      <c r="W7">
        <v>7.1999999999999995E-2</v>
      </c>
      <c r="X7">
        <v>4.3999999999999997E-2</v>
      </c>
      <c r="Y7">
        <v>9.1999999999999998E-2</v>
      </c>
      <c r="Z7">
        <v>4.3999999999999997E-2</v>
      </c>
      <c r="AA7">
        <v>7.1999999999999995E-2</v>
      </c>
      <c r="AB7">
        <v>3.5000000000000003E-2</v>
      </c>
      <c r="AC7">
        <v>3.7999999999999999E-2</v>
      </c>
      <c r="AD7">
        <v>2.1000000000000001E-2</v>
      </c>
      <c r="AE7">
        <v>3.5000000000000003E-2</v>
      </c>
      <c r="AF7">
        <v>2.7E-2</v>
      </c>
      <c r="AG7" s="24">
        <f t="shared" si="1"/>
        <v>-4.9999999999998934E-3</v>
      </c>
      <c r="AH7" s="16">
        <f t="shared" si="0"/>
        <v>2.100000000000013E-2</v>
      </c>
      <c r="AI7" s="16">
        <f t="shared" si="0"/>
        <v>1.1479999999999999</v>
      </c>
      <c r="AJ7" s="16">
        <f t="shared" si="0"/>
        <v>1.841</v>
      </c>
      <c r="AK7" s="16">
        <f t="shared" si="0"/>
        <v>1.3999999999999999E-2</v>
      </c>
      <c r="AL7" s="16">
        <f t="shared" si="0"/>
        <v>4.2999999999999997E-2</v>
      </c>
      <c r="AM7" s="16">
        <f t="shared" si="0"/>
        <v>2.0000000000000018E-3</v>
      </c>
      <c r="AN7" s="16">
        <f t="shared" si="0"/>
        <v>6.5000000000000002E-2</v>
      </c>
      <c r="AO7" s="16">
        <f t="shared" si="0"/>
        <v>1.0000000000000009E-3</v>
      </c>
      <c r="AP7" s="16">
        <f t="shared" si="0"/>
        <v>0.03</v>
      </c>
      <c r="AQ7" s="22">
        <f t="shared" si="0"/>
        <v>-1.0000000000000009E-3</v>
      </c>
      <c r="AR7" s="16">
        <f t="shared" si="0"/>
        <v>1.3000000000000001E-2</v>
      </c>
      <c r="AS7" s="16">
        <f t="shared" si="0"/>
        <v>0.35</v>
      </c>
      <c r="AT7" s="18">
        <f t="shared" si="0"/>
        <v>0.31699999999999995</v>
      </c>
    </row>
    <row r="8" spans="1:46">
      <c r="A8" s="20">
        <v>1</v>
      </c>
      <c r="B8" s="16">
        <v>9</v>
      </c>
      <c r="C8" s="17" t="s">
        <v>48</v>
      </c>
      <c r="D8" s="17">
        <v>26</v>
      </c>
      <c r="E8" s="15">
        <v>0.93100000000000005</v>
      </c>
      <c r="F8" s="16">
        <v>0.91400000000000003</v>
      </c>
      <c r="G8" s="16">
        <v>1.7749999999999999</v>
      </c>
      <c r="H8" s="16">
        <v>1.397</v>
      </c>
      <c r="I8" s="16">
        <v>8.1000000000000003E-2</v>
      </c>
      <c r="J8" s="16">
        <v>0.04</v>
      </c>
      <c r="K8" s="16">
        <v>6.9000000000000006E-2</v>
      </c>
      <c r="L8" s="16">
        <v>4.5999999999999999E-2</v>
      </c>
      <c r="M8" s="16">
        <v>8.4000000000000005E-2</v>
      </c>
      <c r="N8" s="16">
        <v>2.5999999999999999E-2</v>
      </c>
      <c r="O8" s="16">
        <v>0.04</v>
      </c>
      <c r="P8" s="16">
        <v>1.4999999999999999E-2</v>
      </c>
      <c r="Q8" s="16">
        <v>4.7149999999999999</v>
      </c>
      <c r="R8" s="18">
        <v>1.6E-2</v>
      </c>
      <c r="S8">
        <v>0.88600000000000001</v>
      </c>
      <c r="T8">
        <v>0.85</v>
      </c>
      <c r="U8">
        <v>0.67700000000000005</v>
      </c>
      <c r="V8">
        <v>0.622</v>
      </c>
      <c r="W8">
        <v>3.5000000000000003E-2</v>
      </c>
      <c r="X8">
        <v>2.4E-2</v>
      </c>
      <c r="Y8">
        <v>4.2999999999999997E-2</v>
      </c>
      <c r="Z8">
        <v>3.6999999999999998E-2</v>
      </c>
      <c r="AA8">
        <v>2.7E-2</v>
      </c>
      <c r="AB8">
        <v>2.1000000000000001E-2</v>
      </c>
      <c r="AC8">
        <v>1.9E-2</v>
      </c>
      <c r="AD8">
        <v>1.4E-2</v>
      </c>
      <c r="AE8">
        <v>2.5999999999999999E-2</v>
      </c>
      <c r="AF8">
        <v>2.3E-2</v>
      </c>
      <c r="AG8" s="15">
        <f t="shared" si="1"/>
        <v>4.500000000000004E-2</v>
      </c>
      <c r="AH8" s="16">
        <f t="shared" si="0"/>
        <v>6.4000000000000057E-2</v>
      </c>
      <c r="AI8" s="16">
        <f t="shared" si="0"/>
        <v>1.0979999999999999</v>
      </c>
      <c r="AJ8" s="16">
        <f t="shared" si="0"/>
        <v>0.77500000000000002</v>
      </c>
      <c r="AK8" s="16">
        <f t="shared" si="0"/>
        <v>4.5999999999999999E-2</v>
      </c>
      <c r="AL8" s="16">
        <f t="shared" si="0"/>
        <v>1.6E-2</v>
      </c>
      <c r="AM8" s="16">
        <f t="shared" si="0"/>
        <v>2.6000000000000009E-2</v>
      </c>
      <c r="AN8" s="16">
        <f t="shared" si="0"/>
        <v>9.0000000000000011E-3</v>
      </c>
      <c r="AO8" s="16">
        <f t="shared" si="0"/>
        <v>5.7000000000000009E-2</v>
      </c>
      <c r="AP8" s="16">
        <f t="shared" si="0"/>
        <v>4.9999999999999975E-3</v>
      </c>
      <c r="AQ8" s="16">
        <f t="shared" si="0"/>
        <v>2.1000000000000001E-2</v>
      </c>
      <c r="AR8" s="16">
        <f t="shared" si="0"/>
        <v>9.9999999999999915E-4</v>
      </c>
      <c r="AS8" s="16">
        <f t="shared" si="0"/>
        <v>4.6890000000000001</v>
      </c>
      <c r="AT8" s="60">
        <f t="shared" si="0"/>
        <v>-6.9999999999999993E-3</v>
      </c>
    </row>
    <row r="9" spans="1:46">
      <c r="A9" s="20">
        <v>1</v>
      </c>
      <c r="B9" s="16">
        <v>10</v>
      </c>
      <c r="C9" s="17" t="s">
        <v>48</v>
      </c>
      <c r="D9" s="21">
        <v>40</v>
      </c>
      <c r="E9" s="15">
        <v>1.571</v>
      </c>
      <c r="F9" s="16">
        <v>1.4079999999999999</v>
      </c>
      <c r="G9" s="16">
        <v>2.8239999999999998</v>
      </c>
      <c r="H9" s="16">
        <v>2.5419999999999998</v>
      </c>
      <c r="I9" s="16">
        <v>0.126</v>
      </c>
      <c r="J9" s="16">
        <v>0.10199999999999999</v>
      </c>
      <c r="K9" s="16">
        <v>0.122</v>
      </c>
      <c r="L9" s="16">
        <v>9.8000000000000004E-2</v>
      </c>
      <c r="M9" s="16">
        <v>0.126</v>
      </c>
      <c r="N9" s="16">
        <v>7.8E-2</v>
      </c>
      <c r="O9" s="16">
        <v>6.3E-2</v>
      </c>
      <c r="P9" s="16">
        <v>4.1000000000000002E-2</v>
      </c>
      <c r="Q9" s="16">
        <v>0.17799999999999999</v>
      </c>
      <c r="R9" s="18">
        <v>8.5999999999999993E-2</v>
      </c>
      <c r="S9">
        <v>1.347</v>
      </c>
      <c r="T9">
        <v>1.42</v>
      </c>
      <c r="U9">
        <v>0.70099999999999996</v>
      </c>
      <c r="V9">
        <v>0.74299999999999999</v>
      </c>
      <c r="W9">
        <v>2.9000000000000001E-2</v>
      </c>
      <c r="X9">
        <v>3.1E-2</v>
      </c>
      <c r="Y9">
        <v>3.3000000000000002E-2</v>
      </c>
      <c r="Z9">
        <v>3.4000000000000002E-2</v>
      </c>
      <c r="AA9">
        <v>0.02</v>
      </c>
      <c r="AB9">
        <v>1.9E-2</v>
      </c>
      <c r="AC9">
        <v>1.0999999999999999E-2</v>
      </c>
      <c r="AD9">
        <v>1.2E-2</v>
      </c>
      <c r="AE9">
        <v>1.0999999999999999E-2</v>
      </c>
      <c r="AF9">
        <v>1.2E-2</v>
      </c>
      <c r="AG9" s="15">
        <f t="shared" si="1"/>
        <v>0.22399999999999998</v>
      </c>
      <c r="AH9" s="22">
        <f t="shared" si="0"/>
        <v>-1.2000000000000011E-2</v>
      </c>
      <c r="AI9" s="16">
        <f t="shared" si="0"/>
        <v>2.1229999999999998</v>
      </c>
      <c r="AJ9" s="16">
        <f t="shared" si="0"/>
        <v>1.7989999999999999</v>
      </c>
      <c r="AK9" s="16">
        <f t="shared" si="0"/>
        <v>9.7000000000000003E-2</v>
      </c>
      <c r="AL9" s="16">
        <f t="shared" si="0"/>
        <v>7.0999999999999994E-2</v>
      </c>
      <c r="AM9" s="16">
        <f t="shared" si="0"/>
        <v>8.8999999999999996E-2</v>
      </c>
      <c r="AN9" s="16">
        <f t="shared" si="0"/>
        <v>6.4000000000000001E-2</v>
      </c>
      <c r="AO9" s="16">
        <f t="shared" si="0"/>
        <v>0.106</v>
      </c>
      <c r="AP9" s="16">
        <f t="shared" si="0"/>
        <v>5.8999999999999997E-2</v>
      </c>
      <c r="AQ9" s="16">
        <f t="shared" si="0"/>
        <v>5.2000000000000005E-2</v>
      </c>
      <c r="AR9" s="16">
        <f t="shared" si="0"/>
        <v>2.9000000000000001E-2</v>
      </c>
      <c r="AS9" s="16">
        <f t="shared" si="0"/>
        <v>0.16699999999999998</v>
      </c>
      <c r="AT9" s="18">
        <f t="shared" si="0"/>
        <v>7.3999999999999996E-2</v>
      </c>
    </row>
    <row r="10" spans="1:46">
      <c r="A10" s="20">
        <v>1</v>
      </c>
      <c r="B10" s="16">
        <v>11</v>
      </c>
      <c r="C10" s="17" t="s">
        <v>47</v>
      </c>
      <c r="D10" s="17">
        <v>24</v>
      </c>
      <c r="E10" s="15">
        <v>0.876</v>
      </c>
      <c r="F10" s="16">
        <v>0.79300000000000004</v>
      </c>
      <c r="G10" s="16">
        <v>1.179</v>
      </c>
      <c r="H10" s="16">
        <v>1.167</v>
      </c>
      <c r="I10" s="16">
        <v>5.6000000000000001E-2</v>
      </c>
      <c r="J10" s="16">
        <v>3.5000000000000003E-2</v>
      </c>
      <c r="K10" s="16">
        <v>6.2E-2</v>
      </c>
      <c r="L10" s="16">
        <v>5.0999999999999997E-2</v>
      </c>
      <c r="M10" s="16">
        <v>5.7000000000000002E-2</v>
      </c>
      <c r="N10" s="16">
        <v>3.1E-2</v>
      </c>
      <c r="O10" s="16">
        <v>2.7E-2</v>
      </c>
      <c r="P10" s="16">
        <v>1.7000000000000001E-2</v>
      </c>
      <c r="Q10" s="16">
        <v>0.13600000000000001</v>
      </c>
      <c r="R10" s="18">
        <v>0.13</v>
      </c>
      <c r="S10">
        <v>1.081</v>
      </c>
      <c r="T10">
        <v>0.55500000000000005</v>
      </c>
      <c r="U10">
        <v>0.41199999999999998</v>
      </c>
      <c r="V10">
        <v>0.307</v>
      </c>
      <c r="W10">
        <v>2.8000000000000001E-2</v>
      </c>
      <c r="X10">
        <v>2.3E-2</v>
      </c>
      <c r="Y10">
        <v>3.2000000000000001E-2</v>
      </c>
      <c r="Z10">
        <v>1.7999999999999999E-2</v>
      </c>
      <c r="AA10">
        <v>2.5999999999999999E-2</v>
      </c>
      <c r="AB10">
        <v>1.0999999999999999E-2</v>
      </c>
      <c r="AC10">
        <v>1.4E-2</v>
      </c>
      <c r="AD10">
        <v>7.0000000000000001E-3</v>
      </c>
      <c r="AE10">
        <v>1.6E-2</v>
      </c>
      <c r="AF10">
        <v>8.0000000000000002E-3</v>
      </c>
      <c r="AG10" s="24">
        <f t="shared" si="1"/>
        <v>-0.20499999999999996</v>
      </c>
      <c r="AH10" s="16">
        <f t="shared" si="0"/>
        <v>0.23799999999999999</v>
      </c>
      <c r="AI10" s="16">
        <f t="shared" si="0"/>
        <v>0.76700000000000013</v>
      </c>
      <c r="AJ10" s="16">
        <f t="shared" si="0"/>
        <v>0.8600000000000001</v>
      </c>
      <c r="AK10" s="16">
        <f t="shared" si="0"/>
        <v>2.8000000000000001E-2</v>
      </c>
      <c r="AL10" s="16">
        <f t="shared" si="0"/>
        <v>1.2000000000000004E-2</v>
      </c>
      <c r="AM10" s="16">
        <f t="shared" si="0"/>
        <v>0.03</v>
      </c>
      <c r="AN10" s="16">
        <f t="shared" si="0"/>
        <v>3.3000000000000002E-2</v>
      </c>
      <c r="AO10" s="16">
        <f t="shared" si="0"/>
        <v>3.1000000000000003E-2</v>
      </c>
      <c r="AP10" s="16">
        <f t="shared" si="0"/>
        <v>0.02</v>
      </c>
      <c r="AQ10" s="16">
        <f t="shared" si="0"/>
        <v>1.2999999999999999E-2</v>
      </c>
      <c r="AR10" s="16">
        <f t="shared" si="0"/>
        <v>1.0000000000000002E-2</v>
      </c>
      <c r="AS10" s="16">
        <f t="shared" si="0"/>
        <v>0.12000000000000001</v>
      </c>
      <c r="AT10" s="18">
        <f t="shared" si="0"/>
        <v>0.122</v>
      </c>
    </row>
    <row r="11" spans="1:46">
      <c r="A11" s="26">
        <v>1</v>
      </c>
      <c r="B11" s="22">
        <v>12</v>
      </c>
      <c r="C11" s="23" t="s">
        <v>47</v>
      </c>
      <c r="D11" s="23">
        <v>21</v>
      </c>
      <c r="E11" s="24">
        <v>0.97399999999999998</v>
      </c>
      <c r="F11" s="22">
        <v>0.97599999999999998</v>
      </c>
      <c r="G11" s="22">
        <v>1.5469999999999999</v>
      </c>
      <c r="H11" s="22">
        <v>1.6759999999999999</v>
      </c>
      <c r="I11" s="22">
        <v>5.2999999999999999E-2</v>
      </c>
      <c r="J11" s="22">
        <v>5.1999999999999998E-2</v>
      </c>
      <c r="K11" s="22">
        <v>6.3E-2</v>
      </c>
      <c r="L11" s="22">
        <v>6.3E-2</v>
      </c>
      <c r="M11" s="22">
        <v>5.7000000000000002E-2</v>
      </c>
      <c r="N11" s="22">
        <v>0.05</v>
      </c>
      <c r="O11" s="22">
        <v>3.1E-2</v>
      </c>
      <c r="P11" s="22">
        <v>2.7E-2</v>
      </c>
      <c r="Q11" s="22">
        <v>7.2999999999999995E-2</v>
      </c>
      <c r="R11" s="60">
        <v>6.0999999999999999E-2</v>
      </c>
      <c r="S11" s="89">
        <v>0.48099999999999998</v>
      </c>
      <c r="T11" s="89">
        <v>0.45</v>
      </c>
      <c r="U11" s="89">
        <v>0.92800000000000005</v>
      </c>
      <c r="V11" s="89">
        <v>0.432</v>
      </c>
      <c r="W11" s="89">
        <v>5.6000000000000001E-2</v>
      </c>
      <c r="X11" s="89">
        <v>3.5999999999999997E-2</v>
      </c>
      <c r="Y11" s="89">
        <v>3.7999999999999999E-2</v>
      </c>
      <c r="Z11" s="89">
        <v>3.4000000000000002E-2</v>
      </c>
      <c r="AA11" s="89">
        <v>4.9000000000000002E-2</v>
      </c>
      <c r="AB11" s="89">
        <v>8.9999999999999993E-3</v>
      </c>
      <c r="AC11" s="89">
        <v>1.2999999999999999E-2</v>
      </c>
      <c r="AD11" s="89">
        <v>5.0000000000000001E-3</v>
      </c>
      <c r="AE11" s="89">
        <v>4.1000000000000002E-2</v>
      </c>
      <c r="AF11" s="89">
        <v>7.0000000000000001E-3</v>
      </c>
      <c r="AG11" s="91">
        <f t="shared" si="1"/>
        <v>0.49299999999999999</v>
      </c>
      <c r="AH11" s="70">
        <f t="shared" si="0"/>
        <v>0.52600000000000002</v>
      </c>
      <c r="AI11" s="70">
        <f t="shared" si="0"/>
        <v>0.61899999999999988</v>
      </c>
      <c r="AJ11" s="70">
        <f t="shared" si="0"/>
        <v>1.244</v>
      </c>
      <c r="AK11" s="22">
        <f t="shared" si="0"/>
        <v>-3.0000000000000027E-3</v>
      </c>
      <c r="AL11" s="70">
        <f t="shared" si="0"/>
        <v>1.6E-2</v>
      </c>
      <c r="AM11" s="70">
        <f t="shared" si="0"/>
        <v>2.5000000000000001E-2</v>
      </c>
      <c r="AN11" s="70">
        <f t="shared" si="0"/>
        <v>2.8999999999999998E-2</v>
      </c>
      <c r="AO11" s="70">
        <f t="shared" si="0"/>
        <v>8.0000000000000002E-3</v>
      </c>
      <c r="AP11" s="70">
        <f t="shared" si="0"/>
        <v>4.1000000000000002E-2</v>
      </c>
      <c r="AQ11" s="70">
        <f t="shared" si="0"/>
        <v>1.8000000000000002E-2</v>
      </c>
      <c r="AR11" s="70">
        <f t="shared" si="0"/>
        <v>2.1999999999999999E-2</v>
      </c>
      <c r="AS11" s="70">
        <f t="shared" si="0"/>
        <v>3.1999999999999994E-2</v>
      </c>
      <c r="AT11" s="90">
        <f t="shared" si="0"/>
        <v>5.3999999999999999E-2</v>
      </c>
    </row>
    <row r="12" spans="1:46">
      <c r="A12" s="20">
        <v>1</v>
      </c>
      <c r="B12" s="16">
        <v>13</v>
      </c>
      <c r="C12" s="21" t="s">
        <v>47</v>
      </c>
      <c r="D12" s="21">
        <v>22</v>
      </c>
      <c r="E12" s="15">
        <v>0.501</v>
      </c>
      <c r="F12" s="16">
        <v>0.497</v>
      </c>
      <c r="G12" s="16">
        <v>0.57399999999999995</v>
      </c>
      <c r="H12" s="16">
        <v>0.46</v>
      </c>
      <c r="I12" s="16">
        <v>4.2000000000000003E-2</v>
      </c>
      <c r="J12" s="16">
        <v>3.9E-2</v>
      </c>
      <c r="K12" s="16">
        <v>3.5999999999999997E-2</v>
      </c>
      <c r="L12" s="16">
        <v>3.5000000000000003E-2</v>
      </c>
      <c r="M12" s="16">
        <v>0.02</v>
      </c>
      <c r="N12" s="16">
        <v>8.9999999999999993E-3</v>
      </c>
      <c r="O12" s="16">
        <v>8.0000000000000002E-3</v>
      </c>
      <c r="P12" s="16">
        <v>5.0000000000000001E-3</v>
      </c>
      <c r="Q12" s="16">
        <v>1.0999999999999999E-2</v>
      </c>
      <c r="R12" s="18">
        <v>1.0999999999999999E-2</v>
      </c>
      <c r="S12">
        <v>0.432</v>
      </c>
      <c r="T12">
        <v>0.42399999999999999</v>
      </c>
      <c r="U12">
        <v>0.21099999999999999</v>
      </c>
      <c r="V12">
        <v>0.215</v>
      </c>
      <c r="W12">
        <v>4.3999999999999997E-2</v>
      </c>
      <c r="X12">
        <v>4.4999999999999998E-2</v>
      </c>
      <c r="Y12">
        <v>2.1000000000000001E-2</v>
      </c>
      <c r="Z12">
        <v>0.02</v>
      </c>
      <c r="AA12">
        <v>8.0000000000000002E-3</v>
      </c>
      <c r="AB12">
        <v>7.0000000000000001E-3</v>
      </c>
      <c r="AC12">
        <v>4.0000000000000001E-3</v>
      </c>
      <c r="AD12">
        <v>4.0000000000000001E-3</v>
      </c>
      <c r="AE12">
        <v>4.0000000000000001E-3</v>
      </c>
      <c r="AF12">
        <v>4.0000000000000001E-3</v>
      </c>
      <c r="AG12" s="15">
        <f t="shared" si="1"/>
        <v>6.9000000000000006E-2</v>
      </c>
      <c r="AH12" s="16">
        <f t="shared" si="0"/>
        <v>7.3000000000000009E-2</v>
      </c>
      <c r="AI12" s="16">
        <f t="shared" si="0"/>
        <v>0.36299999999999999</v>
      </c>
      <c r="AJ12" s="16">
        <f t="shared" si="0"/>
        <v>0.24500000000000002</v>
      </c>
      <c r="AK12" s="22">
        <f t="shared" si="0"/>
        <v>-1.9999999999999948E-3</v>
      </c>
      <c r="AL12" s="22">
        <f t="shared" si="0"/>
        <v>-5.9999999999999984E-3</v>
      </c>
      <c r="AM12" s="16">
        <f t="shared" si="0"/>
        <v>1.4999999999999996E-2</v>
      </c>
      <c r="AN12" s="16">
        <f t="shared" si="0"/>
        <v>1.5000000000000003E-2</v>
      </c>
      <c r="AO12" s="16">
        <f t="shared" si="0"/>
        <v>1.2E-2</v>
      </c>
      <c r="AP12" s="16">
        <f t="shared" si="0"/>
        <v>1.9999999999999992E-3</v>
      </c>
      <c r="AQ12" s="16">
        <f t="shared" si="0"/>
        <v>4.0000000000000001E-3</v>
      </c>
      <c r="AR12" s="16">
        <f t="shared" si="0"/>
        <v>1E-3</v>
      </c>
      <c r="AS12" s="16">
        <f t="shared" si="0"/>
        <v>6.9999999999999993E-3</v>
      </c>
      <c r="AT12" s="18">
        <f t="shared" si="0"/>
        <v>6.9999999999999993E-3</v>
      </c>
    </row>
    <row r="13" spans="1:46">
      <c r="A13" s="20">
        <v>1</v>
      </c>
      <c r="B13" s="16">
        <v>14</v>
      </c>
      <c r="C13" s="17" t="s">
        <v>48</v>
      </c>
      <c r="D13" s="17">
        <v>26</v>
      </c>
      <c r="E13" s="15">
        <v>1.1870000000000001</v>
      </c>
      <c r="F13" s="16">
        <v>1.0429999999999999</v>
      </c>
      <c r="G13" s="16">
        <v>2.1619999999999999</v>
      </c>
      <c r="H13" s="16">
        <v>2.3730000000000002</v>
      </c>
      <c r="I13" s="16">
        <v>9.2999999999999999E-2</v>
      </c>
      <c r="J13" s="16">
        <v>0.06</v>
      </c>
      <c r="K13" s="16">
        <v>6.0999999999999999E-2</v>
      </c>
      <c r="L13" s="16">
        <v>6.9000000000000006E-2</v>
      </c>
      <c r="M13" s="16">
        <v>0.05</v>
      </c>
      <c r="N13" s="16">
        <v>4.3999999999999997E-2</v>
      </c>
      <c r="O13" s="16">
        <v>2.1000000000000001E-2</v>
      </c>
      <c r="P13" s="16">
        <v>2.1000000000000001E-2</v>
      </c>
      <c r="Q13" s="16">
        <v>6.2E-2</v>
      </c>
      <c r="R13" s="18">
        <v>3.7999999999999999E-2</v>
      </c>
      <c r="S13">
        <v>1.292</v>
      </c>
      <c r="T13">
        <v>0.76300000000000001</v>
      </c>
      <c r="U13">
        <v>6.9089999999999998</v>
      </c>
      <c r="V13">
        <v>9.49</v>
      </c>
      <c r="W13">
        <v>0.191</v>
      </c>
      <c r="X13">
        <v>0.20200000000000001</v>
      </c>
      <c r="Y13">
        <v>0.20699999999999999</v>
      </c>
      <c r="Z13">
        <v>0.23200000000000001</v>
      </c>
      <c r="AA13">
        <v>0.193</v>
      </c>
      <c r="AB13">
        <v>0.17499999999999999</v>
      </c>
      <c r="AC13">
        <v>8.8999999999999996E-2</v>
      </c>
      <c r="AD13">
        <v>8.7999999999999995E-2</v>
      </c>
      <c r="AE13">
        <v>0.111</v>
      </c>
      <c r="AF13">
        <v>0.14599999999999999</v>
      </c>
      <c r="AG13" s="24">
        <f t="shared" si="1"/>
        <v>-0.10499999999999998</v>
      </c>
      <c r="AH13" s="16">
        <f t="shared" si="0"/>
        <v>0.27999999999999992</v>
      </c>
      <c r="AI13" s="22">
        <f t="shared" si="0"/>
        <v>-4.7469999999999999</v>
      </c>
      <c r="AJ13" s="22">
        <f t="shared" si="0"/>
        <v>-7.117</v>
      </c>
      <c r="AK13" s="22">
        <f t="shared" si="0"/>
        <v>-9.8000000000000004E-2</v>
      </c>
      <c r="AL13" s="22">
        <f t="shared" si="0"/>
        <v>-0.14200000000000002</v>
      </c>
      <c r="AM13" s="22">
        <f t="shared" si="0"/>
        <v>-0.14599999999999999</v>
      </c>
      <c r="AN13" s="22">
        <f t="shared" si="0"/>
        <v>-0.16300000000000001</v>
      </c>
      <c r="AO13" s="22">
        <f t="shared" si="0"/>
        <v>-0.14300000000000002</v>
      </c>
      <c r="AP13" s="22">
        <f t="shared" si="0"/>
        <v>-0.13100000000000001</v>
      </c>
      <c r="AQ13" s="22">
        <f t="shared" si="0"/>
        <v>-6.7999999999999991E-2</v>
      </c>
      <c r="AR13" s="22">
        <f t="shared" si="0"/>
        <v>-6.699999999999999E-2</v>
      </c>
      <c r="AS13" s="22">
        <f t="shared" si="0"/>
        <v>-4.9000000000000002E-2</v>
      </c>
      <c r="AT13" s="60">
        <f t="shared" si="0"/>
        <v>-0.10799999999999998</v>
      </c>
    </row>
    <row r="14" spans="1:46">
      <c r="A14" s="20">
        <v>1</v>
      </c>
      <c r="B14" s="16">
        <v>15</v>
      </c>
      <c r="C14" s="17" t="s">
        <v>48</v>
      </c>
      <c r="D14" s="17">
        <v>31</v>
      </c>
      <c r="E14" s="15">
        <v>0.89100000000000001</v>
      </c>
      <c r="F14" s="16">
        <v>0.69299999999999995</v>
      </c>
      <c r="G14" s="16">
        <v>0.97</v>
      </c>
      <c r="H14" s="16">
        <v>0.85699999999999998</v>
      </c>
      <c r="I14" s="16">
        <v>5.3999999999999999E-2</v>
      </c>
      <c r="J14" s="16">
        <v>0.04</v>
      </c>
      <c r="K14" s="16">
        <v>5.7000000000000002E-2</v>
      </c>
      <c r="L14" s="16">
        <v>0.04</v>
      </c>
      <c r="M14" s="16">
        <v>0.05</v>
      </c>
      <c r="N14" s="16">
        <v>0.02</v>
      </c>
      <c r="O14" s="16">
        <v>2.1000000000000001E-2</v>
      </c>
      <c r="P14" s="16">
        <v>1.2E-2</v>
      </c>
      <c r="Q14" s="16">
        <v>6.4000000000000001E-2</v>
      </c>
      <c r="R14" s="18">
        <v>2.1999999999999999E-2</v>
      </c>
      <c r="S14">
        <v>0.73599999999999999</v>
      </c>
      <c r="T14">
        <v>0.80100000000000005</v>
      </c>
      <c r="U14">
        <v>0.54600000000000004</v>
      </c>
      <c r="V14">
        <v>0.501</v>
      </c>
      <c r="W14">
        <v>2.5000000000000001E-2</v>
      </c>
      <c r="X14">
        <v>0.02</v>
      </c>
      <c r="Y14">
        <v>2.5000000000000001E-2</v>
      </c>
      <c r="Z14">
        <v>2.1999999999999999E-2</v>
      </c>
      <c r="AA14">
        <v>2.8000000000000001E-2</v>
      </c>
      <c r="AB14">
        <v>1.0999999999999999E-2</v>
      </c>
      <c r="AC14">
        <v>1.2E-2</v>
      </c>
      <c r="AD14">
        <v>7.0000000000000001E-3</v>
      </c>
      <c r="AE14">
        <v>2.3E-2</v>
      </c>
      <c r="AF14">
        <v>1.7999999999999999E-2</v>
      </c>
      <c r="AG14" s="15">
        <f t="shared" si="1"/>
        <v>0.15500000000000003</v>
      </c>
      <c r="AH14" s="22">
        <f t="shared" si="0"/>
        <v>-0.1080000000000001</v>
      </c>
      <c r="AI14" s="16">
        <f t="shared" si="0"/>
        <v>0.42399999999999993</v>
      </c>
      <c r="AJ14" s="16">
        <f t="shared" si="0"/>
        <v>0.35599999999999998</v>
      </c>
      <c r="AK14" s="16">
        <f t="shared" si="0"/>
        <v>2.8999999999999998E-2</v>
      </c>
      <c r="AL14" s="16">
        <f t="shared" si="0"/>
        <v>0.02</v>
      </c>
      <c r="AM14" s="16">
        <f t="shared" si="0"/>
        <v>3.2000000000000001E-2</v>
      </c>
      <c r="AN14" s="16">
        <f t="shared" si="0"/>
        <v>1.8000000000000002E-2</v>
      </c>
      <c r="AO14" s="16">
        <f t="shared" si="0"/>
        <v>2.2000000000000002E-2</v>
      </c>
      <c r="AP14" s="16">
        <f t="shared" si="0"/>
        <v>9.0000000000000011E-3</v>
      </c>
      <c r="AQ14" s="16">
        <f t="shared" si="0"/>
        <v>9.0000000000000011E-3</v>
      </c>
      <c r="AR14" s="16">
        <f t="shared" si="0"/>
        <v>5.0000000000000001E-3</v>
      </c>
      <c r="AS14" s="16">
        <f t="shared" si="0"/>
        <v>4.1000000000000002E-2</v>
      </c>
      <c r="AT14" s="18">
        <f t="shared" si="0"/>
        <v>4.0000000000000001E-3</v>
      </c>
    </row>
    <row r="15" spans="1:46">
      <c r="A15" s="20">
        <v>1</v>
      </c>
      <c r="B15" s="16">
        <v>16</v>
      </c>
      <c r="C15" s="17" t="s">
        <v>47</v>
      </c>
      <c r="D15" s="17">
        <v>24</v>
      </c>
      <c r="E15" s="15">
        <v>0.83899999999999997</v>
      </c>
      <c r="F15" s="16">
        <v>0.746</v>
      </c>
      <c r="G15" s="16">
        <v>0.999</v>
      </c>
      <c r="H15" s="16">
        <v>0.74399999999999999</v>
      </c>
      <c r="I15" s="16">
        <v>5.3999999999999999E-2</v>
      </c>
      <c r="J15" s="16">
        <v>4.4999999999999998E-2</v>
      </c>
      <c r="K15" s="16">
        <v>4.2000000000000003E-2</v>
      </c>
      <c r="L15" s="16">
        <v>3.3000000000000002E-2</v>
      </c>
      <c r="M15" s="16">
        <v>4.4999999999999998E-2</v>
      </c>
      <c r="N15" s="16">
        <v>1.6E-2</v>
      </c>
      <c r="O15" s="16">
        <v>2.3E-2</v>
      </c>
      <c r="P15" s="16">
        <v>0.01</v>
      </c>
      <c r="Q15" s="16">
        <v>9.5000000000000001E-2</v>
      </c>
      <c r="R15" s="18">
        <v>1.7000000000000001E-2</v>
      </c>
      <c r="S15">
        <v>0.75</v>
      </c>
      <c r="T15">
        <v>0.58099999999999996</v>
      </c>
      <c r="U15">
        <v>0.55100000000000005</v>
      </c>
      <c r="V15">
        <v>0.32900000000000001</v>
      </c>
      <c r="W15">
        <v>3.5999999999999997E-2</v>
      </c>
      <c r="X15">
        <v>3.4000000000000002E-2</v>
      </c>
      <c r="Y15">
        <v>0.03</v>
      </c>
      <c r="Z15">
        <v>1.9E-2</v>
      </c>
      <c r="AA15">
        <v>2.7E-2</v>
      </c>
      <c r="AB15">
        <v>8.0000000000000002E-3</v>
      </c>
      <c r="AC15">
        <v>1.2999999999999999E-2</v>
      </c>
      <c r="AD15">
        <v>4.0000000000000001E-3</v>
      </c>
      <c r="AE15">
        <v>1.6E-2</v>
      </c>
      <c r="AF15">
        <v>5.0000000000000001E-3</v>
      </c>
      <c r="AG15" s="15">
        <f t="shared" si="1"/>
        <v>8.8999999999999968E-2</v>
      </c>
      <c r="AH15" s="16">
        <f t="shared" si="0"/>
        <v>0.16500000000000004</v>
      </c>
      <c r="AI15" s="16">
        <f t="shared" si="0"/>
        <v>0.44799999999999995</v>
      </c>
      <c r="AJ15" s="16">
        <f t="shared" si="0"/>
        <v>0.41499999999999998</v>
      </c>
      <c r="AK15" s="16">
        <f t="shared" si="0"/>
        <v>1.8000000000000002E-2</v>
      </c>
      <c r="AL15" s="16">
        <f t="shared" si="0"/>
        <v>1.0999999999999996E-2</v>
      </c>
      <c r="AM15" s="16">
        <f t="shared" si="0"/>
        <v>1.2000000000000004E-2</v>
      </c>
      <c r="AN15" s="16">
        <f t="shared" si="0"/>
        <v>1.4000000000000002E-2</v>
      </c>
      <c r="AO15" s="16">
        <f t="shared" si="0"/>
        <v>1.7999999999999999E-2</v>
      </c>
      <c r="AP15" s="16">
        <f t="shared" si="0"/>
        <v>8.0000000000000002E-3</v>
      </c>
      <c r="AQ15" s="16">
        <f t="shared" si="0"/>
        <v>0.01</v>
      </c>
      <c r="AR15" s="16">
        <f t="shared" si="0"/>
        <v>6.0000000000000001E-3</v>
      </c>
      <c r="AS15" s="16">
        <f t="shared" si="0"/>
        <v>7.9000000000000001E-2</v>
      </c>
      <c r="AT15" s="18">
        <f t="shared" si="0"/>
        <v>1.2E-2</v>
      </c>
    </row>
    <row r="16" spans="1:46">
      <c r="A16" s="20"/>
      <c r="B16" s="17">
        <v>17</v>
      </c>
      <c r="C16" s="17"/>
      <c r="D16" s="17"/>
      <c r="E16" s="15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8"/>
      <c r="S16" s="15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8"/>
      <c r="AG16" s="15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8"/>
    </row>
    <row r="17" spans="1:46">
      <c r="A17" s="20">
        <v>1</v>
      </c>
      <c r="B17" s="16">
        <v>18</v>
      </c>
      <c r="C17" s="17" t="s">
        <v>47</v>
      </c>
      <c r="D17" s="17">
        <v>23</v>
      </c>
      <c r="E17" s="15">
        <v>0.78600000000000003</v>
      </c>
      <c r="F17" s="16">
        <v>0.73599999999999999</v>
      </c>
      <c r="G17" s="16">
        <v>1.169</v>
      </c>
      <c r="H17" s="16">
        <v>0.73099999999999998</v>
      </c>
      <c r="I17" s="16">
        <v>5.0999999999999997E-2</v>
      </c>
      <c r="J17" s="16">
        <v>3.2000000000000001E-2</v>
      </c>
      <c r="K17" s="16">
        <v>4.2999999999999997E-2</v>
      </c>
      <c r="L17" s="16">
        <v>0.03</v>
      </c>
      <c r="M17" s="16">
        <v>5.0999999999999997E-2</v>
      </c>
      <c r="N17" s="16">
        <v>2.1000000000000001E-2</v>
      </c>
      <c r="O17" s="16">
        <v>2.5000000000000001E-2</v>
      </c>
      <c r="P17" s="16">
        <v>1.4E-2</v>
      </c>
      <c r="Q17" s="16">
        <v>4.2999999999999997E-2</v>
      </c>
      <c r="R17" s="18">
        <v>1.7999999999999999E-2</v>
      </c>
      <c r="S17">
        <v>0.89400000000000002</v>
      </c>
      <c r="T17">
        <v>0.69599999999999995</v>
      </c>
      <c r="U17">
        <v>2.2490000000000001</v>
      </c>
      <c r="V17">
        <v>1.8320000000000001</v>
      </c>
      <c r="W17">
        <v>9.5000000000000001E-2</v>
      </c>
      <c r="X17">
        <v>0.04</v>
      </c>
      <c r="Y17">
        <v>9.2999999999999999E-2</v>
      </c>
      <c r="Z17">
        <v>5.0999999999999997E-2</v>
      </c>
      <c r="AA17">
        <v>0.10299999999999999</v>
      </c>
      <c r="AB17">
        <v>2.8000000000000001E-2</v>
      </c>
      <c r="AC17">
        <v>4.9000000000000002E-2</v>
      </c>
      <c r="AD17">
        <v>1.6E-2</v>
      </c>
      <c r="AE17">
        <v>3.3000000000000002E-2</v>
      </c>
      <c r="AF17">
        <v>2.1000000000000001E-2</v>
      </c>
      <c r="AG17" s="24">
        <f t="shared" si="1"/>
        <v>-0.10799999999999998</v>
      </c>
      <c r="AH17" s="16">
        <f t="shared" si="0"/>
        <v>4.0000000000000036E-2</v>
      </c>
      <c r="AI17" s="22">
        <f t="shared" si="0"/>
        <v>-1.08</v>
      </c>
      <c r="AJ17" s="22">
        <f t="shared" si="0"/>
        <v>-1.101</v>
      </c>
      <c r="AK17" s="22">
        <f t="shared" si="0"/>
        <v>-4.4000000000000004E-2</v>
      </c>
      <c r="AL17" s="22">
        <f t="shared" si="0"/>
        <v>-8.0000000000000002E-3</v>
      </c>
      <c r="AM17" s="22">
        <f t="shared" si="0"/>
        <v>-0.05</v>
      </c>
      <c r="AN17" s="22">
        <f t="shared" si="0"/>
        <v>-2.0999999999999998E-2</v>
      </c>
      <c r="AO17" s="22">
        <f t="shared" si="0"/>
        <v>-5.1999999999999998E-2</v>
      </c>
      <c r="AP17" s="22">
        <f t="shared" si="0"/>
        <v>-6.9999999999999993E-3</v>
      </c>
      <c r="AQ17" s="22">
        <f t="shared" si="0"/>
        <v>-2.4E-2</v>
      </c>
      <c r="AR17" s="22">
        <f t="shared" si="0"/>
        <v>-2E-3</v>
      </c>
      <c r="AS17" s="16">
        <f t="shared" si="0"/>
        <v>9.999999999999995E-3</v>
      </c>
      <c r="AT17" s="60">
        <f t="shared" si="0"/>
        <v>-3.0000000000000027E-3</v>
      </c>
    </row>
    <row r="18" spans="1:46">
      <c r="A18" s="20">
        <v>1</v>
      </c>
      <c r="B18" s="16">
        <v>19</v>
      </c>
      <c r="C18" s="17" t="s">
        <v>47</v>
      </c>
      <c r="D18" s="17">
        <v>35</v>
      </c>
      <c r="E18" s="15">
        <v>1.109</v>
      </c>
      <c r="F18" s="16">
        <v>1.024</v>
      </c>
      <c r="G18" s="16">
        <v>1.7250000000000001</v>
      </c>
      <c r="H18" s="16">
        <v>1.4950000000000001</v>
      </c>
      <c r="I18" s="16">
        <v>9.5000000000000001E-2</v>
      </c>
      <c r="J18" s="16">
        <v>4.7E-2</v>
      </c>
      <c r="K18" s="16">
        <v>6.9000000000000006E-2</v>
      </c>
      <c r="L18" s="16">
        <v>4.7E-2</v>
      </c>
      <c r="M18" s="16">
        <v>9.8000000000000004E-2</v>
      </c>
      <c r="N18" s="16">
        <v>4.9000000000000002E-2</v>
      </c>
      <c r="O18" s="16">
        <v>4.8000000000000001E-2</v>
      </c>
      <c r="P18" s="16">
        <v>2.7E-2</v>
      </c>
      <c r="Q18" s="16">
        <v>0.104</v>
      </c>
      <c r="R18" s="18">
        <v>0.123</v>
      </c>
      <c r="S18">
        <v>1.0629999999999999</v>
      </c>
      <c r="T18">
        <v>0.88400000000000001</v>
      </c>
      <c r="U18">
        <v>1.27</v>
      </c>
      <c r="V18">
        <v>1.095</v>
      </c>
      <c r="W18">
        <v>4.8000000000000001E-2</v>
      </c>
      <c r="X18">
        <v>2.9000000000000001E-2</v>
      </c>
      <c r="Y18">
        <v>4.9000000000000002E-2</v>
      </c>
      <c r="Z18">
        <v>3.7999999999999999E-2</v>
      </c>
      <c r="AA18">
        <v>5.3999999999999999E-2</v>
      </c>
      <c r="AB18">
        <v>2.7E-2</v>
      </c>
      <c r="AC18">
        <v>2.3E-2</v>
      </c>
      <c r="AD18">
        <v>1.4E-2</v>
      </c>
      <c r="AE18">
        <v>3.5000000000000003E-2</v>
      </c>
      <c r="AF18">
        <v>1.7999999999999999E-2</v>
      </c>
      <c r="AG18" s="15">
        <f t="shared" si="1"/>
        <v>4.6000000000000041E-2</v>
      </c>
      <c r="AH18" s="16">
        <f t="shared" si="0"/>
        <v>0.14000000000000001</v>
      </c>
      <c r="AI18" s="16">
        <f t="shared" si="0"/>
        <v>0.45500000000000007</v>
      </c>
      <c r="AJ18" s="16">
        <f t="shared" si="0"/>
        <v>0.40000000000000013</v>
      </c>
      <c r="AK18" s="16">
        <f t="shared" si="0"/>
        <v>4.7E-2</v>
      </c>
      <c r="AL18" s="16">
        <f t="shared" si="0"/>
        <v>1.7999999999999999E-2</v>
      </c>
      <c r="AM18" s="16">
        <f t="shared" si="0"/>
        <v>2.0000000000000004E-2</v>
      </c>
      <c r="AN18" s="16">
        <f t="shared" si="0"/>
        <v>9.0000000000000011E-3</v>
      </c>
      <c r="AO18" s="16">
        <f t="shared" si="0"/>
        <v>4.4000000000000004E-2</v>
      </c>
      <c r="AP18" s="16">
        <f t="shared" si="0"/>
        <v>2.2000000000000002E-2</v>
      </c>
      <c r="AQ18" s="16">
        <f t="shared" si="0"/>
        <v>2.5000000000000001E-2</v>
      </c>
      <c r="AR18" s="16">
        <f t="shared" si="0"/>
        <v>1.2999999999999999E-2</v>
      </c>
      <c r="AS18" s="16">
        <f t="shared" si="0"/>
        <v>6.8999999999999992E-2</v>
      </c>
      <c r="AT18" s="18">
        <f t="shared" si="0"/>
        <v>0.105</v>
      </c>
    </row>
    <row r="19" spans="1:46">
      <c r="A19" s="26">
        <v>1</v>
      </c>
      <c r="B19" s="22">
        <v>20</v>
      </c>
      <c r="C19" s="23" t="s">
        <v>48</v>
      </c>
      <c r="D19" s="23">
        <v>42</v>
      </c>
      <c r="E19" s="24">
        <v>0.72299999999999998</v>
      </c>
      <c r="F19" s="22">
        <v>0.67500000000000004</v>
      </c>
      <c r="G19" s="22">
        <v>0.97299999999999998</v>
      </c>
      <c r="H19" s="22">
        <v>0.79400000000000004</v>
      </c>
      <c r="I19" s="22">
        <v>5.2999999999999999E-2</v>
      </c>
      <c r="J19" s="22">
        <v>3.5000000000000003E-2</v>
      </c>
      <c r="K19" s="22">
        <v>3.7999999999999999E-2</v>
      </c>
      <c r="L19" s="22">
        <v>2.9000000000000001E-2</v>
      </c>
      <c r="M19" s="22">
        <v>4.7E-2</v>
      </c>
      <c r="N19" s="22">
        <v>1.7999999999999999E-2</v>
      </c>
      <c r="O19" s="22">
        <v>2.1000000000000001E-2</v>
      </c>
      <c r="P19" s="22">
        <v>1.0999999999999999E-2</v>
      </c>
      <c r="Q19" s="22">
        <v>3.5999999999999997E-2</v>
      </c>
      <c r="R19" s="60">
        <v>3.4000000000000002E-2</v>
      </c>
      <c r="S19">
        <v>0.68500000000000005</v>
      </c>
      <c r="T19">
        <v>0.63200000000000001</v>
      </c>
      <c r="U19">
        <v>0.80200000000000005</v>
      </c>
      <c r="V19">
        <v>0.45400000000000001</v>
      </c>
      <c r="W19">
        <v>4.4999999999999998E-2</v>
      </c>
      <c r="X19">
        <v>3.5999999999999997E-2</v>
      </c>
      <c r="Y19">
        <v>4.2999999999999997E-2</v>
      </c>
      <c r="Z19">
        <v>1.9E-2</v>
      </c>
      <c r="AA19">
        <v>4.4999999999999998E-2</v>
      </c>
      <c r="AB19">
        <v>1.0999999999999999E-2</v>
      </c>
      <c r="AC19">
        <v>2.1000000000000001E-2</v>
      </c>
      <c r="AD19">
        <v>7.0000000000000001E-3</v>
      </c>
      <c r="AE19">
        <v>0.04</v>
      </c>
      <c r="AF19">
        <v>7.0000000000000001E-3</v>
      </c>
      <c r="AG19" s="91">
        <f t="shared" si="1"/>
        <v>3.7999999999999923E-2</v>
      </c>
      <c r="AH19" s="70">
        <f t="shared" si="0"/>
        <v>4.3000000000000038E-2</v>
      </c>
      <c r="AI19" s="70">
        <f t="shared" si="0"/>
        <v>0.17099999999999993</v>
      </c>
      <c r="AJ19" s="70">
        <f t="shared" si="0"/>
        <v>0.34</v>
      </c>
      <c r="AK19" s="70">
        <f t="shared" si="0"/>
        <v>8.0000000000000002E-3</v>
      </c>
      <c r="AL19" s="22">
        <f t="shared" si="0"/>
        <v>-9.9999999999999395E-4</v>
      </c>
      <c r="AM19" s="22">
        <f t="shared" si="0"/>
        <v>-4.9999999999999975E-3</v>
      </c>
      <c r="AN19" s="70">
        <f t="shared" si="0"/>
        <v>1.0000000000000002E-2</v>
      </c>
      <c r="AO19" s="70">
        <f t="shared" si="0"/>
        <v>2.0000000000000018E-3</v>
      </c>
      <c r="AP19" s="70">
        <f t="shared" si="0"/>
        <v>6.9999999999999993E-3</v>
      </c>
      <c r="AQ19" s="70">
        <f t="shared" si="0"/>
        <v>0</v>
      </c>
      <c r="AR19" s="70">
        <f t="shared" si="0"/>
        <v>3.9999999999999992E-3</v>
      </c>
      <c r="AS19" s="22">
        <f t="shared" si="0"/>
        <v>-4.0000000000000036E-3</v>
      </c>
      <c r="AT19" s="90">
        <f t="shared" si="0"/>
        <v>2.7000000000000003E-2</v>
      </c>
    </row>
    <row r="20" spans="1:46">
      <c r="A20" s="20">
        <v>1</v>
      </c>
      <c r="B20" s="16">
        <v>21</v>
      </c>
      <c r="C20" s="17" t="s">
        <v>47</v>
      </c>
      <c r="D20" s="17">
        <v>27</v>
      </c>
      <c r="E20" s="15">
        <v>0.82699999999999996</v>
      </c>
      <c r="F20" s="16">
        <v>0.86899999999999999</v>
      </c>
      <c r="G20" s="16">
        <v>0.87</v>
      </c>
      <c r="H20" s="16">
        <v>0.74199999999999999</v>
      </c>
      <c r="I20" s="16">
        <v>4.2999999999999997E-2</v>
      </c>
      <c r="J20" s="16">
        <v>3.6999999999999998E-2</v>
      </c>
      <c r="K20" s="16">
        <v>4.3999999999999997E-2</v>
      </c>
      <c r="L20" s="16">
        <v>3.7999999999999999E-2</v>
      </c>
      <c r="M20" s="16">
        <v>4.1000000000000002E-2</v>
      </c>
      <c r="N20" s="16">
        <v>2.3E-2</v>
      </c>
      <c r="O20" s="16">
        <v>2.4E-2</v>
      </c>
      <c r="P20" s="16">
        <v>1.4999999999999999E-2</v>
      </c>
      <c r="Q20" s="16">
        <v>3.1E-2</v>
      </c>
      <c r="R20" s="18">
        <v>2.1999999999999999E-2</v>
      </c>
      <c r="S20">
        <v>1.1870000000000001</v>
      </c>
      <c r="T20">
        <v>1.224</v>
      </c>
      <c r="U20">
        <v>2.214</v>
      </c>
      <c r="V20">
        <v>2.3180000000000001</v>
      </c>
      <c r="W20">
        <v>7.9000000000000001E-2</v>
      </c>
      <c r="X20">
        <v>5.2999999999999999E-2</v>
      </c>
      <c r="Y20">
        <v>6.6000000000000003E-2</v>
      </c>
      <c r="Z20">
        <v>5.7000000000000002E-2</v>
      </c>
      <c r="AA20">
        <v>7.3999999999999996E-2</v>
      </c>
      <c r="AB20">
        <v>5.2999999999999999E-2</v>
      </c>
      <c r="AC20">
        <v>3.2000000000000001E-2</v>
      </c>
      <c r="AD20">
        <v>2.8000000000000001E-2</v>
      </c>
      <c r="AE20">
        <v>0.16800000000000001</v>
      </c>
      <c r="AF20">
        <v>4.3999999999999997E-2</v>
      </c>
      <c r="AG20" s="24">
        <f t="shared" si="1"/>
        <v>-0.3600000000000001</v>
      </c>
      <c r="AH20" s="22">
        <f t="shared" si="0"/>
        <v>-0.35499999999999998</v>
      </c>
      <c r="AI20" s="22">
        <f t="shared" si="0"/>
        <v>-1.3439999999999999</v>
      </c>
      <c r="AJ20" s="22">
        <f t="shared" si="0"/>
        <v>-1.5760000000000001</v>
      </c>
      <c r="AK20" s="22">
        <f t="shared" si="0"/>
        <v>-3.6000000000000004E-2</v>
      </c>
      <c r="AL20" s="22">
        <f t="shared" si="0"/>
        <v>-1.6E-2</v>
      </c>
      <c r="AM20" s="22">
        <f t="shared" si="0"/>
        <v>-2.2000000000000006E-2</v>
      </c>
      <c r="AN20" s="22">
        <f t="shared" si="0"/>
        <v>-1.9000000000000003E-2</v>
      </c>
      <c r="AO20" s="22">
        <f t="shared" si="0"/>
        <v>-3.2999999999999995E-2</v>
      </c>
      <c r="AP20" s="22">
        <f t="shared" si="0"/>
        <v>-0.03</v>
      </c>
      <c r="AQ20" s="22">
        <f t="shared" si="0"/>
        <v>-8.0000000000000002E-3</v>
      </c>
      <c r="AR20" s="22">
        <f t="shared" si="0"/>
        <v>-1.3000000000000001E-2</v>
      </c>
      <c r="AS20" s="22">
        <f t="shared" si="0"/>
        <v>-0.13700000000000001</v>
      </c>
      <c r="AT20" s="60">
        <f t="shared" si="0"/>
        <v>-2.1999999999999999E-2</v>
      </c>
    </row>
    <row r="21" spans="1:46">
      <c r="A21" s="20"/>
      <c r="B21" s="17">
        <v>22</v>
      </c>
      <c r="C21" s="17"/>
      <c r="D21" s="17"/>
      <c r="E21" s="15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8"/>
      <c r="S21" s="15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8"/>
      <c r="AG21" s="15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8"/>
    </row>
    <row r="22" spans="1:46">
      <c r="A22" s="20">
        <v>1</v>
      </c>
      <c r="B22" s="16">
        <v>23</v>
      </c>
      <c r="C22" s="17" t="s">
        <v>47</v>
      </c>
      <c r="D22" s="17">
        <v>21</v>
      </c>
      <c r="E22" s="15">
        <v>0.70699999999999996</v>
      </c>
      <c r="F22" s="16">
        <v>0.79700000000000004</v>
      </c>
      <c r="G22" s="16">
        <v>1.258</v>
      </c>
      <c r="H22" s="16">
        <v>0.70399999999999996</v>
      </c>
      <c r="I22" s="16">
        <v>3.4000000000000002E-2</v>
      </c>
      <c r="J22" s="16">
        <v>0.03</v>
      </c>
      <c r="K22" s="16">
        <v>2.7E-2</v>
      </c>
      <c r="L22" s="16">
        <v>1.7000000000000001E-2</v>
      </c>
      <c r="M22" s="16">
        <v>3.5999999999999997E-2</v>
      </c>
      <c r="N22" s="16">
        <v>0.02</v>
      </c>
      <c r="O22" s="16">
        <v>1.2999999999999999E-2</v>
      </c>
      <c r="P22" s="16">
        <v>8.9999999999999993E-3</v>
      </c>
      <c r="Q22" s="16">
        <v>5.1999999999999998E-2</v>
      </c>
      <c r="R22" s="18">
        <v>8.0000000000000002E-3</v>
      </c>
      <c r="S22">
        <v>0.92400000000000004</v>
      </c>
      <c r="T22">
        <v>0.92500000000000004</v>
      </c>
      <c r="U22">
        <v>0.8</v>
      </c>
      <c r="V22">
        <v>0.73699999999999999</v>
      </c>
      <c r="W22">
        <v>3.2000000000000001E-2</v>
      </c>
      <c r="X22">
        <v>2.1999999999999999E-2</v>
      </c>
      <c r="Y22">
        <v>4.5999999999999999E-2</v>
      </c>
      <c r="Z22">
        <v>3.4000000000000002E-2</v>
      </c>
      <c r="AA22">
        <v>3.1E-2</v>
      </c>
      <c r="AB22">
        <v>1.7999999999999999E-2</v>
      </c>
      <c r="AC22">
        <v>1.4E-2</v>
      </c>
      <c r="AD22">
        <v>0.01</v>
      </c>
      <c r="AE22">
        <v>1.4999999999999999E-2</v>
      </c>
      <c r="AF22">
        <v>1.2E-2</v>
      </c>
      <c r="AG22" s="24">
        <f t="shared" si="1"/>
        <v>-0.21700000000000008</v>
      </c>
      <c r="AH22" s="22">
        <f t="shared" si="1"/>
        <v>-0.128</v>
      </c>
      <c r="AI22" s="16">
        <f t="shared" si="1"/>
        <v>0.45799999999999996</v>
      </c>
      <c r="AJ22" s="22">
        <f t="shared" si="1"/>
        <v>-3.3000000000000029E-2</v>
      </c>
      <c r="AK22" s="16">
        <f t="shared" si="1"/>
        <v>2.0000000000000018E-3</v>
      </c>
      <c r="AL22" s="16">
        <f t="shared" si="1"/>
        <v>8.0000000000000002E-3</v>
      </c>
      <c r="AM22" s="22">
        <f t="shared" si="1"/>
        <v>-1.9E-2</v>
      </c>
      <c r="AN22" s="22">
        <f t="shared" si="1"/>
        <v>-1.7000000000000001E-2</v>
      </c>
      <c r="AO22" s="16">
        <f t="shared" si="1"/>
        <v>4.9999999999999975E-3</v>
      </c>
      <c r="AP22" s="16">
        <f t="shared" si="1"/>
        <v>2.0000000000000018E-3</v>
      </c>
      <c r="AQ22" s="22">
        <f t="shared" si="1"/>
        <v>-1.0000000000000009E-3</v>
      </c>
      <c r="AR22" s="22">
        <f t="shared" si="1"/>
        <v>-1.0000000000000009E-3</v>
      </c>
      <c r="AS22" s="16">
        <f t="shared" si="1"/>
        <v>3.6999999999999998E-2</v>
      </c>
      <c r="AT22" s="60">
        <f t="shared" si="1"/>
        <v>-4.0000000000000001E-3</v>
      </c>
    </row>
    <row r="23" spans="1:46">
      <c r="A23" s="20">
        <v>1</v>
      </c>
      <c r="B23" s="16">
        <v>24</v>
      </c>
      <c r="C23" s="27" t="s">
        <v>48</v>
      </c>
      <c r="D23" s="21">
        <v>21</v>
      </c>
      <c r="E23" s="15">
        <v>1.105</v>
      </c>
      <c r="F23" s="16">
        <v>1.03</v>
      </c>
      <c r="G23" s="16">
        <v>2.734</v>
      </c>
      <c r="H23" s="16">
        <v>2.786</v>
      </c>
      <c r="I23" s="16">
        <v>0.106</v>
      </c>
      <c r="J23" s="16">
        <v>6.5000000000000002E-2</v>
      </c>
      <c r="K23" s="16">
        <v>8.5000000000000006E-2</v>
      </c>
      <c r="L23" s="16">
        <v>7.8E-2</v>
      </c>
      <c r="M23" s="16">
        <v>9.2999999999999999E-2</v>
      </c>
      <c r="N23" s="16">
        <v>5.5E-2</v>
      </c>
      <c r="O23" s="16">
        <v>4.9000000000000002E-2</v>
      </c>
      <c r="P23" s="16">
        <v>3.1E-2</v>
      </c>
      <c r="Q23" s="16">
        <v>0.19600000000000001</v>
      </c>
      <c r="R23" s="18">
        <v>0.24399999999999999</v>
      </c>
      <c r="S23">
        <v>0.996</v>
      </c>
      <c r="T23">
        <v>1.17</v>
      </c>
      <c r="U23">
        <v>1.3029999999999999</v>
      </c>
      <c r="V23">
        <v>1.3480000000000001</v>
      </c>
      <c r="W23">
        <v>2.7E-2</v>
      </c>
      <c r="X23">
        <v>2.1999999999999999E-2</v>
      </c>
      <c r="Y23">
        <v>4.1000000000000002E-2</v>
      </c>
      <c r="Z23">
        <v>4.2000000000000003E-2</v>
      </c>
      <c r="AA23">
        <v>2.8000000000000001E-2</v>
      </c>
      <c r="AB23">
        <v>2.1000000000000001E-2</v>
      </c>
      <c r="AC23">
        <v>1.7000000000000001E-2</v>
      </c>
      <c r="AD23">
        <v>1.0999999999999999E-2</v>
      </c>
      <c r="AE23">
        <v>3.2000000000000001E-2</v>
      </c>
      <c r="AF23">
        <v>1.7000000000000001E-2</v>
      </c>
      <c r="AG23" s="15">
        <f t="shared" si="1"/>
        <v>0.10899999999999999</v>
      </c>
      <c r="AH23" s="22">
        <f t="shared" si="1"/>
        <v>-0.1399999999999999</v>
      </c>
      <c r="AI23" s="16">
        <f t="shared" si="1"/>
        <v>1.431</v>
      </c>
      <c r="AJ23" s="16">
        <f t="shared" si="1"/>
        <v>1.4379999999999999</v>
      </c>
      <c r="AK23" s="16">
        <f t="shared" si="1"/>
        <v>7.9000000000000001E-2</v>
      </c>
      <c r="AL23" s="16">
        <f t="shared" si="1"/>
        <v>4.3000000000000003E-2</v>
      </c>
      <c r="AM23" s="16">
        <f t="shared" si="1"/>
        <v>4.4000000000000004E-2</v>
      </c>
      <c r="AN23" s="16">
        <f t="shared" si="1"/>
        <v>3.5999999999999997E-2</v>
      </c>
      <c r="AO23" s="16">
        <f t="shared" si="1"/>
        <v>6.5000000000000002E-2</v>
      </c>
      <c r="AP23" s="16">
        <f t="shared" si="1"/>
        <v>3.4000000000000002E-2</v>
      </c>
      <c r="AQ23" s="16">
        <f t="shared" si="1"/>
        <v>3.2000000000000001E-2</v>
      </c>
      <c r="AR23" s="16">
        <f t="shared" si="1"/>
        <v>0.02</v>
      </c>
      <c r="AS23" s="16">
        <f t="shared" si="1"/>
        <v>0.16400000000000001</v>
      </c>
      <c r="AT23" s="18">
        <f t="shared" si="1"/>
        <v>0.22699999999999998</v>
      </c>
    </row>
    <row r="24" spans="1:46">
      <c r="A24" s="20">
        <v>1</v>
      </c>
      <c r="B24" s="16">
        <v>25</v>
      </c>
      <c r="C24" s="16" t="s">
        <v>48</v>
      </c>
      <c r="D24" s="17">
        <v>20</v>
      </c>
      <c r="E24" s="15">
        <v>1.3089999999999999</v>
      </c>
      <c r="F24" s="16">
        <v>1.1459999999999999</v>
      </c>
      <c r="G24" s="16">
        <v>2.4689999999999999</v>
      </c>
      <c r="H24" s="16">
        <v>2.5779999999999998</v>
      </c>
      <c r="I24" s="16">
        <v>9.4E-2</v>
      </c>
      <c r="J24" s="16">
        <v>6.2E-2</v>
      </c>
      <c r="K24" s="16">
        <v>8.5999999999999993E-2</v>
      </c>
      <c r="L24" s="16">
        <v>7.4999999999999997E-2</v>
      </c>
      <c r="M24" s="16">
        <v>9.8000000000000004E-2</v>
      </c>
      <c r="N24" s="16">
        <v>5.8999999999999997E-2</v>
      </c>
      <c r="O24" s="16">
        <v>4.5999999999999999E-2</v>
      </c>
      <c r="P24" s="16">
        <v>3.2000000000000001E-2</v>
      </c>
      <c r="Q24" s="16">
        <v>0.13400000000000001</v>
      </c>
      <c r="R24" s="18">
        <v>7.4999999999999997E-2</v>
      </c>
      <c r="S24">
        <v>0.96399999999999997</v>
      </c>
      <c r="T24">
        <v>1.05</v>
      </c>
      <c r="U24">
        <v>1.4179999999999999</v>
      </c>
      <c r="V24">
        <v>1.746</v>
      </c>
      <c r="W24">
        <v>4.9000000000000002E-2</v>
      </c>
      <c r="X24">
        <v>4.9000000000000002E-2</v>
      </c>
      <c r="Y24">
        <v>7.5999999999999998E-2</v>
      </c>
      <c r="Z24">
        <v>7.4999999999999997E-2</v>
      </c>
      <c r="AA24">
        <v>5.1999999999999998E-2</v>
      </c>
      <c r="AB24">
        <v>0.05</v>
      </c>
      <c r="AC24">
        <v>0.03</v>
      </c>
      <c r="AD24">
        <v>2.4E-2</v>
      </c>
      <c r="AE24">
        <v>0.19500000000000001</v>
      </c>
      <c r="AF24">
        <v>0.24299999999999999</v>
      </c>
      <c r="AG24" s="15">
        <f t="shared" si="1"/>
        <v>0.34499999999999997</v>
      </c>
      <c r="AH24" s="16">
        <f t="shared" si="1"/>
        <v>9.5999999999999863E-2</v>
      </c>
      <c r="AI24" s="16">
        <f t="shared" si="1"/>
        <v>1.0509999999999999</v>
      </c>
      <c r="AJ24" s="16">
        <f t="shared" si="1"/>
        <v>0.83199999999999985</v>
      </c>
      <c r="AK24" s="16">
        <f t="shared" si="1"/>
        <v>4.4999999999999998E-2</v>
      </c>
      <c r="AL24" s="16">
        <f t="shared" si="1"/>
        <v>1.2999999999999998E-2</v>
      </c>
      <c r="AM24" s="16">
        <f t="shared" si="1"/>
        <v>9.999999999999995E-3</v>
      </c>
      <c r="AN24" s="16">
        <f t="shared" si="1"/>
        <v>0</v>
      </c>
      <c r="AO24" s="16">
        <f t="shared" si="1"/>
        <v>4.6000000000000006E-2</v>
      </c>
      <c r="AP24" s="16">
        <f t="shared" si="1"/>
        <v>8.9999999999999941E-3</v>
      </c>
      <c r="AQ24" s="16">
        <f t="shared" si="1"/>
        <v>1.6E-2</v>
      </c>
      <c r="AR24" s="16">
        <f t="shared" si="1"/>
        <v>8.0000000000000002E-3</v>
      </c>
      <c r="AS24" s="22">
        <f t="shared" si="1"/>
        <v>-6.0999999999999999E-2</v>
      </c>
      <c r="AT24" s="60">
        <f t="shared" si="1"/>
        <v>-0.16799999999999998</v>
      </c>
    </row>
    <row r="25" spans="1:46">
      <c r="A25" s="20">
        <v>1</v>
      </c>
      <c r="B25" s="16">
        <v>26</v>
      </c>
      <c r="C25" s="17" t="s">
        <v>48</v>
      </c>
      <c r="D25" s="17">
        <v>20</v>
      </c>
      <c r="E25" s="15">
        <v>1.6020000000000001</v>
      </c>
      <c r="F25" s="16">
        <v>1.095</v>
      </c>
      <c r="G25" s="16">
        <v>2.536</v>
      </c>
      <c r="H25" s="16">
        <v>2.3769999999999998</v>
      </c>
      <c r="I25" s="16">
        <v>0.10100000000000001</v>
      </c>
      <c r="J25" s="16">
        <v>6.3E-2</v>
      </c>
      <c r="K25" s="16">
        <v>9.6000000000000002E-2</v>
      </c>
      <c r="L25" s="16">
        <v>6.9000000000000006E-2</v>
      </c>
      <c r="M25" s="16">
        <v>9.9000000000000005E-2</v>
      </c>
      <c r="N25" s="16">
        <v>6.0999999999999999E-2</v>
      </c>
      <c r="O25" s="16">
        <v>4.9000000000000002E-2</v>
      </c>
      <c r="P25" s="16">
        <v>3.1E-2</v>
      </c>
      <c r="Q25" s="16">
        <v>1.849</v>
      </c>
      <c r="R25" s="18">
        <v>4.7E-2</v>
      </c>
      <c r="S25">
        <v>1.196</v>
      </c>
      <c r="T25">
        <v>1.1599999999999999</v>
      </c>
      <c r="U25">
        <v>1.994</v>
      </c>
      <c r="V25">
        <v>1.347</v>
      </c>
      <c r="W25">
        <v>7.3999999999999996E-2</v>
      </c>
      <c r="X25">
        <v>4.4999999999999998E-2</v>
      </c>
      <c r="Y25">
        <v>6.4000000000000001E-2</v>
      </c>
      <c r="Z25">
        <v>5.8000000000000003E-2</v>
      </c>
      <c r="AA25">
        <v>7.4999999999999997E-2</v>
      </c>
      <c r="AB25">
        <v>3.7999999999999999E-2</v>
      </c>
      <c r="AC25">
        <v>3.3000000000000002E-2</v>
      </c>
      <c r="AD25">
        <v>1.7000000000000001E-2</v>
      </c>
      <c r="AE25">
        <v>0.41799999999999998</v>
      </c>
      <c r="AF25">
        <v>3.5000000000000003E-2</v>
      </c>
      <c r="AG25" s="15">
        <f t="shared" si="1"/>
        <v>0.40600000000000014</v>
      </c>
      <c r="AH25" s="22">
        <f t="shared" si="1"/>
        <v>-6.4999999999999947E-2</v>
      </c>
      <c r="AI25" s="16">
        <f t="shared" si="1"/>
        <v>0.54200000000000004</v>
      </c>
      <c r="AJ25" s="16">
        <f t="shared" si="1"/>
        <v>1.0299999999999998</v>
      </c>
      <c r="AK25" s="16">
        <f t="shared" si="1"/>
        <v>2.700000000000001E-2</v>
      </c>
      <c r="AL25" s="16">
        <f t="shared" si="1"/>
        <v>1.8000000000000002E-2</v>
      </c>
      <c r="AM25" s="16">
        <f t="shared" si="1"/>
        <v>3.2000000000000001E-2</v>
      </c>
      <c r="AN25" s="16">
        <f t="shared" si="1"/>
        <v>1.1000000000000003E-2</v>
      </c>
      <c r="AO25" s="16">
        <f t="shared" si="1"/>
        <v>2.4000000000000007E-2</v>
      </c>
      <c r="AP25" s="16">
        <f t="shared" si="1"/>
        <v>2.3E-2</v>
      </c>
      <c r="AQ25" s="16">
        <f t="shared" si="1"/>
        <v>1.6E-2</v>
      </c>
      <c r="AR25" s="16">
        <f t="shared" si="1"/>
        <v>1.3999999999999999E-2</v>
      </c>
      <c r="AS25" s="16">
        <f t="shared" si="1"/>
        <v>1.431</v>
      </c>
      <c r="AT25" s="18">
        <f t="shared" si="1"/>
        <v>1.1999999999999997E-2</v>
      </c>
    </row>
    <row r="26" spans="1:46">
      <c r="A26" s="20">
        <v>1</v>
      </c>
      <c r="B26" s="16">
        <v>27</v>
      </c>
      <c r="C26" s="16" t="s">
        <v>47</v>
      </c>
      <c r="D26" s="17">
        <v>31</v>
      </c>
      <c r="E26" s="15">
        <v>0.99</v>
      </c>
      <c r="F26" s="16">
        <v>1.0249999999999999</v>
      </c>
      <c r="G26" s="16">
        <v>1.099</v>
      </c>
      <c r="H26" s="16">
        <v>1.0069999999999999</v>
      </c>
      <c r="I26" s="16">
        <v>4.3999999999999997E-2</v>
      </c>
      <c r="J26" s="16">
        <v>3.2000000000000001E-2</v>
      </c>
      <c r="K26" s="16">
        <v>5.1999999999999998E-2</v>
      </c>
      <c r="L26" s="16">
        <v>4.3999999999999997E-2</v>
      </c>
      <c r="M26" s="16">
        <v>4.8000000000000001E-2</v>
      </c>
      <c r="N26" s="16">
        <v>2.9000000000000001E-2</v>
      </c>
      <c r="O26" s="16">
        <v>2.5000000000000001E-2</v>
      </c>
      <c r="P26" s="16">
        <v>1.7000000000000001E-2</v>
      </c>
      <c r="Q26" s="16">
        <v>4.9000000000000002E-2</v>
      </c>
      <c r="R26" s="18">
        <v>0.03</v>
      </c>
      <c r="S26">
        <v>0.68300000000000005</v>
      </c>
      <c r="T26">
        <v>0.76100000000000001</v>
      </c>
      <c r="U26">
        <v>0.67</v>
      </c>
      <c r="V26">
        <v>0.71799999999999997</v>
      </c>
      <c r="W26">
        <v>3.3000000000000002E-2</v>
      </c>
      <c r="X26">
        <v>3.6999999999999998E-2</v>
      </c>
      <c r="Y26">
        <v>5.3999999999999999E-2</v>
      </c>
      <c r="Z26">
        <v>5.0999999999999997E-2</v>
      </c>
      <c r="AA26">
        <v>1.9E-2</v>
      </c>
      <c r="AB26">
        <v>2.1999999999999999E-2</v>
      </c>
      <c r="AC26">
        <v>8.9999999999999993E-3</v>
      </c>
      <c r="AD26">
        <v>0.01</v>
      </c>
      <c r="AE26">
        <v>1.0429999999999999</v>
      </c>
      <c r="AF26">
        <v>1.2230000000000001</v>
      </c>
      <c r="AG26" s="15">
        <f t="shared" si="1"/>
        <v>0.30699999999999994</v>
      </c>
      <c r="AH26" s="16">
        <f t="shared" si="1"/>
        <v>0.2639999999999999</v>
      </c>
      <c r="AI26" s="16">
        <f t="shared" si="1"/>
        <v>0.42899999999999994</v>
      </c>
      <c r="AJ26" s="16">
        <f t="shared" si="1"/>
        <v>0.28899999999999992</v>
      </c>
      <c r="AK26" s="16">
        <f t="shared" si="1"/>
        <v>1.0999999999999996E-2</v>
      </c>
      <c r="AL26" s="22">
        <f t="shared" si="1"/>
        <v>-4.9999999999999975E-3</v>
      </c>
      <c r="AM26" s="22">
        <f t="shared" si="1"/>
        <v>-2.0000000000000018E-3</v>
      </c>
      <c r="AN26" s="22">
        <f t="shared" si="1"/>
        <v>-6.9999999999999993E-3</v>
      </c>
      <c r="AO26" s="16">
        <f t="shared" si="1"/>
        <v>2.9000000000000001E-2</v>
      </c>
      <c r="AP26" s="16">
        <f t="shared" si="1"/>
        <v>7.0000000000000027E-3</v>
      </c>
      <c r="AQ26" s="16">
        <f t="shared" si="1"/>
        <v>1.6E-2</v>
      </c>
      <c r="AR26" s="16">
        <f t="shared" si="1"/>
        <v>7.000000000000001E-3</v>
      </c>
      <c r="AS26" s="22">
        <f t="shared" si="1"/>
        <v>-0.99399999999999988</v>
      </c>
      <c r="AT26" s="60">
        <f t="shared" si="1"/>
        <v>-1.1930000000000001</v>
      </c>
    </row>
    <row r="27" spans="1:46">
      <c r="A27" s="26">
        <v>1</v>
      </c>
      <c r="B27" s="22">
        <v>28</v>
      </c>
      <c r="C27" s="22" t="s">
        <v>47</v>
      </c>
      <c r="D27" s="23">
        <v>28</v>
      </c>
      <c r="E27" s="24">
        <v>0.90700000000000003</v>
      </c>
      <c r="F27" s="22">
        <v>0.88</v>
      </c>
      <c r="G27" s="22">
        <v>0.93300000000000005</v>
      </c>
      <c r="H27" s="22">
        <v>0.75700000000000001</v>
      </c>
      <c r="I27" s="22">
        <v>3.3000000000000002E-2</v>
      </c>
      <c r="J27" s="22">
        <v>2.7E-2</v>
      </c>
      <c r="K27" s="22">
        <v>4.8000000000000001E-2</v>
      </c>
      <c r="L27" s="22">
        <v>3.2000000000000001E-2</v>
      </c>
      <c r="M27" s="22">
        <v>3.1E-2</v>
      </c>
      <c r="N27" s="22">
        <v>2.1999999999999999E-2</v>
      </c>
      <c r="O27" s="22">
        <v>1.4999999999999999E-2</v>
      </c>
      <c r="P27" s="22">
        <v>1.2999999999999999E-2</v>
      </c>
      <c r="Q27" s="22">
        <v>4.4999999999999998E-2</v>
      </c>
      <c r="R27" s="60">
        <v>2.5999999999999999E-2</v>
      </c>
      <c r="S27">
        <v>0.77500000000000002</v>
      </c>
      <c r="T27">
        <v>0.56499999999999995</v>
      </c>
      <c r="U27">
        <v>0.49399999999999999</v>
      </c>
      <c r="V27">
        <v>0.44800000000000001</v>
      </c>
      <c r="W27">
        <v>2.4E-2</v>
      </c>
      <c r="X27">
        <v>1.7000000000000001E-2</v>
      </c>
      <c r="Y27">
        <v>0.02</v>
      </c>
      <c r="Z27">
        <v>2.1000000000000001E-2</v>
      </c>
      <c r="AA27">
        <v>1.7999999999999999E-2</v>
      </c>
      <c r="AB27">
        <v>1.0999999999999999E-2</v>
      </c>
      <c r="AC27">
        <v>8.9999999999999993E-3</v>
      </c>
      <c r="AD27">
        <v>8.0000000000000002E-3</v>
      </c>
      <c r="AE27">
        <v>1.2E-2</v>
      </c>
      <c r="AF27">
        <v>8.0000000000000002E-3</v>
      </c>
      <c r="AG27" s="91">
        <f t="shared" si="1"/>
        <v>0.13200000000000001</v>
      </c>
      <c r="AH27" s="70">
        <f t="shared" si="1"/>
        <v>0.31500000000000006</v>
      </c>
      <c r="AI27" s="70">
        <f t="shared" si="1"/>
        <v>0.43900000000000006</v>
      </c>
      <c r="AJ27" s="70">
        <f t="shared" si="1"/>
        <v>0.309</v>
      </c>
      <c r="AK27" s="70">
        <f t="shared" si="1"/>
        <v>9.0000000000000011E-3</v>
      </c>
      <c r="AL27" s="70">
        <f t="shared" si="1"/>
        <v>9.9999999999999985E-3</v>
      </c>
      <c r="AM27" s="70">
        <f t="shared" si="1"/>
        <v>2.8000000000000001E-2</v>
      </c>
      <c r="AN27" s="70">
        <f t="shared" si="1"/>
        <v>1.0999999999999999E-2</v>
      </c>
      <c r="AO27" s="70">
        <f t="shared" si="1"/>
        <v>1.3000000000000001E-2</v>
      </c>
      <c r="AP27" s="70">
        <f t="shared" si="1"/>
        <v>1.0999999999999999E-2</v>
      </c>
      <c r="AQ27" s="70">
        <f t="shared" si="1"/>
        <v>6.0000000000000001E-3</v>
      </c>
      <c r="AR27" s="70">
        <f t="shared" si="1"/>
        <v>4.9999999999999992E-3</v>
      </c>
      <c r="AS27" s="70">
        <f t="shared" si="1"/>
        <v>3.3000000000000002E-2</v>
      </c>
      <c r="AT27" s="90">
        <f t="shared" si="1"/>
        <v>1.7999999999999999E-2</v>
      </c>
    </row>
    <row r="28" spans="1:46">
      <c r="A28" s="20">
        <v>1</v>
      </c>
      <c r="B28" s="16">
        <v>29</v>
      </c>
      <c r="C28" s="16" t="s">
        <v>48</v>
      </c>
      <c r="D28" s="17">
        <v>22</v>
      </c>
      <c r="E28" s="15">
        <v>1.0269999999999999</v>
      </c>
      <c r="F28" s="16">
        <v>1.0089999999999999</v>
      </c>
      <c r="G28" s="16">
        <v>0.89200000000000002</v>
      </c>
      <c r="H28" s="16">
        <v>0.871</v>
      </c>
      <c r="I28" s="16">
        <v>3.2000000000000001E-2</v>
      </c>
      <c r="J28" s="16">
        <v>2.1999999999999999E-2</v>
      </c>
      <c r="K28" s="16">
        <v>3.9E-2</v>
      </c>
      <c r="L28" s="16">
        <v>0.03</v>
      </c>
      <c r="M28" s="16">
        <v>0.03</v>
      </c>
      <c r="N28" s="16">
        <v>1.7999999999999999E-2</v>
      </c>
      <c r="O28" s="16">
        <v>1.4999999999999999E-2</v>
      </c>
      <c r="P28" s="16">
        <v>0.01</v>
      </c>
      <c r="Q28" s="16">
        <v>1.7999999999999999E-2</v>
      </c>
      <c r="R28" s="18">
        <v>1.2999999999999999E-2</v>
      </c>
      <c r="S28">
        <v>0.95799999999999996</v>
      </c>
      <c r="T28">
        <v>1.008</v>
      </c>
      <c r="U28">
        <v>0.77200000000000002</v>
      </c>
      <c r="V28">
        <v>0.69299999999999995</v>
      </c>
      <c r="W28">
        <v>2.8000000000000001E-2</v>
      </c>
      <c r="X28">
        <v>2.4E-2</v>
      </c>
      <c r="Y28">
        <v>2.5000000000000001E-2</v>
      </c>
      <c r="Z28">
        <v>2.1999999999999999E-2</v>
      </c>
      <c r="AA28">
        <v>2.3E-2</v>
      </c>
      <c r="AB28">
        <v>2.1000000000000001E-2</v>
      </c>
      <c r="AC28">
        <v>1.0999999999999999E-2</v>
      </c>
      <c r="AD28">
        <v>1.0999999999999999E-2</v>
      </c>
      <c r="AE28">
        <v>1.2E-2</v>
      </c>
      <c r="AF28">
        <v>1.2999999999999999E-2</v>
      </c>
      <c r="AG28" s="15">
        <f t="shared" si="1"/>
        <v>6.899999999999995E-2</v>
      </c>
      <c r="AH28" s="22">
        <f t="shared" si="1"/>
        <v>9.9999999999988987E-4</v>
      </c>
      <c r="AI28" s="16">
        <f t="shared" si="1"/>
        <v>0.12</v>
      </c>
      <c r="AJ28" s="16">
        <f t="shared" si="1"/>
        <v>0.17800000000000005</v>
      </c>
      <c r="AK28" s="16">
        <f t="shared" si="1"/>
        <v>4.0000000000000001E-3</v>
      </c>
      <c r="AL28" s="22">
        <f t="shared" si="1"/>
        <v>-2.0000000000000018E-3</v>
      </c>
      <c r="AM28" s="16">
        <f t="shared" si="1"/>
        <v>1.3999999999999999E-2</v>
      </c>
      <c r="AN28" s="16">
        <f t="shared" si="1"/>
        <v>8.0000000000000002E-3</v>
      </c>
      <c r="AO28" s="16">
        <f t="shared" si="1"/>
        <v>6.9999999999999993E-3</v>
      </c>
      <c r="AP28" s="22">
        <f t="shared" si="1"/>
        <v>-3.0000000000000027E-3</v>
      </c>
      <c r="AQ28" s="16">
        <f t="shared" si="1"/>
        <v>4.0000000000000001E-3</v>
      </c>
      <c r="AR28" s="22">
        <f t="shared" si="1"/>
        <v>-9.9999999999999915E-4</v>
      </c>
      <c r="AS28" s="16">
        <f t="shared" si="1"/>
        <v>5.9999999999999984E-3</v>
      </c>
      <c r="AT28" s="18">
        <f t="shared" si="1"/>
        <v>0</v>
      </c>
    </row>
    <row r="29" spans="1:46">
      <c r="A29" s="20">
        <v>1</v>
      </c>
      <c r="B29" s="16">
        <v>30</v>
      </c>
      <c r="C29" s="17" t="s">
        <v>47</v>
      </c>
      <c r="D29" s="17">
        <v>22</v>
      </c>
      <c r="E29" s="15">
        <v>0.89600000000000002</v>
      </c>
      <c r="F29" s="16">
        <v>0.874</v>
      </c>
      <c r="G29" s="16">
        <v>1.329</v>
      </c>
      <c r="H29" s="16">
        <v>1.222</v>
      </c>
      <c r="I29" s="16">
        <v>4.2000000000000003E-2</v>
      </c>
      <c r="J29" s="16">
        <v>3.7999999999999999E-2</v>
      </c>
      <c r="K29" s="16">
        <v>4.8000000000000001E-2</v>
      </c>
      <c r="L29" s="16">
        <v>4.2000000000000003E-2</v>
      </c>
      <c r="M29" s="16">
        <v>4.5999999999999999E-2</v>
      </c>
      <c r="N29" s="16">
        <v>3.5000000000000003E-2</v>
      </c>
      <c r="O29" s="16">
        <v>2.4E-2</v>
      </c>
      <c r="P29" s="16">
        <v>1.9E-2</v>
      </c>
      <c r="Q29" s="16">
        <v>6.6000000000000003E-2</v>
      </c>
      <c r="R29" s="18">
        <v>5.5E-2</v>
      </c>
      <c r="S29">
        <v>1.056</v>
      </c>
      <c r="T29">
        <v>1.0669999999999999</v>
      </c>
      <c r="U29">
        <v>0.67</v>
      </c>
      <c r="V29">
        <v>0.622</v>
      </c>
      <c r="W29">
        <v>2.5999999999999999E-2</v>
      </c>
      <c r="X29">
        <v>2.5999999999999999E-2</v>
      </c>
      <c r="Y29">
        <v>3.5999999999999997E-2</v>
      </c>
      <c r="Z29">
        <v>3.5000000000000003E-2</v>
      </c>
      <c r="AA29">
        <v>2.1999999999999999E-2</v>
      </c>
      <c r="AB29">
        <v>2.1000000000000001E-2</v>
      </c>
      <c r="AC29">
        <v>1.2999999999999999E-2</v>
      </c>
      <c r="AD29">
        <v>1.2E-2</v>
      </c>
      <c r="AE29">
        <v>1.9E-2</v>
      </c>
      <c r="AF29">
        <v>1.7999999999999999E-2</v>
      </c>
      <c r="AG29" s="24">
        <f t="shared" si="1"/>
        <v>-0.16000000000000003</v>
      </c>
      <c r="AH29" s="22">
        <f t="shared" si="1"/>
        <v>-0.19299999999999995</v>
      </c>
      <c r="AI29" s="16">
        <f t="shared" si="1"/>
        <v>0.65899999999999992</v>
      </c>
      <c r="AJ29" s="16">
        <f t="shared" si="1"/>
        <v>0.6</v>
      </c>
      <c r="AK29" s="16">
        <f t="shared" si="1"/>
        <v>1.6000000000000004E-2</v>
      </c>
      <c r="AL29" s="16">
        <f t="shared" si="1"/>
        <v>1.2E-2</v>
      </c>
      <c r="AM29" s="16">
        <f t="shared" si="1"/>
        <v>1.2000000000000004E-2</v>
      </c>
      <c r="AN29" s="16">
        <f t="shared" si="1"/>
        <v>6.9999999999999993E-3</v>
      </c>
      <c r="AO29" s="16">
        <f t="shared" si="1"/>
        <v>2.4E-2</v>
      </c>
      <c r="AP29" s="16">
        <f t="shared" si="1"/>
        <v>1.4000000000000002E-2</v>
      </c>
      <c r="AQ29" s="16">
        <f t="shared" si="1"/>
        <v>1.1000000000000001E-2</v>
      </c>
      <c r="AR29" s="16">
        <f t="shared" si="1"/>
        <v>6.9999999999999993E-3</v>
      </c>
      <c r="AS29" s="16">
        <f t="shared" si="1"/>
        <v>4.7E-2</v>
      </c>
      <c r="AT29" s="18">
        <f t="shared" si="1"/>
        <v>3.7000000000000005E-2</v>
      </c>
    </row>
    <row r="30" spans="1:46" ht="17" thickBot="1">
      <c r="A30" s="28">
        <v>1</v>
      </c>
      <c r="B30" s="29">
        <v>31</v>
      </c>
      <c r="C30" s="29" t="s">
        <v>48</v>
      </c>
      <c r="D30" s="29">
        <v>27</v>
      </c>
      <c r="E30" s="30">
        <v>2.9079999999999999</v>
      </c>
      <c r="F30" s="29">
        <v>2.1269999999999998</v>
      </c>
      <c r="G30" s="29">
        <v>2.601</v>
      </c>
      <c r="H30" s="29">
        <v>1.637</v>
      </c>
      <c r="I30" s="29">
        <v>0.10199999999999999</v>
      </c>
      <c r="J30" s="29">
        <v>5.7000000000000002E-2</v>
      </c>
      <c r="K30" s="29">
        <v>0.105</v>
      </c>
      <c r="L30" s="29">
        <v>5.7000000000000002E-2</v>
      </c>
      <c r="M30" s="29">
        <v>0.1</v>
      </c>
      <c r="N30" s="29">
        <v>5.6000000000000001E-2</v>
      </c>
      <c r="O30" s="29">
        <v>4.8000000000000001E-2</v>
      </c>
      <c r="P30" s="29">
        <v>0.03</v>
      </c>
      <c r="Q30" s="29">
        <v>0.156</v>
      </c>
      <c r="R30" s="31">
        <v>3.3000000000000002E-2</v>
      </c>
      <c r="S30">
        <v>0.95499999999999996</v>
      </c>
      <c r="T30">
        <v>0.91200000000000003</v>
      </c>
      <c r="U30">
        <v>1.0669999999999999</v>
      </c>
      <c r="V30">
        <v>0.67200000000000004</v>
      </c>
      <c r="W30">
        <v>4.9000000000000002E-2</v>
      </c>
      <c r="X30">
        <v>1.6E-2</v>
      </c>
      <c r="Y30">
        <v>4.5999999999999999E-2</v>
      </c>
      <c r="Z30">
        <v>3.4000000000000002E-2</v>
      </c>
      <c r="AA30">
        <v>4.5999999999999999E-2</v>
      </c>
      <c r="AB30">
        <v>1.9E-2</v>
      </c>
      <c r="AC30">
        <v>2.3E-2</v>
      </c>
      <c r="AD30">
        <v>1.0999999999999999E-2</v>
      </c>
      <c r="AE30">
        <v>6.3E-2</v>
      </c>
      <c r="AF30">
        <v>2.9000000000000001E-2</v>
      </c>
      <c r="AG30" s="30">
        <f t="shared" si="1"/>
        <v>1.9529999999999998</v>
      </c>
      <c r="AH30" s="29">
        <f t="shared" si="1"/>
        <v>1.2149999999999999</v>
      </c>
      <c r="AI30" s="29">
        <f t="shared" si="1"/>
        <v>1.534</v>
      </c>
      <c r="AJ30" s="29">
        <f t="shared" si="1"/>
        <v>0.96499999999999997</v>
      </c>
      <c r="AK30" s="29">
        <f t="shared" si="1"/>
        <v>5.2999999999999992E-2</v>
      </c>
      <c r="AL30" s="29">
        <f t="shared" si="1"/>
        <v>4.1000000000000002E-2</v>
      </c>
      <c r="AM30" s="29">
        <f t="shared" si="1"/>
        <v>5.8999999999999997E-2</v>
      </c>
      <c r="AN30" s="29">
        <f t="shared" si="1"/>
        <v>2.3E-2</v>
      </c>
      <c r="AO30" s="29">
        <f t="shared" si="1"/>
        <v>5.4000000000000006E-2</v>
      </c>
      <c r="AP30" s="29">
        <f t="shared" si="1"/>
        <v>3.7000000000000005E-2</v>
      </c>
      <c r="AQ30" s="29">
        <f t="shared" si="1"/>
        <v>2.5000000000000001E-2</v>
      </c>
      <c r="AR30" s="29">
        <f t="shared" si="1"/>
        <v>1.9E-2</v>
      </c>
      <c r="AS30" s="29">
        <f t="shared" si="1"/>
        <v>9.2999999999999999E-2</v>
      </c>
      <c r="AT30" s="31">
        <f t="shared" si="1"/>
        <v>4.0000000000000001E-3</v>
      </c>
    </row>
    <row r="31" spans="1:46">
      <c r="D31">
        <f>AVERAGE(D3:D30)</f>
        <v>26.64</v>
      </c>
      <c r="E31">
        <f t="shared" ref="E31:AT31" si="2">AVERAGE(E3:E30)</f>
        <v>1.0758400000000001</v>
      </c>
      <c r="F31">
        <f t="shared" si="2"/>
        <v>0.98871999999999982</v>
      </c>
      <c r="G31">
        <f t="shared" si="2"/>
        <v>1.54796</v>
      </c>
      <c r="H31">
        <f t="shared" si="2"/>
        <v>1.4058000000000004</v>
      </c>
      <c r="I31">
        <f t="shared" si="2"/>
        <v>6.4480000000000023E-2</v>
      </c>
      <c r="J31">
        <f t="shared" si="2"/>
        <v>4.5680000000000005E-2</v>
      </c>
      <c r="K31">
        <f t="shared" si="2"/>
        <v>6.1360000000000019E-2</v>
      </c>
      <c r="L31">
        <f t="shared" si="2"/>
        <v>5.0120000000000012E-2</v>
      </c>
      <c r="M31">
        <f t="shared" si="2"/>
        <v>6.0400000000000016E-2</v>
      </c>
      <c r="N31">
        <f t="shared" si="2"/>
        <v>3.4880000000000001E-2</v>
      </c>
      <c r="O31">
        <f t="shared" si="2"/>
        <v>2.9480000000000013E-2</v>
      </c>
      <c r="P31">
        <f t="shared" si="2"/>
        <v>1.9160000000000007E-2</v>
      </c>
      <c r="Q31">
        <f t="shared" si="2"/>
        <v>0.34392</v>
      </c>
      <c r="R31">
        <f t="shared" si="2"/>
        <v>6.0559999999999989E-2</v>
      </c>
      <c r="S31">
        <f t="shared" si="2"/>
        <v>0.93731999999999982</v>
      </c>
      <c r="T31">
        <f t="shared" si="2"/>
        <v>0.88275999999999999</v>
      </c>
      <c r="U31">
        <f t="shared" si="2"/>
        <v>1.1948000000000001</v>
      </c>
      <c r="V31">
        <f t="shared" si="2"/>
        <v>1.1721599999999999</v>
      </c>
      <c r="W31">
        <f t="shared" si="2"/>
        <v>4.9680000000000009E-2</v>
      </c>
      <c r="X31">
        <f t="shared" si="2"/>
        <v>3.9160000000000014E-2</v>
      </c>
      <c r="Y31">
        <f t="shared" si="2"/>
        <v>5.1760000000000007E-2</v>
      </c>
      <c r="Z31">
        <f t="shared" si="2"/>
        <v>4.368000000000001E-2</v>
      </c>
      <c r="AA31">
        <f t="shared" si="2"/>
        <v>4.4600000000000001E-2</v>
      </c>
      <c r="AB31">
        <f t="shared" si="2"/>
        <v>2.7200000000000012E-2</v>
      </c>
      <c r="AC31">
        <f t="shared" si="2"/>
        <v>2.1520000000000004E-2</v>
      </c>
      <c r="AD31">
        <f t="shared" si="2"/>
        <v>1.4880000000000006E-2</v>
      </c>
      <c r="AE31">
        <f t="shared" si="2"/>
        <v>9.6360000000000015E-2</v>
      </c>
      <c r="AF31">
        <f t="shared" si="2"/>
        <v>7.8839999999999993E-2</v>
      </c>
      <c r="AG31">
        <f t="shared" si="2"/>
        <v>0.13851999999999998</v>
      </c>
      <c r="AH31">
        <f t="shared" si="2"/>
        <v>0.10595999999999998</v>
      </c>
      <c r="AI31">
        <f t="shared" si="2"/>
        <v>0.35316000000000003</v>
      </c>
      <c r="AJ31">
        <f t="shared" si="2"/>
        <v>0.23363999999999996</v>
      </c>
      <c r="AK31">
        <f t="shared" si="2"/>
        <v>1.4800000000000001E-2</v>
      </c>
      <c r="AL31">
        <f t="shared" si="2"/>
        <v>6.5200000000000006E-3</v>
      </c>
      <c r="AM31">
        <f t="shared" si="2"/>
        <v>9.5999999999999992E-3</v>
      </c>
      <c r="AN31">
        <f t="shared" si="2"/>
        <v>6.4400000000000013E-3</v>
      </c>
      <c r="AO31">
        <f t="shared" si="2"/>
        <v>1.5800000000000002E-2</v>
      </c>
      <c r="AP31">
        <f t="shared" si="2"/>
        <v>7.6800000000000011E-3</v>
      </c>
      <c r="AQ31">
        <f t="shared" si="2"/>
        <v>7.9600000000000018E-3</v>
      </c>
      <c r="AR31">
        <f t="shared" si="2"/>
        <v>4.2800000000000008E-3</v>
      </c>
      <c r="AS31">
        <f t="shared" si="2"/>
        <v>0.24755999999999992</v>
      </c>
      <c r="AT31">
        <f t="shared" si="2"/>
        <v>-1.8279999999999998E-2</v>
      </c>
    </row>
  </sheetData>
  <mergeCells count="3">
    <mergeCell ref="E1:R1"/>
    <mergeCell ref="S1:AF1"/>
    <mergeCell ref="AG1:AT1"/>
  </mergeCells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EC443-DDFB-1A45-9953-8FE9E230B362}">
  <dimension ref="A1:AT31"/>
  <sheetViews>
    <sheetView topLeftCell="Q1" zoomScale="89" zoomScaleNormal="89" workbookViewId="0">
      <selection activeCell="AF3" sqref="AF3:AF30"/>
    </sheetView>
  </sheetViews>
  <sheetFormatPr baseColWidth="10" defaultRowHeight="16"/>
  <sheetData>
    <row r="1" spans="1:46" ht="17" customHeight="1" thickBot="1">
      <c r="E1" s="81" t="s">
        <v>49</v>
      </c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80"/>
      <c r="S1" s="82" t="s">
        <v>51</v>
      </c>
      <c r="T1" s="83"/>
      <c r="U1" s="83"/>
      <c r="V1" s="83"/>
      <c r="W1" s="83"/>
      <c r="X1" s="83"/>
      <c r="Y1" s="83"/>
      <c r="Z1" s="83"/>
      <c r="AA1" s="83"/>
      <c r="AB1" s="83"/>
      <c r="AC1" s="83"/>
      <c r="AD1" s="83"/>
      <c r="AE1" s="83"/>
      <c r="AF1" s="84"/>
      <c r="AG1" s="81" t="s">
        <v>52</v>
      </c>
      <c r="AH1" s="79"/>
      <c r="AI1" s="79"/>
      <c r="AJ1" s="79"/>
      <c r="AK1" s="79"/>
      <c r="AL1" s="79"/>
      <c r="AM1" s="79"/>
      <c r="AN1" s="79"/>
      <c r="AO1" s="79"/>
      <c r="AP1" s="79"/>
      <c r="AQ1" s="79"/>
      <c r="AR1" s="79"/>
      <c r="AS1" s="79"/>
      <c r="AT1" s="80"/>
    </row>
    <row r="2" spans="1:46" ht="34">
      <c r="A2" s="1" t="s">
        <v>4</v>
      </c>
      <c r="B2" s="2" t="s">
        <v>5</v>
      </c>
      <c r="C2" s="2" t="s">
        <v>6</v>
      </c>
      <c r="D2" s="2" t="s">
        <v>7</v>
      </c>
      <c r="E2" s="71" t="s">
        <v>61</v>
      </c>
      <c r="F2" s="72" t="s">
        <v>62</v>
      </c>
      <c r="G2" s="72" t="s">
        <v>60</v>
      </c>
      <c r="H2" s="72" t="s">
        <v>63</v>
      </c>
      <c r="I2" s="72" t="s">
        <v>72</v>
      </c>
      <c r="J2" s="72" t="s">
        <v>72</v>
      </c>
      <c r="K2" s="72" t="s">
        <v>64</v>
      </c>
      <c r="L2" s="72" t="s">
        <v>65</v>
      </c>
      <c r="M2" s="72" t="s">
        <v>66</v>
      </c>
      <c r="N2" s="72" t="s">
        <v>67</v>
      </c>
      <c r="O2" s="72" t="s">
        <v>68</v>
      </c>
      <c r="P2" s="72" t="s">
        <v>69</v>
      </c>
      <c r="Q2" s="72" t="s">
        <v>70</v>
      </c>
      <c r="R2" s="73" t="s">
        <v>71</v>
      </c>
      <c r="S2" s="71" t="s">
        <v>61</v>
      </c>
      <c r="T2" s="72" t="s">
        <v>62</v>
      </c>
      <c r="U2" s="72" t="s">
        <v>60</v>
      </c>
      <c r="V2" s="72" t="s">
        <v>63</v>
      </c>
      <c r="W2" s="72" t="s">
        <v>72</v>
      </c>
      <c r="X2" s="72" t="s">
        <v>72</v>
      </c>
      <c r="Y2" s="72" t="s">
        <v>64</v>
      </c>
      <c r="Z2" s="72" t="s">
        <v>65</v>
      </c>
      <c r="AA2" s="72" t="s">
        <v>66</v>
      </c>
      <c r="AB2" s="72" t="s">
        <v>67</v>
      </c>
      <c r="AC2" s="72" t="s">
        <v>68</v>
      </c>
      <c r="AD2" s="72" t="s">
        <v>69</v>
      </c>
      <c r="AE2" s="72" t="s">
        <v>70</v>
      </c>
      <c r="AF2" s="73" t="s">
        <v>71</v>
      </c>
      <c r="AG2" s="71" t="s">
        <v>61</v>
      </c>
      <c r="AH2" s="72" t="s">
        <v>62</v>
      </c>
      <c r="AI2" s="72" t="s">
        <v>60</v>
      </c>
      <c r="AJ2" s="72" t="s">
        <v>63</v>
      </c>
      <c r="AK2" s="72" t="s">
        <v>72</v>
      </c>
      <c r="AL2" s="72" t="s">
        <v>72</v>
      </c>
      <c r="AM2" s="72" t="s">
        <v>64</v>
      </c>
      <c r="AN2" s="72" t="s">
        <v>65</v>
      </c>
      <c r="AO2" s="72" t="s">
        <v>66</v>
      </c>
      <c r="AP2" s="72" t="s">
        <v>67</v>
      </c>
      <c r="AQ2" s="72" t="s">
        <v>68</v>
      </c>
      <c r="AR2" s="72" t="s">
        <v>69</v>
      </c>
      <c r="AS2" s="72" t="s">
        <v>70</v>
      </c>
      <c r="AT2" s="73" t="s">
        <v>71</v>
      </c>
    </row>
    <row r="3" spans="1:46">
      <c r="A3" s="15">
        <v>1</v>
      </c>
      <c r="B3" s="16">
        <v>4</v>
      </c>
      <c r="C3" s="17" t="s">
        <v>47</v>
      </c>
      <c r="D3" s="17">
        <v>27</v>
      </c>
      <c r="E3" s="15">
        <v>0.372</v>
      </c>
      <c r="F3" s="16">
        <v>0.35499999999999998</v>
      </c>
      <c r="G3" s="16">
        <v>0.23799999999999999</v>
      </c>
      <c r="H3" s="16">
        <v>0.23300000000000001</v>
      </c>
      <c r="I3" s="16">
        <v>1.6E-2</v>
      </c>
      <c r="J3" s="16">
        <v>1.2E-2</v>
      </c>
      <c r="K3" s="16">
        <v>1.9E-2</v>
      </c>
      <c r="L3" s="16">
        <v>1.6E-2</v>
      </c>
      <c r="M3" s="16">
        <v>7.0000000000000001E-3</v>
      </c>
      <c r="N3" s="16">
        <v>6.0000000000000001E-3</v>
      </c>
      <c r="O3" s="16">
        <v>4.0000000000000001E-3</v>
      </c>
      <c r="P3" s="16">
        <v>4.0000000000000001E-3</v>
      </c>
      <c r="Q3" s="16">
        <v>4.0000000000000001E-3</v>
      </c>
      <c r="R3" s="18">
        <v>4.0000000000000001E-3</v>
      </c>
      <c r="S3">
        <v>0.27900000000000003</v>
      </c>
      <c r="T3">
        <v>0.27400000000000002</v>
      </c>
      <c r="U3">
        <v>0.17</v>
      </c>
      <c r="V3">
        <v>0.17</v>
      </c>
      <c r="W3">
        <v>1.6E-2</v>
      </c>
      <c r="X3">
        <v>1.4E-2</v>
      </c>
      <c r="Y3">
        <v>0.01</v>
      </c>
      <c r="Z3">
        <v>0.01</v>
      </c>
      <c r="AA3">
        <v>5.0000000000000001E-3</v>
      </c>
      <c r="AB3">
        <v>5.0000000000000001E-3</v>
      </c>
      <c r="AC3">
        <v>2E-3</v>
      </c>
      <c r="AD3">
        <v>2E-3</v>
      </c>
      <c r="AE3">
        <v>2E-3</v>
      </c>
      <c r="AF3">
        <v>2E-3</v>
      </c>
      <c r="AG3" s="15">
        <f>E3-S3</f>
        <v>9.2999999999999972E-2</v>
      </c>
      <c r="AH3" s="16">
        <f>F3-T3</f>
        <v>8.0999999999999961E-2</v>
      </c>
      <c r="AI3" s="16">
        <f t="shared" ref="AI3:AT20" si="0">G3-U3</f>
        <v>6.7999999999999977E-2</v>
      </c>
      <c r="AJ3" s="16">
        <f t="shared" si="0"/>
        <v>6.3E-2</v>
      </c>
      <c r="AK3" s="16">
        <f t="shared" si="0"/>
        <v>0</v>
      </c>
      <c r="AL3" s="22">
        <f t="shared" si="0"/>
        <v>-2E-3</v>
      </c>
      <c r="AM3" s="16">
        <f t="shared" si="0"/>
        <v>8.9999999999999993E-3</v>
      </c>
      <c r="AN3" s="16">
        <f t="shared" si="0"/>
        <v>6.0000000000000001E-3</v>
      </c>
      <c r="AO3" s="16">
        <f t="shared" si="0"/>
        <v>2E-3</v>
      </c>
      <c r="AP3" s="16">
        <f t="shared" si="0"/>
        <v>1E-3</v>
      </c>
      <c r="AQ3" s="16">
        <f t="shared" si="0"/>
        <v>2E-3</v>
      </c>
      <c r="AR3" s="16">
        <f t="shared" si="0"/>
        <v>2E-3</v>
      </c>
      <c r="AS3" s="16">
        <f t="shared" si="0"/>
        <v>2E-3</v>
      </c>
      <c r="AT3" s="18">
        <f t="shared" si="0"/>
        <v>2E-3</v>
      </c>
    </row>
    <row r="4" spans="1:46">
      <c r="A4" s="15">
        <v>1</v>
      </c>
      <c r="B4" s="16">
        <v>5</v>
      </c>
      <c r="C4" s="17" t="s">
        <v>47</v>
      </c>
      <c r="D4" s="17">
        <v>32</v>
      </c>
      <c r="E4" s="15">
        <v>0.66200000000000003</v>
      </c>
      <c r="F4" s="16">
        <v>0.625</v>
      </c>
      <c r="G4" s="16">
        <v>0.61499999999999999</v>
      </c>
      <c r="H4" s="16">
        <v>0.46899999999999997</v>
      </c>
      <c r="I4" s="16">
        <v>2.9000000000000001E-2</v>
      </c>
      <c r="J4" s="16">
        <v>2.1000000000000001E-2</v>
      </c>
      <c r="K4" s="16">
        <v>2.9000000000000001E-2</v>
      </c>
      <c r="L4" s="16">
        <v>2.3E-2</v>
      </c>
      <c r="M4" s="16">
        <v>2.3E-2</v>
      </c>
      <c r="N4" s="16">
        <v>1.2999999999999999E-2</v>
      </c>
      <c r="O4" s="16">
        <v>1.2E-2</v>
      </c>
      <c r="P4" s="16">
        <v>8.0000000000000002E-3</v>
      </c>
      <c r="Q4" s="16">
        <v>1.6E-2</v>
      </c>
      <c r="R4" s="18">
        <v>0.01</v>
      </c>
      <c r="S4">
        <v>0.83499999999999996</v>
      </c>
      <c r="T4">
        <v>0.69199999999999995</v>
      </c>
      <c r="U4">
        <v>0.28299999999999997</v>
      </c>
      <c r="V4">
        <v>0.23</v>
      </c>
      <c r="W4">
        <v>2.9000000000000001E-2</v>
      </c>
      <c r="X4">
        <v>0.02</v>
      </c>
      <c r="Y4">
        <v>2.1000000000000001E-2</v>
      </c>
      <c r="Z4">
        <v>2.5000000000000001E-2</v>
      </c>
      <c r="AA4">
        <v>1.4999999999999999E-2</v>
      </c>
      <c r="AB4">
        <v>1.2999999999999999E-2</v>
      </c>
      <c r="AC4">
        <v>6.0000000000000001E-3</v>
      </c>
      <c r="AD4">
        <v>6.0000000000000001E-3</v>
      </c>
      <c r="AE4">
        <v>7.0000000000000001E-3</v>
      </c>
      <c r="AF4">
        <v>7.0000000000000001E-3</v>
      </c>
      <c r="AG4" s="24">
        <f t="shared" ref="AG4:AT30" si="1">E4-S4</f>
        <v>-0.17299999999999993</v>
      </c>
      <c r="AH4" s="22">
        <f t="shared" si="1"/>
        <v>-6.6999999999999948E-2</v>
      </c>
      <c r="AI4" s="16">
        <f t="shared" si="0"/>
        <v>0.33200000000000002</v>
      </c>
      <c r="AJ4" s="16">
        <f t="shared" si="0"/>
        <v>0.23899999999999996</v>
      </c>
      <c r="AK4" s="16">
        <f t="shared" si="0"/>
        <v>0</v>
      </c>
      <c r="AL4" s="16">
        <f t="shared" si="0"/>
        <v>1.0000000000000009E-3</v>
      </c>
      <c r="AM4" s="16">
        <f t="shared" si="0"/>
        <v>8.0000000000000002E-3</v>
      </c>
      <c r="AN4" s="22">
        <f t="shared" si="0"/>
        <v>-2.0000000000000018E-3</v>
      </c>
      <c r="AO4" s="16">
        <f t="shared" si="0"/>
        <v>8.0000000000000002E-3</v>
      </c>
      <c r="AP4" s="16">
        <f t="shared" si="0"/>
        <v>0</v>
      </c>
      <c r="AQ4" s="16">
        <f t="shared" si="0"/>
        <v>6.0000000000000001E-3</v>
      </c>
      <c r="AR4" s="16">
        <f t="shared" si="0"/>
        <v>2E-3</v>
      </c>
      <c r="AS4" s="16">
        <f t="shared" si="0"/>
        <v>9.0000000000000011E-3</v>
      </c>
      <c r="AT4" s="18">
        <f t="shared" si="0"/>
        <v>3.0000000000000001E-3</v>
      </c>
    </row>
    <row r="5" spans="1:46">
      <c r="A5" s="15"/>
      <c r="B5" s="16">
        <v>6</v>
      </c>
      <c r="C5" s="17"/>
      <c r="D5" s="17"/>
      <c r="E5" s="15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8"/>
      <c r="S5" s="15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8"/>
      <c r="AG5" s="15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8"/>
    </row>
    <row r="6" spans="1:46">
      <c r="A6" s="20">
        <v>1</v>
      </c>
      <c r="B6" s="16">
        <v>7</v>
      </c>
      <c r="C6" s="21" t="s">
        <v>48</v>
      </c>
      <c r="D6" s="21">
        <v>29</v>
      </c>
      <c r="E6" s="15">
        <v>0.751</v>
      </c>
      <c r="F6" s="16">
        <v>1.038</v>
      </c>
      <c r="G6" s="16">
        <v>1.264</v>
      </c>
      <c r="H6" s="16">
        <v>1.0149999999999999</v>
      </c>
      <c r="I6" s="16">
        <v>0.02</v>
      </c>
      <c r="J6" s="16">
        <v>2.1000000000000001E-2</v>
      </c>
      <c r="K6" s="16">
        <v>2.5000000000000001E-2</v>
      </c>
      <c r="L6" s="16">
        <v>2.7E-2</v>
      </c>
      <c r="M6" s="16">
        <v>2.1999999999999999E-2</v>
      </c>
      <c r="N6" s="16">
        <v>1.9E-2</v>
      </c>
      <c r="O6" s="16">
        <v>1.0999999999999999E-2</v>
      </c>
      <c r="P6" s="16">
        <v>1.2E-2</v>
      </c>
      <c r="Q6" s="16">
        <v>1.6E-2</v>
      </c>
      <c r="R6" s="18">
        <v>1.2999999999999999E-2</v>
      </c>
      <c r="S6">
        <v>0.97699999999999998</v>
      </c>
      <c r="T6">
        <v>0.78400000000000003</v>
      </c>
      <c r="U6">
        <v>0.373</v>
      </c>
      <c r="V6">
        <v>0.48599999999999999</v>
      </c>
      <c r="W6">
        <v>2.4E-2</v>
      </c>
      <c r="X6">
        <v>1.9E-2</v>
      </c>
      <c r="Y6">
        <v>3.1E-2</v>
      </c>
      <c r="Z6">
        <v>2.1000000000000001E-2</v>
      </c>
      <c r="AA6">
        <v>2.4E-2</v>
      </c>
      <c r="AB6">
        <v>1.4999999999999999E-2</v>
      </c>
      <c r="AC6">
        <v>1.4E-2</v>
      </c>
      <c r="AD6">
        <v>7.0000000000000001E-3</v>
      </c>
      <c r="AE6">
        <v>1.6E-2</v>
      </c>
      <c r="AF6">
        <v>1.2E-2</v>
      </c>
      <c r="AG6" s="24">
        <f t="shared" si="1"/>
        <v>-0.22599999999999998</v>
      </c>
      <c r="AH6" s="16">
        <f t="shared" si="1"/>
        <v>0.254</v>
      </c>
      <c r="AI6" s="16">
        <f t="shared" si="0"/>
        <v>0.89100000000000001</v>
      </c>
      <c r="AJ6" s="16">
        <f t="shared" si="0"/>
        <v>0.52899999999999991</v>
      </c>
      <c r="AK6" s="22">
        <f t="shared" si="0"/>
        <v>-4.0000000000000001E-3</v>
      </c>
      <c r="AL6" s="16">
        <f t="shared" si="0"/>
        <v>2.0000000000000018E-3</v>
      </c>
      <c r="AM6" s="22">
        <f t="shared" si="0"/>
        <v>-5.9999999999999984E-3</v>
      </c>
      <c r="AN6" s="16">
        <f t="shared" si="0"/>
        <v>5.9999999999999984E-3</v>
      </c>
      <c r="AO6" s="22">
        <f t="shared" si="0"/>
        <v>-2.0000000000000018E-3</v>
      </c>
      <c r="AP6" s="16">
        <f t="shared" si="0"/>
        <v>4.0000000000000001E-3</v>
      </c>
      <c r="AQ6" s="22">
        <f t="shared" si="0"/>
        <v>-3.0000000000000009E-3</v>
      </c>
      <c r="AR6" s="16">
        <f t="shared" si="0"/>
        <v>5.0000000000000001E-3</v>
      </c>
      <c r="AS6" s="16">
        <f t="shared" si="0"/>
        <v>0</v>
      </c>
      <c r="AT6" s="18">
        <f t="shared" si="0"/>
        <v>9.9999999999999915E-4</v>
      </c>
    </row>
    <row r="7" spans="1:46">
      <c r="A7" s="20">
        <v>1</v>
      </c>
      <c r="B7" s="16">
        <v>8</v>
      </c>
      <c r="C7" s="17" t="s">
        <v>47</v>
      </c>
      <c r="D7" s="17">
        <v>25</v>
      </c>
      <c r="E7" s="15">
        <v>0.80600000000000005</v>
      </c>
      <c r="F7" s="16">
        <v>0.91700000000000004</v>
      </c>
      <c r="G7" s="16">
        <v>1.6819999999999999</v>
      </c>
      <c r="H7" s="16">
        <v>2.073</v>
      </c>
      <c r="I7" s="16">
        <v>5.7000000000000002E-2</v>
      </c>
      <c r="J7" s="16">
        <v>5.2999999999999999E-2</v>
      </c>
      <c r="K7" s="16">
        <v>6.2E-2</v>
      </c>
      <c r="L7" s="16">
        <v>6.6000000000000003E-2</v>
      </c>
      <c r="M7" s="16">
        <v>4.9000000000000002E-2</v>
      </c>
      <c r="N7" s="16">
        <v>0.05</v>
      </c>
      <c r="O7" s="16">
        <v>2.1000000000000001E-2</v>
      </c>
      <c r="P7" s="16">
        <v>2.3E-2</v>
      </c>
      <c r="Q7" s="16">
        <v>4.2999999999999997E-2</v>
      </c>
      <c r="R7" s="18">
        <v>4.2000000000000003E-2</v>
      </c>
      <c r="S7">
        <v>0.77</v>
      </c>
      <c r="T7">
        <v>0.70699999999999996</v>
      </c>
      <c r="U7">
        <v>0.61399999999999999</v>
      </c>
      <c r="V7">
        <v>0.61799999999999999</v>
      </c>
      <c r="W7">
        <v>2.1999999999999999E-2</v>
      </c>
      <c r="X7">
        <v>1.7999999999999999E-2</v>
      </c>
      <c r="Y7">
        <v>2.4E-2</v>
      </c>
      <c r="Z7">
        <v>2.1000000000000001E-2</v>
      </c>
      <c r="AA7">
        <v>2.3E-2</v>
      </c>
      <c r="AB7">
        <v>2.1000000000000001E-2</v>
      </c>
      <c r="AC7">
        <v>1.7999999999999999E-2</v>
      </c>
      <c r="AD7">
        <v>1.2E-2</v>
      </c>
      <c r="AE7">
        <v>1.6E-2</v>
      </c>
      <c r="AF7">
        <v>1.6E-2</v>
      </c>
      <c r="AG7" s="15">
        <f t="shared" si="1"/>
        <v>3.6000000000000032E-2</v>
      </c>
      <c r="AH7" s="16">
        <f t="shared" si="1"/>
        <v>0.21000000000000008</v>
      </c>
      <c r="AI7" s="16">
        <f t="shared" si="0"/>
        <v>1.0680000000000001</v>
      </c>
      <c r="AJ7" s="16">
        <f t="shared" si="0"/>
        <v>1.4550000000000001</v>
      </c>
      <c r="AK7" s="16">
        <f t="shared" si="0"/>
        <v>3.5000000000000003E-2</v>
      </c>
      <c r="AL7" s="16">
        <f t="shared" si="0"/>
        <v>3.5000000000000003E-2</v>
      </c>
      <c r="AM7" s="16">
        <f t="shared" si="0"/>
        <v>3.7999999999999999E-2</v>
      </c>
      <c r="AN7" s="16">
        <f t="shared" si="0"/>
        <v>4.4999999999999998E-2</v>
      </c>
      <c r="AO7" s="16">
        <f t="shared" si="0"/>
        <v>2.6000000000000002E-2</v>
      </c>
      <c r="AP7" s="16">
        <f t="shared" si="0"/>
        <v>2.9000000000000001E-2</v>
      </c>
      <c r="AQ7" s="16">
        <f t="shared" si="0"/>
        <v>3.0000000000000027E-3</v>
      </c>
      <c r="AR7" s="16">
        <f t="shared" si="0"/>
        <v>1.0999999999999999E-2</v>
      </c>
      <c r="AS7" s="16">
        <f t="shared" si="0"/>
        <v>2.6999999999999996E-2</v>
      </c>
      <c r="AT7" s="18">
        <f t="shared" si="0"/>
        <v>2.6000000000000002E-2</v>
      </c>
    </row>
    <row r="8" spans="1:46">
      <c r="A8" s="20">
        <v>1</v>
      </c>
      <c r="B8" s="16">
        <v>9</v>
      </c>
      <c r="C8" s="17" t="s">
        <v>48</v>
      </c>
      <c r="D8" s="17">
        <v>26</v>
      </c>
      <c r="E8" s="15">
        <v>0.55800000000000005</v>
      </c>
      <c r="F8" s="16">
        <v>0.57599999999999996</v>
      </c>
      <c r="G8" s="16">
        <v>0.72799999999999998</v>
      </c>
      <c r="H8" s="16">
        <v>0.51400000000000001</v>
      </c>
      <c r="I8" s="16">
        <v>0.03</v>
      </c>
      <c r="J8" s="16">
        <v>1.7999999999999999E-2</v>
      </c>
      <c r="K8" s="16">
        <v>4.2000000000000003E-2</v>
      </c>
      <c r="L8" s="16">
        <v>3.1E-2</v>
      </c>
      <c r="M8" s="16">
        <v>2.4E-2</v>
      </c>
      <c r="N8" s="16">
        <v>1.4E-2</v>
      </c>
      <c r="O8" s="16">
        <v>1.4E-2</v>
      </c>
      <c r="P8" s="16">
        <v>0.01</v>
      </c>
      <c r="Q8" s="16">
        <v>1.4E-2</v>
      </c>
      <c r="R8" s="18">
        <v>1.2E-2</v>
      </c>
      <c r="S8">
        <v>0.38600000000000001</v>
      </c>
      <c r="T8">
        <v>0.45700000000000002</v>
      </c>
      <c r="U8">
        <v>0.4</v>
      </c>
      <c r="V8">
        <v>0.47399999999999998</v>
      </c>
      <c r="W8">
        <v>0.01</v>
      </c>
      <c r="X8">
        <v>8.0000000000000002E-3</v>
      </c>
      <c r="Y8">
        <v>0.02</v>
      </c>
      <c r="Z8">
        <v>0.02</v>
      </c>
      <c r="AA8">
        <v>8.0000000000000002E-3</v>
      </c>
      <c r="AB8">
        <v>5.0000000000000001E-3</v>
      </c>
      <c r="AC8">
        <v>6.0000000000000001E-3</v>
      </c>
      <c r="AD8">
        <v>4.0000000000000001E-3</v>
      </c>
      <c r="AE8">
        <v>6.0000000000000001E-3</v>
      </c>
      <c r="AF8">
        <v>6.0000000000000001E-3</v>
      </c>
      <c r="AG8" s="15">
        <f t="shared" si="1"/>
        <v>0.17200000000000004</v>
      </c>
      <c r="AH8" s="16">
        <f t="shared" si="1"/>
        <v>0.11899999999999994</v>
      </c>
      <c r="AI8" s="16">
        <f t="shared" si="0"/>
        <v>0.32799999999999996</v>
      </c>
      <c r="AJ8" s="16">
        <f t="shared" si="0"/>
        <v>4.0000000000000036E-2</v>
      </c>
      <c r="AK8" s="16">
        <f t="shared" si="0"/>
        <v>1.9999999999999997E-2</v>
      </c>
      <c r="AL8" s="16">
        <f t="shared" si="0"/>
        <v>9.9999999999999985E-3</v>
      </c>
      <c r="AM8" s="16">
        <f t="shared" si="0"/>
        <v>2.2000000000000002E-2</v>
      </c>
      <c r="AN8" s="16">
        <f t="shared" si="0"/>
        <v>1.0999999999999999E-2</v>
      </c>
      <c r="AO8" s="16">
        <f t="shared" si="0"/>
        <v>1.6E-2</v>
      </c>
      <c r="AP8" s="16">
        <f t="shared" si="0"/>
        <v>9.0000000000000011E-3</v>
      </c>
      <c r="AQ8" s="16">
        <f t="shared" si="0"/>
        <v>8.0000000000000002E-3</v>
      </c>
      <c r="AR8" s="16">
        <f t="shared" si="0"/>
        <v>6.0000000000000001E-3</v>
      </c>
      <c r="AS8" s="16">
        <f t="shared" si="0"/>
        <v>8.0000000000000002E-3</v>
      </c>
      <c r="AT8" s="18">
        <f t="shared" si="0"/>
        <v>6.0000000000000001E-3</v>
      </c>
    </row>
    <row r="9" spans="1:46">
      <c r="A9" s="20">
        <v>1</v>
      </c>
      <c r="B9" s="16">
        <v>10</v>
      </c>
      <c r="C9" s="17" t="s">
        <v>48</v>
      </c>
      <c r="D9" s="21">
        <v>40</v>
      </c>
      <c r="E9" s="15">
        <v>0.85199999999999998</v>
      </c>
      <c r="F9" s="16">
        <v>0.88600000000000001</v>
      </c>
      <c r="G9" s="16">
        <v>1.8340000000000001</v>
      </c>
      <c r="H9" s="16">
        <v>0.86799999999999999</v>
      </c>
      <c r="I9" s="16">
        <v>6.4000000000000001E-2</v>
      </c>
      <c r="J9" s="16">
        <v>2.1000000000000001E-2</v>
      </c>
      <c r="K9" s="16">
        <v>7.5999999999999998E-2</v>
      </c>
      <c r="L9" s="16">
        <v>3.7999999999999999E-2</v>
      </c>
      <c r="M9" s="16">
        <v>7.4999999999999997E-2</v>
      </c>
      <c r="N9" s="16">
        <v>1.9E-2</v>
      </c>
      <c r="O9" s="16">
        <v>3.3000000000000002E-2</v>
      </c>
      <c r="P9" s="16">
        <v>1.2999999999999999E-2</v>
      </c>
      <c r="Q9" s="16">
        <v>6.4000000000000001E-2</v>
      </c>
      <c r="R9" s="18">
        <v>2.1000000000000001E-2</v>
      </c>
      <c r="S9">
        <v>0.70399999999999996</v>
      </c>
      <c r="T9">
        <v>0.83699999999999997</v>
      </c>
      <c r="U9">
        <v>0.51400000000000001</v>
      </c>
      <c r="V9">
        <v>0.54600000000000004</v>
      </c>
      <c r="W9">
        <v>1.6E-2</v>
      </c>
      <c r="X9">
        <v>1.4E-2</v>
      </c>
      <c r="Y9">
        <v>1.9E-2</v>
      </c>
      <c r="Z9">
        <v>1.2E-2</v>
      </c>
      <c r="AA9">
        <v>1.2E-2</v>
      </c>
      <c r="AB9">
        <v>1.2E-2</v>
      </c>
      <c r="AC9">
        <v>6.0000000000000001E-3</v>
      </c>
      <c r="AD9">
        <v>6.0000000000000001E-3</v>
      </c>
      <c r="AE9">
        <v>3.0000000000000001E-3</v>
      </c>
      <c r="AF9">
        <v>4.0000000000000001E-3</v>
      </c>
      <c r="AG9" s="15">
        <f t="shared" si="1"/>
        <v>0.14800000000000002</v>
      </c>
      <c r="AH9" s="16">
        <f t="shared" si="1"/>
        <v>4.9000000000000044E-2</v>
      </c>
      <c r="AI9" s="16">
        <f t="shared" si="0"/>
        <v>1.32</v>
      </c>
      <c r="AJ9" s="16">
        <f t="shared" si="0"/>
        <v>0.32199999999999995</v>
      </c>
      <c r="AK9" s="16">
        <f t="shared" si="0"/>
        <v>4.8000000000000001E-2</v>
      </c>
      <c r="AL9" s="16">
        <f t="shared" si="0"/>
        <v>7.000000000000001E-3</v>
      </c>
      <c r="AM9" s="16">
        <f t="shared" si="0"/>
        <v>5.6999999999999995E-2</v>
      </c>
      <c r="AN9" s="16">
        <f t="shared" si="0"/>
        <v>2.5999999999999999E-2</v>
      </c>
      <c r="AO9" s="16">
        <f t="shared" si="0"/>
        <v>6.3E-2</v>
      </c>
      <c r="AP9" s="16">
        <f t="shared" si="0"/>
        <v>6.9999999999999993E-3</v>
      </c>
      <c r="AQ9" s="16">
        <f t="shared" si="0"/>
        <v>2.7000000000000003E-2</v>
      </c>
      <c r="AR9" s="16">
        <f t="shared" si="0"/>
        <v>6.9999999999999993E-3</v>
      </c>
      <c r="AS9" s="16">
        <f t="shared" si="0"/>
        <v>6.0999999999999999E-2</v>
      </c>
      <c r="AT9" s="18">
        <f t="shared" si="0"/>
        <v>1.7000000000000001E-2</v>
      </c>
    </row>
    <row r="10" spans="1:46">
      <c r="A10" s="20">
        <v>1</v>
      </c>
      <c r="B10" s="16">
        <v>11</v>
      </c>
      <c r="C10" s="17" t="s">
        <v>47</v>
      </c>
      <c r="D10" s="17">
        <v>24</v>
      </c>
      <c r="E10" s="15">
        <v>0.65800000000000003</v>
      </c>
      <c r="F10" s="16">
        <v>0.434</v>
      </c>
      <c r="G10" s="16">
        <v>0.63</v>
      </c>
      <c r="H10" s="16">
        <v>0.46300000000000002</v>
      </c>
      <c r="I10" s="16">
        <v>2.5000000000000001E-2</v>
      </c>
      <c r="J10" s="16">
        <v>2.1000000000000001E-2</v>
      </c>
      <c r="K10" s="16">
        <v>2.7E-2</v>
      </c>
      <c r="L10" s="16">
        <v>2.5999999999999999E-2</v>
      </c>
      <c r="M10" s="16">
        <v>0.03</v>
      </c>
      <c r="N10" s="16">
        <v>1.9E-2</v>
      </c>
      <c r="O10" s="16">
        <v>1.6E-2</v>
      </c>
      <c r="P10" s="16">
        <v>1.2E-2</v>
      </c>
      <c r="Q10" s="16">
        <v>0.02</v>
      </c>
      <c r="R10" s="18">
        <v>1.4E-2</v>
      </c>
      <c r="S10">
        <v>0.53800000000000003</v>
      </c>
      <c r="T10">
        <v>0.33700000000000002</v>
      </c>
      <c r="U10">
        <v>0.29099999999999998</v>
      </c>
      <c r="V10">
        <v>0.246</v>
      </c>
      <c r="W10">
        <v>1.4E-2</v>
      </c>
      <c r="X10">
        <v>1.4E-2</v>
      </c>
      <c r="Y10">
        <v>1.0999999999999999E-2</v>
      </c>
      <c r="Z10">
        <v>1.2E-2</v>
      </c>
      <c r="AA10">
        <v>1.0999999999999999E-2</v>
      </c>
      <c r="AB10">
        <v>0.01</v>
      </c>
      <c r="AC10">
        <v>6.0000000000000001E-3</v>
      </c>
      <c r="AD10">
        <v>4.0000000000000001E-3</v>
      </c>
      <c r="AE10">
        <v>8.0000000000000002E-3</v>
      </c>
      <c r="AF10">
        <v>4.0000000000000001E-3</v>
      </c>
      <c r="AG10" s="15">
        <f t="shared" si="1"/>
        <v>0.12</v>
      </c>
      <c r="AH10" s="16">
        <f t="shared" si="1"/>
        <v>9.6999999999999975E-2</v>
      </c>
      <c r="AI10" s="16">
        <f t="shared" si="0"/>
        <v>0.33900000000000002</v>
      </c>
      <c r="AJ10" s="16">
        <f t="shared" si="0"/>
        <v>0.21700000000000003</v>
      </c>
      <c r="AK10" s="16">
        <f t="shared" si="0"/>
        <v>1.1000000000000001E-2</v>
      </c>
      <c r="AL10" s="16">
        <f t="shared" si="0"/>
        <v>7.000000000000001E-3</v>
      </c>
      <c r="AM10" s="16">
        <f t="shared" si="0"/>
        <v>1.6E-2</v>
      </c>
      <c r="AN10" s="16">
        <f t="shared" si="0"/>
        <v>1.3999999999999999E-2</v>
      </c>
      <c r="AO10" s="16">
        <f t="shared" si="0"/>
        <v>1.9E-2</v>
      </c>
      <c r="AP10" s="16">
        <f t="shared" si="0"/>
        <v>8.9999999999999993E-3</v>
      </c>
      <c r="AQ10" s="16">
        <f t="shared" si="0"/>
        <v>0.01</v>
      </c>
      <c r="AR10" s="16">
        <f t="shared" si="0"/>
        <v>8.0000000000000002E-3</v>
      </c>
      <c r="AS10" s="16">
        <f t="shared" si="0"/>
        <v>1.2E-2</v>
      </c>
      <c r="AT10" s="18">
        <f t="shared" si="0"/>
        <v>0.01</v>
      </c>
    </row>
    <row r="11" spans="1:46">
      <c r="A11" s="20">
        <v>1</v>
      </c>
      <c r="B11" s="22">
        <v>12</v>
      </c>
      <c r="C11" s="23" t="s">
        <v>47</v>
      </c>
      <c r="D11" s="23">
        <v>21</v>
      </c>
      <c r="E11" s="24">
        <v>0.56699999999999995</v>
      </c>
      <c r="F11" s="22">
        <v>0.441</v>
      </c>
      <c r="G11" s="22">
        <v>0.626</v>
      </c>
      <c r="H11" s="22">
        <v>0.53800000000000003</v>
      </c>
      <c r="I11" s="22">
        <v>2.7E-2</v>
      </c>
      <c r="J11" s="22">
        <v>1.7999999999999999E-2</v>
      </c>
      <c r="K11" s="22">
        <v>2.7E-2</v>
      </c>
      <c r="L11" s="22">
        <v>2.7E-2</v>
      </c>
      <c r="M11" s="22">
        <v>2.5000000000000001E-2</v>
      </c>
      <c r="N11" s="22">
        <v>1.4999999999999999E-2</v>
      </c>
      <c r="O11" s="22">
        <v>1.4E-2</v>
      </c>
      <c r="P11" s="22">
        <v>8.0000000000000002E-3</v>
      </c>
      <c r="Q11" s="22">
        <v>1.7999999999999999E-2</v>
      </c>
      <c r="R11" s="60">
        <v>1.2E-2</v>
      </c>
      <c r="S11" s="89">
        <v>0.30099999999999999</v>
      </c>
      <c r="T11" s="89">
        <v>0.33600000000000002</v>
      </c>
      <c r="U11" s="89">
        <v>0.24</v>
      </c>
      <c r="V11" s="89">
        <v>0.23899999999999999</v>
      </c>
      <c r="W11" s="89">
        <v>2.1000000000000001E-2</v>
      </c>
      <c r="X11" s="89">
        <v>1.7000000000000001E-2</v>
      </c>
      <c r="Y11" s="89">
        <v>1.7999999999999999E-2</v>
      </c>
      <c r="Z11" s="89">
        <v>1.4E-2</v>
      </c>
      <c r="AA11" s="89">
        <v>7.0000000000000001E-3</v>
      </c>
      <c r="AB11" s="89">
        <v>5.0000000000000001E-3</v>
      </c>
      <c r="AC11" s="89">
        <v>4.0000000000000001E-3</v>
      </c>
      <c r="AD11" s="89">
        <v>3.0000000000000001E-3</v>
      </c>
      <c r="AE11" s="89">
        <v>4.0000000000000001E-3</v>
      </c>
      <c r="AF11" s="89">
        <v>4.0000000000000001E-3</v>
      </c>
      <c r="AG11" s="91">
        <f t="shared" si="1"/>
        <v>0.26599999999999996</v>
      </c>
      <c r="AH11" s="70">
        <f t="shared" si="1"/>
        <v>0.10499999999999998</v>
      </c>
      <c r="AI11" s="70">
        <f t="shared" si="0"/>
        <v>0.38600000000000001</v>
      </c>
      <c r="AJ11" s="70">
        <f t="shared" si="0"/>
        <v>0.29900000000000004</v>
      </c>
      <c r="AK11" s="70">
        <f t="shared" si="0"/>
        <v>5.9999999999999984E-3</v>
      </c>
      <c r="AL11" s="70">
        <f t="shared" si="0"/>
        <v>9.9999999999999742E-4</v>
      </c>
      <c r="AM11" s="70">
        <f t="shared" si="0"/>
        <v>9.0000000000000011E-3</v>
      </c>
      <c r="AN11" s="70">
        <f t="shared" si="0"/>
        <v>1.2999999999999999E-2</v>
      </c>
      <c r="AO11" s="70">
        <f t="shared" si="0"/>
        <v>1.8000000000000002E-2</v>
      </c>
      <c r="AP11" s="70">
        <f t="shared" si="0"/>
        <v>9.9999999999999985E-3</v>
      </c>
      <c r="AQ11" s="70">
        <f t="shared" si="0"/>
        <v>0.01</v>
      </c>
      <c r="AR11" s="70">
        <f t="shared" si="0"/>
        <v>5.0000000000000001E-3</v>
      </c>
      <c r="AS11" s="70">
        <f t="shared" si="0"/>
        <v>1.3999999999999999E-2</v>
      </c>
      <c r="AT11" s="90">
        <f t="shared" si="0"/>
        <v>8.0000000000000002E-3</v>
      </c>
    </row>
    <row r="12" spans="1:46">
      <c r="A12" s="20">
        <v>1</v>
      </c>
      <c r="B12" s="16">
        <v>13</v>
      </c>
      <c r="C12" s="21" t="s">
        <v>47</v>
      </c>
      <c r="D12" s="21">
        <v>22</v>
      </c>
      <c r="E12" s="15">
        <v>0.30099999999999999</v>
      </c>
      <c r="F12" s="16">
        <v>0.30499999999999999</v>
      </c>
      <c r="G12" s="16">
        <v>0.27900000000000003</v>
      </c>
      <c r="H12" s="16">
        <v>0.27600000000000002</v>
      </c>
      <c r="I12" s="16">
        <v>2.5000000000000001E-2</v>
      </c>
      <c r="J12" s="16">
        <v>2.5000000000000001E-2</v>
      </c>
      <c r="K12" s="16">
        <v>2.1000000000000001E-2</v>
      </c>
      <c r="L12" s="16">
        <v>2.1000000000000001E-2</v>
      </c>
      <c r="M12" s="16">
        <v>6.0000000000000001E-3</v>
      </c>
      <c r="N12" s="16">
        <v>5.0000000000000001E-3</v>
      </c>
      <c r="O12" s="16">
        <v>2E-3</v>
      </c>
      <c r="P12" s="16">
        <v>2E-3</v>
      </c>
      <c r="Q12" s="16">
        <v>3.0000000000000001E-3</v>
      </c>
      <c r="R12" s="18">
        <v>2E-3</v>
      </c>
      <c r="S12">
        <v>0.223</v>
      </c>
      <c r="T12">
        <v>0.2</v>
      </c>
      <c r="U12">
        <v>0.13</v>
      </c>
      <c r="V12">
        <v>0.121</v>
      </c>
      <c r="W12">
        <v>2.4E-2</v>
      </c>
      <c r="X12">
        <v>2.3E-2</v>
      </c>
      <c r="Y12">
        <v>1.4E-2</v>
      </c>
      <c r="Z12">
        <v>1.2E-2</v>
      </c>
      <c r="AA12">
        <v>5.0000000000000001E-3</v>
      </c>
      <c r="AB12">
        <v>5.0000000000000001E-3</v>
      </c>
      <c r="AC12">
        <v>2E-3</v>
      </c>
      <c r="AD12">
        <v>2E-3</v>
      </c>
      <c r="AE12">
        <v>2E-3</v>
      </c>
      <c r="AF12">
        <v>2E-3</v>
      </c>
      <c r="AG12" s="15">
        <f t="shared" si="1"/>
        <v>7.7999999999999986E-2</v>
      </c>
      <c r="AH12" s="16">
        <f t="shared" si="1"/>
        <v>0.10499999999999998</v>
      </c>
      <c r="AI12" s="16">
        <f t="shared" si="0"/>
        <v>0.14900000000000002</v>
      </c>
      <c r="AJ12" s="16">
        <f t="shared" si="0"/>
        <v>0.15500000000000003</v>
      </c>
      <c r="AK12" s="16">
        <f t="shared" si="0"/>
        <v>1.0000000000000009E-3</v>
      </c>
      <c r="AL12" s="16">
        <f t="shared" si="0"/>
        <v>2.0000000000000018E-3</v>
      </c>
      <c r="AM12" s="16">
        <f t="shared" si="0"/>
        <v>7.000000000000001E-3</v>
      </c>
      <c r="AN12" s="16">
        <f t="shared" si="0"/>
        <v>9.0000000000000011E-3</v>
      </c>
      <c r="AO12" s="16">
        <f t="shared" si="0"/>
        <v>1E-3</v>
      </c>
      <c r="AP12" s="16">
        <f t="shared" si="0"/>
        <v>0</v>
      </c>
      <c r="AQ12" s="16">
        <f t="shared" si="0"/>
        <v>0</v>
      </c>
      <c r="AR12" s="16">
        <f t="shared" si="0"/>
        <v>0</v>
      </c>
      <c r="AS12" s="16">
        <f t="shared" si="0"/>
        <v>1E-3</v>
      </c>
      <c r="AT12" s="18">
        <f t="shared" si="0"/>
        <v>0</v>
      </c>
    </row>
    <row r="13" spans="1:46">
      <c r="A13" s="20">
        <v>1</v>
      </c>
      <c r="B13" s="16">
        <v>14</v>
      </c>
      <c r="C13" s="17" t="s">
        <v>48</v>
      </c>
      <c r="D13" s="17">
        <v>26</v>
      </c>
      <c r="E13" s="15">
        <v>0.36299999999999999</v>
      </c>
      <c r="F13" s="16">
        <v>0.41599999999999998</v>
      </c>
      <c r="G13" s="16">
        <v>1.9450000000000001</v>
      </c>
      <c r="H13" s="16">
        <v>2.2370000000000001</v>
      </c>
      <c r="I13" s="16">
        <v>5.1999999999999998E-2</v>
      </c>
      <c r="J13" s="16">
        <v>4.3999999999999997E-2</v>
      </c>
      <c r="K13" s="16">
        <v>3.9E-2</v>
      </c>
      <c r="L13" s="16">
        <v>5.8000000000000003E-2</v>
      </c>
      <c r="M13" s="16">
        <v>2.3E-2</v>
      </c>
      <c r="N13" s="16">
        <v>3.4000000000000002E-2</v>
      </c>
      <c r="O13" s="16">
        <v>0.01</v>
      </c>
      <c r="P13" s="16">
        <v>1.4999999999999999E-2</v>
      </c>
      <c r="Q13" s="16">
        <v>1.4999999999999999E-2</v>
      </c>
      <c r="R13" s="18">
        <v>2.9000000000000001E-2</v>
      </c>
      <c r="S13">
        <v>0.70599999999999996</v>
      </c>
      <c r="T13">
        <v>0.497</v>
      </c>
      <c r="U13">
        <v>1.151</v>
      </c>
      <c r="V13">
        <v>0.65700000000000003</v>
      </c>
      <c r="W13">
        <v>2.1999999999999999E-2</v>
      </c>
      <c r="X13">
        <v>1.7000000000000001E-2</v>
      </c>
      <c r="Y13">
        <v>3.9E-2</v>
      </c>
      <c r="Z13">
        <v>3.4000000000000002E-2</v>
      </c>
      <c r="AA13">
        <v>2.4E-2</v>
      </c>
      <c r="AB13">
        <v>2.1000000000000001E-2</v>
      </c>
      <c r="AC13">
        <v>1.7000000000000001E-2</v>
      </c>
      <c r="AD13">
        <v>8.0000000000000002E-3</v>
      </c>
      <c r="AE13">
        <v>1.7000000000000001E-2</v>
      </c>
      <c r="AF13">
        <v>0.01</v>
      </c>
      <c r="AG13" s="24">
        <f t="shared" si="1"/>
        <v>-0.34299999999999997</v>
      </c>
      <c r="AH13" s="22">
        <f t="shared" si="1"/>
        <v>-8.1000000000000016E-2</v>
      </c>
      <c r="AI13" s="16">
        <f t="shared" si="0"/>
        <v>0.79400000000000004</v>
      </c>
      <c r="AJ13" s="16">
        <f t="shared" si="0"/>
        <v>1.58</v>
      </c>
      <c r="AK13" s="16">
        <f t="shared" si="0"/>
        <v>0.03</v>
      </c>
      <c r="AL13" s="16">
        <f t="shared" si="0"/>
        <v>2.6999999999999996E-2</v>
      </c>
      <c r="AM13" s="16">
        <f t="shared" si="0"/>
        <v>0</v>
      </c>
      <c r="AN13" s="16">
        <f t="shared" si="0"/>
        <v>2.4E-2</v>
      </c>
      <c r="AO13" s="22">
        <f t="shared" si="0"/>
        <v>-1.0000000000000009E-3</v>
      </c>
      <c r="AP13" s="16">
        <f t="shared" si="0"/>
        <v>1.3000000000000001E-2</v>
      </c>
      <c r="AQ13" s="22">
        <f t="shared" si="0"/>
        <v>-7.000000000000001E-3</v>
      </c>
      <c r="AR13" s="16">
        <f t="shared" si="0"/>
        <v>6.9999999999999993E-3</v>
      </c>
      <c r="AS13" s="22">
        <f t="shared" si="0"/>
        <v>-2.0000000000000018E-3</v>
      </c>
      <c r="AT13" s="18">
        <f t="shared" si="0"/>
        <v>1.9000000000000003E-2</v>
      </c>
    </row>
    <row r="14" spans="1:46">
      <c r="A14" s="20">
        <v>1</v>
      </c>
      <c r="B14" s="16">
        <v>15</v>
      </c>
      <c r="C14" s="17" t="s">
        <v>48</v>
      </c>
      <c r="D14" s="17">
        <v>31</v>
      </c>
      <c r="E14" s="15">
        <v>0.45100000000000001</v>
      </c>
      <c r="F14" s="16">
        <v>0.33</v>
      </c>
      <c r="G14" s="16">
        <v>0.48499999999999999</v>
      </c>
      <c r="H14" s="16">
        <v>0.30399999999999999</v>
      </c>
      <c r="I14" s="16">
        <v>2.7E-2</v>
      </c>
      <c r="J14" s="16">
        <v>0.02</v>
      </c>
      <c r="K14" s="16">
        <v>2.7E-2</v>
      </c>
      <c r="L14" s="16">
        <v>2.1000000000000001E-2</v>
      </c>
      <c r="M14" s="16">
        <v>0.02</v>
      </c>
      <c r="N14" s="16">
        <v>0.01</v>
      </c>
      <c r="O14" s="16">
        <v>0.01</v>
      </c>
      <c r="P14" s="16">
        <v>8.0000000000000002E-3</v>
      </c>
      <c r="Q14" s="16">
        <v>1.4E-2</v>
      </c>
      <c r="R14" s="18">
        <v>1.0999999999999999E-2</v>
      </c>
      <c r="S14">
        <v>0.47899999999999998</v>
      </c>
      <c r="T14">
        <v>0.50800000000000001</v>
      </c>
      <c r="U14">
        <v>0.29799999999999999</v>
      </c>
      <c r="V14">
        <v>0.27800000000000002</v>
      </c>
      <c r="W14">
        <v>1.4E-2</v>
      </c>
      <c r="X14">
        <v>1.2E-2</v>
      </c>
      <c r="Y14">
        <v>1.4E-2</v>
      </c>
      <c r="Z14">
        <v>1.2E-2</v>
      </c>
      <c r="AA14">
        <v>0.01</v>
      </c>
      <c r="AB14">
        <v>8.0000000000000002E-3</v>
      </c>
      <c r="AC14">
        <v>6.0000000000000001E-3</v>
      </c>
      <c r="AD14">
        <v>5.0000000000000001E-3</v>
      </c>
      <c r="AE14">
        <v>8.0000000000000002E-3</v>
      </c>
      <c r="AF14">
        <v>7.0000000000000001E-3</v>
      </c>
      <c r="AG14" s="24">
        <f t="shared" si="1"/>
        <v>-2.7999999999999969E-2</v>
      </c>
      <c r="AH14" s="22">
        <f t="shared" si="1"/>
        <v>-0.17799999999999999</v>
      </c>
      <c r="AI14" s="16">
        <f t="shared" si="0"/>
        <v>0.187</v>
      </c>
      <c r="AJ14" s="16">
        <f t="shared" si="0"/>
        <v>2.5999999999999968E-2</v>
      </c>
      <c r="AK14" s="16">
        <f t="shared" si="0"/>
        <v>1.2999999999999999E-2</v>
      </c>
      <c r="AL14" s="16">
        <f t="shared" si="0"/>
        <v>8.0000000000000002E-3</v>
      </c>
      <c r="AM14" s="16">
        <f t="shared" si="0"/>
        <v>1.2999999999999999E-2</v>
      </c>
      <c r="AN14" s="16">
        <f t="shared" si="0"/>
        <v>9.0000000000000011E-3</v>
      </c>
      <c r="AO14" s="16">
        <f t="shared" si="0"/>
        <v>0.01</v>
      </c>
      <c r="AP14" s="16">
        <f t="shared" si="0"/>
        <v>2E-3</v>
      </c>
      <c r="AQ14" s="16">
        <f t="shared" si="0"/>
        <v>4.0000000000000001E-3</v>
      </c>
      <c r="AR14" s="16">
        <f t="shared" si="0"/>
        <v>3.0000000000000001E-3</v>
      </c>
      <c r="AS14" s="16">
        <f t="shared" si="0"/>
        <v>6.0000000000000001E-3</v>
      </c>
      <c r="AT14" s="18">
        <f t="shared" si="0"/>
        <v>3.9999999999999992E-3</v>
      </c>
    </row>
    <row r="15" spans="1:46">
      <c r="A15" s="20">
        <v>1</v>
      </c>
      <c r="B15" s="16">
        <v>16</v>
      </c>
      <c r="C15" s="17" t="s">
        <v>47</v>
      </c>
      <c r="D15" s="17">
        <v>24</v>
      </c>
      <c r="E15" s="15">
        <v>0.437</v>
      </c>
      <c r="F15" s="16">
        <v>0.34499999999999997</v>
      </c>
      <c r="G15" s="16">
        <v>0.42</v>
      </c>
      <c r="H15" s="16">
        <v>0.34799999999999998</v>
      </c>
      <c r="I15" s="16">
        <v>2.3E-2</v>
      </c>
      <c r="J15" s="16">
        <v>0.02</v>
      </c>
      <c r="K15" s="16">
        <v>2.5000000000000001E-2</v>
      </c>
      <c r="L15" s="16">
        <v>1.7999999999999999E-2</v>
      </c>
      <c r="M15" s="16">
        <v>0.01</v>
      </c>
      <c r="N15" s="16">
        <v>7.0000000000000001E-3</v>
      </c>
      <c r="O15" s="16">
        <v>6.0000000000000001E-3</v>
      </c>
      <c r="P15" s="16">
        <v>4.0000000000000001E-3</v>
      </c>
      <c r="Q15" s="16">
        <v>6.0000000000000001E-3</v>
      </c>
      <c r="R15" s="18">
        <v>6.0000000000000001E-3</v>
      </c>
      <c r="S15">
        <v>0.28100000000000003</v>
      </c>
      <c r="T15">
        <v>0.18099999999999999</v>
      </c>
      <c r="U15">
        <v>0.27600000000000002</v>
      </c>
      <c r="V15">
        <v>0.249</v>
      </c>
      <c r="W15">
        <v>1.4E-2</v>
      </c>
      <c r="X15">
        <v>1.7999999999999999E-2</v>
      </c>
      <c r="Y15">
        <v>2.1000000000000001E-2</v>
      </c>
      <c r="Z15">
        <v>1.4E-2</v>
      </c>
      <c r="AA15">
        <v>7.0000000000000001E-3</v>
      </c>
      <c r="AB15">
        <v>4.0000000000000001E-3</v>
      </c>
      <c r="AC15">
        <v>2E-3</v>
      </c>
      <c r="AD15">
        <v>2E-3</v>
      </c>
      <c r="AE15">
        <v>4.0000000000000001E-3</v>
      </c>
      <c r="AF15">
        <v>4.0000000000000001E-3</v>
      </c>
      <c r="AG15" s="15">
        <f t="shared" si="1"/>
        <v>0.15599999999999997</v>
      </c>
      <c r="AH15" s="16">
        <f t="shared" si="1"/>
        <v>0.16399999999999998</v>
      </c>
      <c r="AI15" s="16">
        <f t="shared" si="0"/>
        <v>0.14399999999999996</v>
      </c>
      <c r="AJ15" s="16">
        <f t="shared" si="0"/>
        <v>9.8999999999999977E-2</v>
      </c>
      <c r="AK15" s="16">
        <f t="shared" si="0"/>
        <v>8.9999999999999993E-3</v>
      </c>
      <c r="AL15" s="16">
        <f t="shared" si="0"/>
        <v>2.0000000000000018E-3</v>
      </c>
      <c r="AM15" s="16">
        <f t="shared" si="0"/>
        <v>4.0000000000000001E-3</v>
      </c>
      <c r="AN15" s="16">
        <f t="shared" si="0"/>
        <v>3.9999999999999983E-3</v>
      </c>
      <c r="AO15" s="16">
        <f t="shared" si="0"/>
        <v>3.0000000000000001E-3</v>
      </c>
      <c r="AP15" s="16">
        <f t="shared" si="0"/>
        <v>3.0000000000000001E-3</v>
      </c>
      <c r="AQ15" s="16">
        <f t="shared" si="0"/>
        <v>4.0000000000000001E-3</v>
      </c>
      <c r="AR15" s="16">
        <f t="shared" si="0"/>
        <v>2E-3</v>
      </c>
      <c r="AS15" s="16">
        <f t="shared" si="0"/>
        <v>2E-3</v>
      </c>
      <c r="AT15" s="18">
        <f t="shared" si="0"/>
        <v>2E-3</v>
      </c>
    </row>
    <row r="16" spans="1:46">
      <c r="A16" s="20"/>
      <c r="B16" s="17">
        <v>17</v>
      </c>
      <c r="C16" s="17"/>
      <c r="D16" s="17"/>
      <c r="E16" s="15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8"/>
      <c r="S16" s="15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8"/>
      <c r="AG16" s="15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8"/>
    </row>
    <row r="17" spans="1:46">
      <c r="A17" s="20">
        <v>1</v>
      </c>
      <c r="B17" s="16">
        <v>18</v>
      </c>
      <c r="C17" s="17" t="s">
        <v>47</v>
      </c>
      <c r="D17" s="17">
        <v>23</v>
      </c>
      <c r="E17" s="15">
        <v>0.33200000000000002</v>
      </c>
      <c r="F17" s="16">
        <v>0.307</v>
      </c>
      <c r="G17" s="16">
        <v>0.373</v>
      </c>
      <c r="H17" s="16">
        <v>0.35199999999999998</v>
      </c>
      <c r="I17" s="16">
        <v>2.1000000000000001E-2</v>
      </c>
      <c r="J17" s="16">
        <v>1.6E-2</v>
      </c>
      <c r="K17" s="16">
        <v>2.1000000000000001E-2</v>
      </c>
      <c r="L17" s="16">
        <v>1.7999999999999999E-2</v>
      </c>
      <c r="M17" s="16">
        <v>0.01</v>
      </c>
      <c r="N17" s="16">
        <v>8.0000000000000002E-3</v>
      </c>
      <c r="O17" s="16">
        <v>6.0000000000000001E-3</v>
      </c>
      <c r="P17" s="16">
        <v>4.0000000000000001E-3</v>
      </c>
      <c r="Q17" s="16">
        <v>7.0000000000000001E-3</v>
      </c>
      <c r="R17" s="18">
        <v>6.0000000000000001E-3</v>
      </c>
      <c r="S17">
        <v>0.56100000000000005</v>
      </c>
      <c r="T17">
        <v>0.37</v>
      </c>
      <c r="U17">
        <v>0.55500000000000005</v>
      </c>
      <c r="V17">
        <v>0.36499999999999999</v>
      </c>
      <c r="W17">
        <v>2.5999999999999999E-2</v>
      </c>
      <c r="X17">
        <v>1.2E-2</v>
      </c>
      <c r="Y17">
        <v>2.3E-2</v>
      </c>
      <c r="Z17">
        <v>0.02</v>
      </c>
      <c r="AA17">
        <v>2.1000000000000001E-2</v>
      </c>
      <c r="AB17">
        <v>0.01</v>
      </c>
      <c r="AC17">
        <v>1.2E-2</v>
      </c>
      <c r="AD17">
        <v>0.01</v>
      </c>
      <c r="AE17">
        <v>1.2E-2</v>
      </c>
      <c r="AF17">
        <v>0.01</v>
      </c>
      <c r="AG17" s="24">
        <f t="shared" si="1"/>
        <v>-0.22900000000000004</v>
      </c>
      <c r="AH17" s="22">
        <f t="shared" si="1"/>
        <v>-6.3E-2</v>
      </c>
      <c r="AI17" s="22">
        <f t="shared" si="0"/>
        <v>-0.18200000000000005</v>
      </c>
      <c r="AJ17" s="22">
        <f t="shared" si="0"/>
        <v>-1.3000000000000012E-2</v>
      </c>
      <c r="AK17" s="22">
        <f t="shared" si="0"/>
        <v>-4.9999999999999975E-3</v>
      </c>
      <c r="AL17" s="16">
        <f t="shared" si="0"/>
        <v>4.0000000000000001E-3</v>
      </c>
      <c r="AM17" s="22">
        <f t="shared" si="0"/>
        <v>-1.9999999999999983E-3</v>
      </c>
      <c r="AN17" s="22">
        <f t="shared" si="0"/>
        <v>-2.0000000000000018E-3</v>
      </c>
      <c r="AO17" s="22">
        <f t="shared" si="0"/>
        <v>-1.1000000000000001E-2</v>
      </c>
      <c r="AP17" s="22">
        <f t="shared" si="0"/>
        <v>-2E-3</v>
      </c>
      <c r="AQ17" s="22">
        <f t="shared" si="0"/>
        <v>-6.0000000000000001E-3</v>
      </c>
      <c r="AR17" s="22">
        <f t="shared" si="0"/>
        <v>-6.0000000000000001E-3</v>
      </c>
      <c r="AS17" s="22">
        <f t="shared" si="0"/>
        <v>-5.0000000000000001E-3</v>
      </c>
      <c r="AT17" s="60">
        <f t="shared" si="0"/>
        <v>-4.0000000000000001E-3</v>
      </c>
    </row>
    <row r="18" spans="1:46">
      <c r="A18" s="20">
        <v>1</v>
      </c>
      <c r="B18" s="16">
        <v>19</v>
      </c>
      <c r="C18" s="17" t="s">
        <v>47</v>
      </c>
      <c r="D18" s="17">
        <v>35</v>
      </c>
      <c r="E18" s="15">
        <v>0.69699999999999995</v>
      </c>
      <c r="F18" s="16">
        <v>0.61699999999999999</v>
      </c>
      <c r="G18" s="16">
        <v>0.66600000000000004</v>
      </c>
      <c r="H18" s="16">
        <v>0.48299999999999998</v>
      </c>
      <c r="I18" s="16">
        <v>2.4E-2</v>
      </c>
      <c r="J18" s="16">
        <v>1.7999999999999999E-2</v>
      </c>
      <c r="K18" s="16">
        <v>3.4000000000000002E-2</v>
      </c>
      <c r="L18" s="16">
        <v>3.1E-2</v>
      </c>
      <c r="M18" s="16">
        <v>2.1999999999999999E-2</v>
      </c>
      <c r="N18" s="16">
        <v>1.7999999999999999E-2</v>
      </c>
      <c r="O18" s="16">
        <v>1.2E-2</v>
      </c>
      <c r="P18" s="16">
        <v>0.01</v>
      </c>
      <c r="Q18" s="16">
        <v>1.7000000000000001E-2</v>
      </c>
      <c r="R18" s="18">
        <v>1.2E-2</v>
      </c>
      <c r="S18">
        <v>0.67600000000000005</v>
      </c>
      <c r="T18">
        <v>0.63600000000000001</v>
      </c>
      <c r="U18">
        <v>0.41199999999999998</v>
      </c>
      <c r="V18">
        <v>0.23300000000000001</v>
      </c>
      <c r="W18">
        <v>2.8000000000000001E-2</v>
      </c>
      <c r="X18">
        <v>1.6E-2</v>
      </c>
      <c r="Y18">
        <v>3.5000000000000003E-2</v>
      </c>
      <c r="Z18">
        <v>2.7E-2</v>
      </c>
      <c r="AA18">
        <v>2.8000000000000001E-2</v>
      </c>
      <c r="AB18">
        <v>1.7000000000000001E-2</v>
      </c>
      <c r="AC18">
        <v>1.4E-2</v>
      </c>
      <c r="AD18">
        <v>0.01</v>
      </c>
      <c r="AE18">
        <v>1.4999999999999999E-2</v>
      </c>
      <c r="AF18">
        <v>0.01</v>
      </c>
      <c r="AG18" s="15">
        <f t="shared" si="1"/>
        <v>2.0999999999999908E-2</v>
      </c>
      <c r="AH18" s="22">
        <f t="shared" si="1"/>
        <v>-1.9000000000000017E-2</v>
      </c>
      <c r="AI18" s="16">
        <f t="shared" si="0"/>
        <v>0.25400000000000006</v>
      </c>
      <c r="AJ18" s="16">
        <f t="shared" si="0"/>
        <v>0.24999999999999997</v>
      </c>
      <c r="AK18" s="22">
        <f t="shared" si="0"/>
        <v>-4.0000000000000001E-3</v>
      </c>
      <c r="AL18" s="16">
        <f t="shared" si="0"/>
        <v>1.9999999999999983E-3</v>
      </c>
      <c r="AM18" s="22">
        <f t="shared" si="0"/>
        <v>-1.0000000000000009E-3</v>
      </c>
      <c r="AN18" s="16">
        <f t="shared" si="0"/>
        <v>4.0000000000000001E-3</v>
      </c>
      <c r="AO18" s="22">
        <f t="shared" si="0"/>
        <v>-6.0000000000000019E-3</v>
      </c>
      <c r="AP18" s="16">
        <f t="shared" si="0"/>
        <v>9.9999999999999742E-4</v>
      </c>
      <c r="AQ18" s="16">
        <f t="shared" si="0"/>
        <v>-2E-3</v>
      </c>
      <c r="AR18" s="16">
        <f t="shared" si="0"/>
        <v>0</v>
      </c>
      <c r="AS18" s="16">
        <f t="shared" si="0"/>
        <v>2.0000000000000018E-3</v>
      </c>
      <c r="AT18" s="18">
        <f t="shared" si="0"/>
        <v>2E-3</v>
      </c>
    </row>
    <row r="19" spans="1:46">
      <c r="A19" s="26">
        <v>1</v>
      </c>
      <c r="B19" s="22">
        <v>20</v>
      </c>
      <c r="C19" s="23" t="s">
        <v>48</v>
      </c>
      <c r="D19" s="23">
        <v>42</v>
      </c>
      <c r="E19" s="24">
        <v>0.41399999999999998</v>
      </c>
      <c r="F19" s="22">
        <v>0.40699999999999997</v>
      </c>
      <c r="G19" s="22">
        <v>0.38300000000000001</v>
      </c>
      <c r="H19" s="22">
        <v>0.39300000000000002</v>
      </c>
      <c r="I19" s="22">
        <v>1.6E-2</v>
      </c>
      <c r="J19" s="22">
        <v>1.4E-2</v>
      </c>
      <c r="K19" s="22">
        <v>1.4E-2</v>
      </c>
      <c r="L19" s="22">
        <v>1.2E-2</v>
      </c>
      <c r="M19" s="22">
        <v>8.9999999999999993E-3</v>
      </c>
      <c r="N19" s="22">
        <v>8.0000000000000002E-3</v>
      </c>
      <c r="O19" s="22">
        <v>6.0000000000000001E-3</v>
      </c>
      <c r="P19" s="22">
        <v>5.0000000000000001E-3</v>
      </c>
      <c r="Q19" s="22">
        <v>6.0000000000000001E-3</v>
      </c>
      <c r="R19" s="60">
        <v>6.0000000000000001E-3</v>
      </c>
      <c r="S19">
        <v>0.4</v>
      </c>
      <c r="T19">
        <v>0.312</v>
      </c>
      <c r="U19">
        <v>0.27500000000000002</v>
      </c>
      <c r="V19">
        <v>0.255</v>
      </c>
      <c r="W19">
        <v>2.9000000000000001E-2</v>
      </c>
      <c r="X19">
        <v>1.6E-2</v>
      </c>
      <c r="Y19">
        <v>0.01</v>
      </c>
      <c r="Z19">
        <v>0.01</v>
      </c>
      <c r="AA19">
        <v>1.2E-2</v>
      </c>
      <c r="AB19">
        <v>7.0000000000000001E-3</v>
      </c>
      <c r="AC19">
        <v>6.0000000000000001E-3</v>
      </c>
      <c r="AD19">
        <v>6.0000000000000001E-3</v>
      </c>
      <c r="AE19">
        <v>6.0000000000000001E-3</v>
      </c>
      <c r="AF19">
        <v>4.0000000000000001E-3</v>
      </c>
      <c r="AG19" s="91">
        <f t="shared" si="1"/>
        <v>1.3999999999999957E-2</v>
      </c>
      <c r="AH19" s="70">
        <f t="shared" si="1"/>
        <v>9.4999999999999973E-2</v>
      </c>
      <c r="AI19" s="70">
        <f t="shared" si="0"/>
        <v>0.10799999999999998</v>
      </c>
      <c r="AJ19" s="70">
        <f t="shared" si="0"/>
        <v>0.13800000000000001</v>
      </c>
      <c r="AK19" s="22">
        <f t="shared" si="0"/>
        <v>-1.3000000000000001E-2</v>
      </c>
      <c r="AL19" s="22">
        <f t="shared" si="0"/>
        <v>-2E-3</v>
      </c>
      <c r="AM19" s="70">
        <f t="shared" si="0"/>
        <v>4.0000000000000001E-3</v>
      </c>
      <c r="AN19" s="70">
        <f t="shared" si="0"/>
        <v>2E-3</v>
      </c>
      <c r="AO19" s="22">
        <f t="shared" si="0"/>
        <v>-3.0000000000000009E-3</v>
      </c>
      <c r="AP19" s="70">
        <f t="shared" si="0"/>
        <v>1E-3</v>
      </c>
      <c r="AQ19" s="70">
        <f t="shared" si="0"/>
        <v>0</v>
      </c>
      <c r="AR19" s="22">
        <f t="shared" si="0"/>
        <v>-1E-3</v>
      </c>
      <c r="AS19" s="70">
        <f t="shared" si="0"/>
        <v>0</v>
      </c>
      <c r="AT19" s="90">
        <f t="shared" si="0"/>
        <v>2E-3</v>
      </c>
    </row>
    <row r="20" spans="1:46">
      <c r="A20" s="20">
        <v>1</v>
      </c>
      <c r="B20" s="16">
        <v>21</v>
      </c>
      <c r="C20" s="17" t="s">
        <v>47</v>
      </c>
      <c r="D20" s="17">
        <v>27</v>
      </c>
      <c r="E20" s="15">
        <v>0.48899999999999999</v>
      </c>
      <c r="F20" s="16">
        <v>0.48</v>
      </c>
      <c r="G20" s="16">
        <v>0.42099999999999999</v>
      </c>
      <c r="H20" s="16">
        <v>0.44400000000000001</v>
      </c>
      <c r="I20" s="16">
        <v>0.02</v>
      </c>
      <c r="J20" s="16">
        <v>1.7000000000000001E-2</v>
      </c>
      <c r="K20" s="16">
        <v>1.7999999999999999E-2</v>
      </c>
      <c r="L20" s="16">
        <v>1.6E-2</v>
      </c>
      <c r="M20" s="16">
        <v>8.9999999999999993E-3</v>
      </c>
      <c r="N20" s="16">
        <v>8.0000000000000002E-3</v>
      </c>
      <c r="O20" s="16">
        <v>5.0000000000000001E-3</v>
      </c>
      <c r="P20" s="16">
        <v>6.0000000000000001E-3</v>
      </c>
      <c r="Q20" s="16">
        <v>6.0000000000000001E-3</v>
      </c>
      <c r="R20" s="18">
        <v>6.0000000000000001E-3</v>
      </c>
      <c r="S20">
        <v>0.84399999999999997</v>
      </c>
      <c r="T20">
        <v>0.753</v>
      </c>
      <c r="U20">
        <v>0.72199999999999998</v>
      </c>
      <c r="V20">
        <v>0.58699999999999997</v>
      </c>
      <c r="W20">
        <v>2.5000000000000001E-2</v>
      </c>
      <c r="X20">
        <v>1.7999999999999999E-2</v>
      </c>
      <c r="Y20">
        <v>2.4E-2</v>
      </c>
      <c r="Z20">
        <v>3.3000000000000002E-2</v>
      </c>
      <c r="AA20">
        <v>2.4E-2</v>
      </c>
      <c r="AB20">
        <v>1.7999999999999999E-2</v>
      </c>
      <c r="AC20">
        <v>1.4999999999999999E-2</v>
      </c>
      <c r="AD20">
        <v>0.01</v>
      </c>
      <c r="AE20">
        <v>2.1999999999999999E-2</v>
      </c>
      <c r="AF20">
        <v>1.9E-2</v>
      </c>
      <c r="AG20" s="24">
        <f t="shared" si="1"/>
        <v>-0.35499999999999998</v>
      </c>
      <c r="AH20" s="22">
        <f t="shared" si="1"/>
        <v>-0.27300000000000002</v>
      </c>
      <c r="AI20" s="22">
        <f t="shared" si="0"/>
        <v>-0.30099999999999999</v>
      </c>
      <c r="AJ20" s="22">
        <f t="shared" si="0"/>
        <v>-0.14299999999999996</v>
      </c>
      <c r="AK20" s="22">
        <f t="shared" si="0"/>
        <v>-5.000000000000001E-3</v>
      </c>
      <c r="AL20" s="22">
        <f t="shared" si="0"/>
        <v>-9.9999999999999742E-4</v>
      </c>
      <c r="AM20" s="22">
        <f t="shared" si="0"/>
        <v>-6.0000000000000019E-3</v>
      </c>
      <c r="AN20" s="22">
        <f t="shared" si="0"/>
        <v>-1.7000000000000001E-2</v>
      </c>
      <c r="AO20" s="22">
        <f t="shared" si="0"/>
        <v>-1.5000000000000001E-2</v>
      </c>
      <c r="AP20" s="22">
        <f t="shared" si="0"/>
        <v>-9.9999999999999985E-3</v>
      </c>
      <c r="AQ20" s="22">
        <f t="shared" si="0"/>
        <v>-9.9999999999999985E-3</v>
      </c>
      <c r="AR20" s="22">
        <f t="shared" si="0"/>
        <v>-4.0000000000000001E-3</v>
      </c>
      <c r="AS20" s="22">
        <f t="shared" si="0"/>
        <v>-1.6E-2</v>
      </c>
      <c r="AT20" s="60">
        <f t="shared" si="0"/>
        <v>-1.2999999999999999E-2</v>
      </c>
    </row>
    <row r="21" spans="1:46">
      <c r="A21" s="20"/>
      <c r="B21" s="17">
        <v>22</v>
      </c>
      <c r="C21" s="17"/>
      <c r="D21" s="17"/>
      <c r="E21" s="15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8"/>
      <c r="S21" s="15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8"/>
      <c r="AG21" s="15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8"/>
    </row>
    <row r="22" spans="1:46">
      <c r="A22" s="20">
        <v>1</v>
      </c>
      <c r="B22" s="16">
        <v>23</v>
      </c>
      <c r="C22" s="17" t="s">
        <v>47</v>
      </c>
      <c r="D22" s="17">
        <v>21</v>
      </c>
      <c r="E22" s="15">
        <v>0.42799999999999999</v>
      </c>
      <c r="F22" s="16">
        <v>0.34300000000000003</v>
      </c>
      <c r="G22" s="16">
        <v>0.57499999999999996</v>
      </c>
      <c r="H22" s="16">
        <v>0.44900000000000001</v>
      </c>
      <c r="I22" s="16">
        <v>1.7999999999999999E-2</v>
      </c>
      <c r="J22" s="16">
        <v>1.6E-2</v>
      </c>
      <c r="K22" s="16">
        <v>1.9E-2</v>
      </c>
      <c r="L22" s="16">
        <v>0.01</v>
      </c>
      <c r="M22" s="16">
        <v>2.1999999999999999E-2</v>
      </c>
      <c r="N22" s="16">
        <v>1.4E-2</v>
      </c>
      <c r="O22" s="16">
        <v>6.0000000000000001E-3</v>
      </c>
      <c r="P22" s="16">
        <v>6.0000000000000001E-3</v>
      </c>
      <c r="Q22" s="16">
        <v>7.0000000000000001E-3</v>
      </c>
      <c r="R22" s="18">
        <v>6.0000000000000001E-3</v>
      </c>
      <c r="S22">
        <v>0.75600000000000001</v>
      </c>
      <c r="T22">
        <v>0.55700000000000005</v>
      </c>
      <c r="U22">
        <v>0.64100000000000001</v>
      </c>
      <c r="V22">
        <v>0.52800000000000002</v>
      </c>
      <c r="W22">
        <v>2.1000000000000001E-2</v>
      </c>
      <c r="X22">
        <v>0.02</v>
      </c>
      <c r="Y22">
        <v>2.8000000000000001E-2</v>
      </c>
      <c r="Z22">
        <v>2.5000000000000001E-2</v>
      </c>
      <c r="AA22">
        <v>1.6E-2</v>
      </c>
      <c r="AB22">
        <v>1.2999999999999999E-2</v>
      </c>
      <c r="AC22">
        <v>0.01</v>
      </c>
      <c r="AD22">
        <v>8.0000000000000002E-3</v>
      </c>
      <c r="AE22">
        <v>0.01</v>
      </c>
      <c r="AF22">
        <v>0.01</v>
      </c>
      <c r="AG22" s="24">
        <f t="shared" si="1"/>
        <v>-0.32800000000000001</v>
      </c>
      <c r="AH22" s="22">
        <f t="shared" si="1"/>
        <v>-0.21400000000000002</v>
      </c>
      <c r="AI22" s="22">
        <f t="shared" si="1"/>
        <v>-6.6000000000000059E-2</v>
      </c>
      <c r="AJ22" s="22">
        <f t="shared" si="1"/>
        <v>-7.9000000000000015E-2</v>
      </c>
      <c r="AK22" s="22">
        <f t="shared" si="1"/>
        <v>-3.0000000000000027E-3</v>
      </c>
      <c r="AL22" s="22">
        <f t="shared" si="1"/>
        <v>-4.0000000000000001E-3</v>
      </c>
      <c r="AM22" s="22">
        <f t="shared" si="1"/>
        <v>-9.0000000000000011E-3</v>
      </c>
      <c r="AN22" s="22">
        <f t="shared" si="1"/>
        <v>-1.5000000000000001E-2</v>
      </c>
      <c r="AO22" s="16">
        <f t="shared" si="1"/>
        <v>5.9999999999999984E-3</v>
      </c>
      <c r="AP22" s="70">
        <f t="shared" si="1"/>
        <v>1.0000000000000009E-3</v>
      </c>
      <c r="AQ22" s="22">
        <f t="shared" si="1"/>
        <v>-4.0000000000000001E-3</v>
      </c>
      <c r="AR22" s="22">
        <f t="shared" si="1"/>
        <v>-2E-3</v>
      </c>
      <c r="AS22" s="22">
        <f t="shared" si="1"/>
        <v>-3.0000000000000001E-3</v>
      </c>
      <c r="AT22" s="60">
        <f t="shared" si="1"/>
        <v>-4.0000000000000001E-3</v>
      </c>
    </row>
    <row r="23" spans="1:46">
      <c r="A23" s="20">
        <v>1</v>
      </c>
      <c r="B23" s="16">
        <v>24</v>
      </c>
      <c r="C23" s="27" t="s">
        <v>48</v>
      </c>
      <c r="D23" s="21">
        <v>21</v>
      </c>
      <c r="E23" s="15">
        <v>0.61699999999999999</v>
      </c>
      <c r="F23" s="16">
        <v>0.6</v>
      </c>
      <c r="G23" s="16">
        <v>1.7390000000000001</v>
      </c>
      <c r="H23" s="16">
        <v>1.091</v>
      </c>
      <c r="I23" s="16">
        <v>5.6000000000000001E-2</v>
      </c>
      <c r="J23" s="16">
        <v>3.1E-2</v>
      </c>
      <c r="K23" s="16">
        <v>4.7E-2</v>
      </c>
      <c r="L23" s="16">
        <v>5.0999999999999997E-2</v>
      </c>
      <c r="M23" s="16">
        <v>4.1000000000000002E-2</v>
      </c>
      <c r="N23" s="16">
        <v>3.3000000000000002E-2</v>
      </c>
      <c r="O23" s="16">
        <v>2.1000000000000001E-2</v>
      </c>
      <c r="P23" s="16">
        <v>0.02</v>
      </c>
      <c r="Q23" s="16">
        <v>2.8000000000000001E-2</v>
      </c>
      <c r="R23" s="18">
        <v>3.1E-2</v>
      </c>
      <c r="S23">
        <v>0.57599999999999996</v>
      </c>
      <c r="T23">
        <v>0.61099999999999999</v>
      </c>
      <c r="U23">
        <v>0.84599999999999997</v>
      </c>
      <c r="V23">
        <v>0.28699999999999998</v>
      </c>
      <c r="W23">
        <v>8.0000000000000002E-3</v>
      </c>
      <c r="X23">
        <v>8.0000000000000002E-3</v>
      </c>
      <c r="Y23">
        <v>1.9E-2</v>
      </c>
      <c r="Z23">
        <v>0.01</v>
      </c>
      <c r="AA23">
        <v>1.6E-2</v>
      </c>
      <c r="AB23">
        <v>7.0000000000000001E-3</v>
      </c>
      <c r="AC23">
        <v>1.4999999999999999E-2</v>
      </c>
      <c r="AD23">
        <v>2E-3</v>
      </c>
      <c r="AE23">
        <v>1.4999999999999999E-2</v>
      </c>
      <c r="AF23">
        <v>1.2E-2</v>
      </c>
      <c r="AG23" s="15">
        <f t="shared" si="1"/>
        <v>4.1000000000000036E-2</v>
      </c>
      <c r="AH23" s="22">
        <f t="shared" si="1"/>
        <v>-1.100000000000001E-2</v>
      </c>
      <c r="AI23" s="16">
        <f t="shared" si="1"/>
        <v>0.89300000000000013</v>
      </c>
      <c r="AJ23" s="16">
        <f t="shared" si="1"/>
        <v>0.80400000000000005</v>
      </c>
      <c r="AK23" s="16">
        <f t="shared" si="1"/>
        <v>4.8000000000000001E-2</v>
      </c>
      <c r="AL23" s="16">
        <f t="shared" si="1"/>
        <v>2.3E-2</v>
      </c>
      <c r="AM23" s="16">
        <f t="shared" si="1"/>
        <v>2.8000000000000001E-2</v>
      </c>
      <c r="AN23" s="16">
        <f t="shared" si="1"/>
        <v>4.0999999999999995E-2</v>
      </c>
      <c r="AO23" s="16">
        <f t="shared" si="1"/>
        <v>2.5000000000000001E-2</v>
      </c>
      <c r="AP23" s="16">
        <f t="shared" si="1"/>
        <v>2.6000000000000002E-2</v>
      </c>
      <c r="AQ23" s="16">
        <f t="shared" si="1"/>
        <v>6.0000000000000019E-3</v>
      </c>
      <c r="AR23" s="16">
        <f t="shared" si="1"/>
        <v>1.8000000000000002E-2</v>
      </c>
      <c r="AS23" s="16">
        <f t="shared" si="1"/>
        <v>1.3000000000000001E-2</v>
      </c>
      <c r="AT23" s="18">
        <f t="shared" si="1"/>
        <v>1.9E-2</v>
      </c>
    </row>
    <row r="24" spans="1:46">
      <c r="A24" s="20">
        <v>1</v>
      </c>
      <c r="B24" s="16">
        <v>25</v>
      </c>
      <c r="C24" s="16" t="s">
        <v>48</v>
      </c>
      <c r="D24" s="17">
        <v>20</v>
      </c>
      <c r="E24" s="15">
        <v>0.81299999999999994</v>
      </c>
      <c r="F24" s="16">
        <v>0.75800000000000001</v>
      </c>
      <c r="G24" s="16">
        <v>1.222</v>
      </c>
      <c r="H24" s="16">
        <v>1.0109999999999999</v>
      </c>
      <c r="I24" s="16">
        <v>4.3999999999999997E-2</v>
      </c>
      <c r="J24" s="16">
        <v>2.5000000000000001E-2</v>
      </c>
      <c r="K24" s="16">
        <v>4.9000000000000002E-2</v>
      </c>
      <c r="L24" s="16">
        <v>3.9E-2</v>
      </c>
      <c r="M24" s="16">
        <v>4.2999999999999997E-2</v>
      </c>
      <c r="N24" s="16">
        <v>1.9E-2</v>
      </c>
      <c r="O24" s="16">
        <v>1.7999999999999999E-2</v>
      </c>
      <c r="P24" s="16">
        <v>0.01</v>
      </c>
      <c r="Q24" s="16">
        <v>2.9000000000000001E-2</v>
      </c>
      <c r="R24" s="18">
        <v>1.7999999999999999E-2</v>
      </c>
      <c r="S24">
        <v>0.7</v>
      </c>
      <c r="T24">
        <v>0.51800000000000002</v>
      </c>
      <c r="U24">
        <v>0.47799999999999998</v>
      </c>
      <c r="V24">
        <v>0.372</v>
      </c>
      <c r="W24">
        <v>4.9000000000000002E-2</v>
      </c>
      <c r="X24">
        <v>3.6999999999999998E-2</v>
      </c>
      <c r="Y24">
        <v>5.5E-2</v>
      </c>
      <c r="Z24">
        <v>3.1E-2</v>
      </c>
      <c r="AA24">
        <v>3.9E-2</v>
      </c>
      <c r="AB24">
        <v>1.7999999999999999E-2</v>
      </c>
      <c r="AC24">
        <v>2.1000000000000001E-2</v>
      </c>
      <c r="AD24">
        <v>1.2E-2</v>
      </c>
      <c r="AE24">
        <v>0.02</v>
      </c>
      <c r="AF24">
        <v>1.2E-2</v>
      </c>
      <c r="AG24" s="15">
        <f t="shared" si="1"/>
        <v>0.11299999999999999</v>
      </c>
      <c r="AH24" s="16">
        <f t="shared" si="1"/>
        <v>0.24</v>
      </c>
      <c r="AI24" s="16">
        <f t="shared" si="1"/>
        <v>0.74399999999999999</v>
      </c>
      <c r="AJ24" s="16">
        <f t="shared" si="1"/>
        <v>0.6389999999999999</v>
      </c>
      <c r="AK24" s="22">
        <f t="shared" si="1"/>
        <v>-5.0000000000000044E-3</v>
      </c>
      <c r="AL24" s="22">
        <f t="shared" si="1"/>
        <v>-1.1999999999999997E-2</v>
      </c>
      <c r="AM24" s="22">
        <f t="shared" si="1"/>
        <v>-5.9999999999999984E-3</v>
      </c>
      <c r="AN24" s="16">
        <f t="shared" si="1"/>
        <v>8.0000000000000002E-3</v>
      </c>
      <c r="AO24" s="16">
        <f t="shared" si="1"/>
        <v>3.9999999999999966E-3</v>
      </c>
      <c r="AP24" s="70">
        <f t="shared" si="1"/>
        <v>1.0000000000000009E-3</v>
      </c>
      <c r="AQ24" s="22">
        <f t="shared" si="1"/>
        <v>-3.0000000000000027E-3</v>
      </c>
      <c r="AR24" s="22">
        <f t="shared" si="1"/>
        <v>-2E-3</v>
      </c>
      <c r="AS24" s="16">
        <f t="shared" si="1"/>
        <v>9.0000000000000011E-3</v>
      </c>
      <c r="AT24" s="18">
        <f t="shared" si="1"/>
        <v>5.9999999999999984E-3</v>
      </c>
    </row>
    <row r="25" spans="1:46">
      <c r="A25" s="20">
        <v>1</v>
      </c>
      <c r="B25" s="16">
        <v>26</v>
      </c>
      <c r="C25" s="17" t="s">
        <v>48</v>
      </c>
      <c r="D25" s="17">
        <v>20</v>
      </c>
      <c r="E25" s="15">
        <v>0.69899999999999995</v>
      </c>
      <c r="F25" s="16">
        <v>0.69599999999999995</v>
      </c>
      <c r="G25" s="16">
        <v>1.546</v>
      </c>
      <c r="H25" s="16">
        <v>0.74299999999999999</v>
      </c>
      <c r="I25" s="16">
        <v>5.8999999999999997E-2</v>
      </c>
      <c r="J25" s="16">
        <v>2.7E-2</v>
      </c>
      <c r="K25" s="16">
        <v>5.7000000000000002E-2</v>
      </c>
      <c r="L25" s="16">
        <v>4.1000000000000002E-2</v>
      </c>
      <c r="M25" s="16">
        <v>5.1999999999999998E-2</v>
      </c>
      <c r="N25" s="16">
        <v>2.5000000000000001E-2</v>
      </c>
      <c r="O25" s="16">
        <v>2.5000000000000001E-2</v>
      </c>
      <c r="P25" s="16">
        <v>1.4E-2</v>
      </c>
      <c r="Q25" s="16">
        <v>3.1E-2</v>
      </c>
      <c r="R25" s="18">
        <v>1.6E-2</v>
      </c>
      <c r="S25">
        <v>0.58099999999999996</v>
      </c>
      <c r="T25">
        <v>0.49399999999999999</v>
      </c>
      <c r="U25">
        <v>1.04</v>
      </c>
      <c r="V25">
        <v>0.58499999999999996</v>
      </c>
      <c r="W25">
        <v>3.2000000000000001E-2</v>
      </c>
      <c r="X25">
        <v>1.4E-2</v>
      </c>
      <c r="Y25">
        <v>3.5000000000000003E-2</v>
      </c>
      <c r="Z25">
        <v>2.8000000000000001E-2</v>
      </c>
      <c r="AA25">
        <v>3.5000000000000003E-2</v>
      </c>
      <c r="AB25">
        <v>1.0999999999999999E-2</v>
      </c>
      <c r="AC25">
        <v>1.7999999999999999E-2</v>
      </c>
      <c r="AD25">
        <v>1.0999999999999999E-2</v>
      </c>
      <c r="AE25">
        <v>2.3E-2</v>
      </c>
      <c r="AF25">
        <v>1.7000000000000001E-2</v>
      </c>
      <c r="AG25" s="15">
        <f t="shared" si="1"/>
        <v>0.11799999999999999</v>
      </c>
      <c r="AH25" s="16">
        <f t="shared" si="1"/>
        <v>0.20199999999999996</v>
      </c>
      <c r="AI25" s="16">
        <f t="shared" si="1"/>
        <v>0.50600000000000001</v>
      </c>
      <c r="AJ25" s="16">
        <f t="shared" si="1"/>
        <v>0.15800000000000003</v>
      </c>
      <c r="AK25" s="16">
        <f t="shared" si="1"/>
        <v>2.6999999999999996E-2</v>
      </c>
      <c r="AL25" s="16">
        <f t="shared" si="1"/>
        <v>1.2999999999999999E-2</v>
      </c>
      <c r="AM25" s="16">
        <f t="shared" si="1"/>
        <v>2.1999999999999999E-2</v>
      </c>
      <c r="AN25" s="16">
        <f t="shared" si="1"/>
        <v>1.3000000000000001E-2</v>
      </c>
      <c r="AO25" s="16">
        <f t="shared" si="1"/>
        <v>1.6999999999999994E-2</v>
      </c>
      <c r="AP25" s="16">
        <f t="shared" si="1"/>
        <v>1.4000000000000002E-2</v>
      </c>
      <c r="AQ25" s="16">
        <f t="shared" si="1"/>
        <v>7.0000000000000027E-3</v>
      </c>
      <c r="AR25" s="16">
        <f t="shared" si="1"/>
        <v>3.0000000000000009E-3</v>
      </c>
      <c r="AS25" s="16">
        <f t="shared" si="1"/>
        <v>8.0000000000000002E-3</v>
      </c>
      <c r="AT25" s="60">
        <f t="shared" si="1"/>
        <v>-1.0000000000000009E-3</v>
      </c>
    </row>
    <row r="26" spans="1:46">
      <c r="A26" s="20">
        <v>1</v>
      </c>
      <c r="B26" s="16">
        <v>27</v>
      </c>
      <c r="C26" s="16" t="s">
        <v>47</v>
      </c>
      <c r="D26" s="17">
        <v>31</v>
      </c>
      <c r="E26" s="15">
        <v>0.7</v>
      </c>
      <c r="F26" s="16">
        <v>0.65</v>
      </c>
      <c r="G26" s="16">
        <v>0.64900000000000002</v>
      </c>
      <c r="H26" s="16">
        <v>0.59599999999999997</v>
      </c>
      <c r="I26" s="16">
        <v>2.7E-2</v>
      </c>
      <c r="J26" s="16">
        <v>2.1000000000000001E-2</v>
      </c>
      <c r="K26" s="16">
        <v>3.3000000000000002E-2</v>
      </c>
      <c r="L26" s="16">
        <v>3.1E-2</v>
      </c>
      <c r="M26" s="16">
        <v>2.4E-2</v>
      </c>
      <c r="N26" s="16">
        <v>1.6E-2</v>
      </c>
      <c r="O26" s="16">
        <v>1.2E-2</v>
      </c>
      <c r="P26" s="16">
        <v>0.01</v>
      </c>
      <c r="Q26" s="16">
        <v>1.6E-2</v>
      </c>
      <c r="R26" s="18">
        <v>1.2E-2</v>
      </c>
      <c r="S26">
        <v>0.23899999999999999</v>
      </c>
      <c r="T26">
        <v>0.25800000000000001</v>
      </c>
      <c r="U26">
        <v>0.26300000000000001</v>
      </c>
      <c r="V26">
        <v>0.245</v>
      </c>
      <c r="W26">
        <v>1.7999999999999999E-2</v>
      </c>
      <c r="X26">
        <v>1.6E-2</v>
      </c>
      <c r="Y26">
        <v>2.4E-2</v>
      </c>
      <c r="Z26">
        <v>2.3E-2</v>
      </c>
      <c r="AA26">
        <v>8.9999999999999993E-3</v>
      </c>
      <c r="AB26">
        <v>6.0000000000000001E-3</v>
      </c>
      <c r="AC26">
        <v>5.0000000000000001E-3</v>
      </c>
      <c r="AD26">
        <v>6.0000000000000001E-3</v>
      </c>
      <c r="AE26">
        <v>6.0000000000000001E-3</v>
      </c>
      <c r="AF26">
        <v>5.0000000000000001E-3</v>
      </c>
      <c r="AG26" s="15">
        <f t="shared" si="1"/>
        <v>0.46099999999999997</v>
      </c>
      <c r="AH26" s="16">
        <f t="shared" si="1"/>
        <v>0.39200000000000002</v>
      </c>
      <c r="AI26" s="16">
        <f t="shared" si="1"/>
        <v>0.38600000000000001</v>
      </c>
      <c r="AJ26" s="16">
        <f t="shared" si="1"/>
        <v>0.35099999999999998</v>
      </c>
      <c r="AK26" s="16">
        <f t="shared" si="1"/>
        <v>9.0000000000000011E-3</v>
      </c>
      <c r="AL26" s="16">
        <f t="shared" si="1"/>
        <v>5.000000000000001E-3</v>
      </c>
      <c r="AM26" s="16">
        <f t="shared" si="1"/>
        <v>9.0000000000000011E-3</v>
      </c>
      <c r="AN26" s="16">
        <f t="shared" si="1"/>
        <v>8.0000000000000002E-3</v>
      </c>
      <c r="AO26" s="16">
        <f t="shared" si="1"/>
        <v>1.5000000000000001E-2</v>
      </c>
      <c r="AP26" s="16">
        <f t="shared" si="1"/>
        <v>0.01</v>
      </c>
      <c r="AQ26" s="16">
        <f t="shared" si="1"/>
        <v>7.0000000000000001E-3</v>
      </c>
      <c r="AR26" s="16">
        <f t="shared" si="1"/>
        <v>4.0000000000000001E-3</v>
      </c>
      <c r="AS26" s="16">
        <f t="shared" si="1"/>
        <v>0.01</v>
      </c>
      <c r="AT26" s="18">
        <f t="shared" si="1"/>
        <v>7.0000000000000001E-3</v>
      </c>
    </row>
    <row r="27" spans="1:46">
      <c r="A27" s="26">
        <v>1</v>
      </c>
      <c r="B27" s="22">
        <v>28</v>
      </c>
      <c r="C27" s="22" t="s">
        <v>47</v>
      </c>
      <c r="D27" s="23">
        <v>28</v>
      </c>
      <c r="E27" s="24">
        <v>0.51200000000000001</v>
      </c>
      <c r="F27" s="22">
        <v>0.55900000000000005</v>
      </c>
      <c r="G27" s="22">
        <v>0.437</v>
      </c>
      <c r="H27" s="22">
        <v>0.44</v>
      </c>
      <c r="I27" s="22">
        <v>1.7999999999999999E-2</v>
      </c>
      <c r="J27" s="22">
        <v>1.6E-2</v>
      </c>
      <c r="K27" s="22">
        <v>2.3E-2</v>
      </c>
      <c r="L27" s="22">
        <v>0.02</v>
      </c>
      <c r="M27" s="22">
        <v>1.2999999999999999E-2</v>
      </c>
      <c r="N27" s="22">
        <v>1.2E-2</v>
      </c>
      <c r="O27" s="22">
        <v>8.0000000000000002E-3</v>
      </c>
      <c r="P27" s="22">
        <v>6.0000000000000001E-3</v>
      </c>
      <c r="Q27" s="22">
        <v>0.01</v>
      </c>
      <c r="R27" s="60">
        <v>8.0000000000000002E-3</v>
      </c>
      <c r="S27">
        <v>0.40600000000000003</v>
      </c>
      <c r="T27">
        <v>0.375</v>
      </c>
      <c r="U27">
        <v>0.36199999999999999</v>
      </c>
      <c r="V27">
        <v>0.34799999999999998</v>
      </c>
      <c r="W27">
        <v>1.2E-2</v>
      </c>
      <c r="X27">
        <v>1.2E-2</v>
      </c>
      <c r="Y27">
        <v>1.4E-2</v>
      </c>
      <c r="Z27">
        <v>1.6E-2</v>
      </c>
      <c r="AA27">
        <v>8.9999999999999993E-3</v>
      </c>
      <c r="AB27">
        <v>8.0000000000000002E-3</v>
      </c>
      <c r="AC27">
        <v>6.0000000000000001E-3</v>
      </c>
      <c r="AD27">
        <v>6.0000000000000001E-3</v>
      </c>
      <c r="AE27">
        <v>6.0000000000000001E-3</v>
      </c>
      <c r="AF27">
        <v>6.0000000000000001E-3</v>
      </c>
      <c r="AG27" s="91">
        <f t="shared" si="1"/>
        <v>0.10599999999999998</v>
      </c>
      <c r="AH27" s="70">
        <f t="shared" si="1"/>
        <v>0.18400000000000005</v>
      </c>
      <c r="AI27" s="70">
        <f t="shared" si="1"/>
        <v>7.5000000000000011E-2</v>
      </c>
      <c r="AJ27" s="70">
        <f t="shared" si="1"/>
        <v>9.2000000000000026E-2</v>
      </c>
      <c r="AK27" s="70">
        <f t="shared" si="1"/>
        <v>5.9999999999999984E-3</v>
      </c>
      <c r="AL27" s="70">
        <f t="shared" si="1"/>
        <v>4.0000000000000001E-3</v>
      </c>
      <c r="AM27" s="70">
        <f t="shared" si="1"/>
        <v>8.9999999999999993E-3</v>
      </c>
      <c r="AN27" s="70">
        <f t="shared" si="1"/>
        <v>4.0000000000000001E-3</v>
      </c>
      <c r="AO27" s="70">
        <f t="shared" si="1"/>
        <v>4.0000000000000001E-3</v>
      </c>
      <c r="AP27" s="70">
        <f t="shared" si="1"/>
        <v>4.0000000000000001E-3</v>
      </c>
      <c r="AQ27" s="70">
        <f t="shared" si="1"/>
        <v>2E-3</v>
      </c>
      <c r="AR27" s="70">
        <f t="shared" si="1"/>
        <v>0</v>
      </c>
      <c r="AS27" s="70">
        <f t="shared" si="1"/>
        <v>4.0000000000000001E-3</v>
      </c>
      <c r="AT27" s="90">
        <f t="shared" si="1"/>
        <v>2E-3</v>
      </c>
    </row>
    <row r="28" spans="1:46">
      <c r="A28" s="20">
        <v>1</v>
      </c>
      <c r="B28" s="16">
        <v>29</v>
      </c>
      <c r="C28" s="16" t="s">
        <v>48</v>
      </c>
      <c r="D28" s="17">
        <v>22</v>
      </c>
      <c r="E28" s="15">
        <v>0.59399999999999997</v>
      </c>
      <c r="F28" s="16">
        <v>0.52200000000000002</v>
      </c>
      <c r="G28" s="16">
        <v>0.52700000000000002</v>
      </c>
      <c r="H28" s="16">
        <v>0.49299999999999999</v>
      </c>
      <c r="I28" s="16">
        <v>1.4E-2</v>
      </c>
      <c r="J28" s="16">
        <v>1.4E-2</v>
      </c>
      <c r="K28" s="16">
        <v>2.1000000000000001E-2</v>
      </c>
      <c r="L28" s="16">
        <v>0.02</v>
      </c>
      <c r="M28" s="16">
        <v>1.6E-2</v>
      </c>
      <c r="N28" s="16">
        <v>1.2999999999999999E-2</v>
      </c>
      <c r="O28" s="16">
        <v>0.01</v>
      </c>
      <c r="P28" s="16">
        <v>8.0000000000000002E-3</v>
      </c>
      <c r="Q28" s="16">
        <v>0.01</v>
      </c>
      <c r="R28" s="18">
        <v>8.0000000000000002E-3</v>
      </c>
      <c r="S28">
        <v>0.74</v>
      </c>
      <c r="T28">
        <v>0.82399999999999995</v>
      </c>
      <c r="U28">
        <v>0.378</v>
      </c>
      <c r="V28">
        <v>0.34799999999999998</v>
      </c>
      <c r="W28">
        <v>1.7999999999999999E-2</v>
      </c>
      <c r="X28">
        <v>1.7999999999999999E-2</v>
      </c>
      <c r="Y28">
        <v>1.7999999999999999E-2</v>
      </c>
      <c r="Z28">
        <v>1.4E-2</v>
      </c>
      <c r="AA28">
        <v>1.2E-2</v>
      </c>
      <c r="AB28">
        <v>1.0999999999999999E-2</v>
      </c>
      <c r="AC28">
        <v>7.0000000000000001E-3</v>
      </c>
      <c r="AD28">
        <v>8.0000000000000002E-3</v>
      </c>
      <c r="AE28">
        <v>8.0000000000000002E-3</v>
      </c>
      <c r="AF28">
        <v>8.0000000000000002E-3</v>
      </c>
      <c r="AG28" s="24">
        <f t="shared" si="1"/>
        <v>-0.14600000000000002</v>
      </c>
      <c r="AH28" s="22">
        <f t="shared" si="1"/>
        <v>-0.30199999999999994</v>
      </c>
      <c r="AI28" s="16">
        <f t="shared" si="1"/>
        <v>0.14900000000000002</v>
      </c>
      <c r="AJ28" s="16">
        <f t="shared" si="1"/>
        <v>0.14500000000000002</v>
      </c>
      <c r="AK28" s="22">
        <f t="shared" si="1"/>
        <v>-3.9999999999999983E-3</v>
      </c>
      <c r="AL28" s="22">
        <f t="shared" si="1"/>
        <v>-3.9999999999999983E-3</v>
      </c>
      <c r="AM28" s="16">
        <f t="shared" si="1"/>
        <v>3.0000000000000027E-3</v>
      </c>
      <c r="AN28" s="16">
        <f t="shared" si="1"/>
        <v>6.0000000000000001E-3</v>
      </c>
      <c r="AO28" s="16">
        <f t="shared" si="1"/>
        <v>4.0000000000000001E-3</v>
      </c>
      <c r="AP28" s="16">
        <f t="shared" si="1"/>
        <v>2E-3</v>
      </c>
      <c r="AQ28" s="16">
        <f t="shared" si="1"/>
        <v>3.0000000000000001E-3</v>
      </c>
      <c r="AR28" s="16">
        <f t="shared" si="1"/>
        <v>0</v>
      </c>
      <c r="AS28" s="16">
        <f t="shared" si="1"/>
        <v>2E-3</v>
      </c>
      <c r="AT28" s="18">
        <f t="shared" si="1"/>
        <v>0</v>
      </c>
    </row>
    <row r="29" spans="1:46">
      <c r="A29" s="20">
        <v>1</v>
      </c>
      <c r="B29" s="16">
        <v>30</v>
      </c>
      <c r="C29" s="17" t="s">
        <v>47</v>
      </c>
      <c r="D29" s="17">
        <v>22</v>
      </c>
      <c r="E29" s="15">
        <v>0.66800000000000004</v>
      </c>
      <c r="F29" s="16">
        <v>0.53</v>
      </c>
      <c r="G29" s="16">
        <v>0.67800000000000005</v>
      </c>
      <c r="H29" s="16">
        <v>0.60299999999999998</v>
      </c>
      <c r="I29" s="16">
        <v>3.1E-2</v>
      </c>
      <c r="J29" s="16">
        <v>2.1000000000000001E-2</v>
      </c>
      <c r="K29" s="16">
        <v>3.3000000000000002E-2</v>
      </c>
      <c r="L29" s="16">
        <v>2.7E-2</v>
      </c>
      <c r="M29" s="16">
        <v>2.5000000000000001E-2</v>
      </c>
      <c r="N29" s="16">
        <v>1.4999999999999999E-2</v>
      </c>
      <c r="O29" s="16">
        <v>1.2E-2</v>
      </c>
      <c r="P29" s="16">
        <v>8.0000000000000002E-3</v>
      </c>
      <c r="Q29" s="16">
        <v>1.6E-2</v>
      </c>
      <c r="R29" s="18">
        <v>1.2E-2</v>
      </c>
      <c r="S29">
        <v>0.92100000000000004</v>
      </c>
      <c r="T29">
        <v>0.83099999999999996</v>
      </c>
      <c r="U29">
        <v>0.39800000000000002</v>
      </c>
      <c r="V29">
        <v>0.247</v>
      </c>
      <c r="W29">
        <v>2.1000000000000001E-2</v>
      </c>
      <c r="X29">
        <v>0.02</v>
      </c>
      <c r="Y29">
        <v>2.7E-2</v>
      </c>
      <c r="Z29">
        <v>2.3E-2</v>
      </c>
      <c r="AA29">
        <v>1.7000000000000001E-2</v>
      </c>
      <c r="AB29">
        <v>1.7999999999999999E-2</v>
      </c>
      <c r="AC29">
        <v>0.01</v>
      </c>
      <c r="AD29">
        <v>8.0000000000000002E-3</v>
      </c>
      <c r="AE29">
        <v>1.2E-2</v>
      </c>
      <c r="AF29">
        <v>1.0999999999999999E-2</v>
      </c>
      <c r="AG29" s="24">
        <f t="shared" si="1"/>
        <v>-0.253</v>
      </c>
      <c r="AH29" s="22">
        <f t="shared" si="1"/>
        <v>-0.30099999999999993</v>
      </c>
      <c r="AI29" s="16">
        <f t="shared" si="1"/>
        <v>0.28000000000000003</v>
      </c>
      <c r="AJ29" s="16">
        <f t="shared" si="1"/>
        <v>0.35599999999999998</v>
      </c>
      <c r="AK29" s="16">
        <f t="shared" si="1"/>
        <v>9.9999999999999985E-3</v>
      </c>
      <c r="AL29" s="16">
        <f t="shared" si="1"/>
        <v>1.0000000000000009E-3</v>
      </c>
      <c r="AM29" s="16">
        <f t="shared" si="1"/>
        <v>6.0000000000000019E-3</v>
      </c>
      <c r="AN29" s="16">
        <f t="shared" si="1"/>
        <v>4.0000000000000001E-3</v>
      </c>
      <c r="AO29" s="16">
        <f t="shared" si="1"/>
        <v>8.0000000000000002E-3</v>
      </c>
      <c r="AP29" s="22">
        <f t="shared" si="1"/>
        <v>-2.9999999999999992E-3</v>
      </c>
      <c r="AQ29" s="16">
        <f t="shared" si="1"/>
        <v>2E-3</v>
      </c>
      <c r="AR29" s="16">
        <f t="shared" si="1"/>
        <v>0</v>
      </c>
      <c r="AS29" s="16">
        <f t="shared" si="1"/>
        <v>4.0000000000000001E-3</v>
      </c>
      <c r="AT29" s="18">
        <f t="shared" si="1"/>
        <v>1.0000000000000009E-3</v>
      </c>
    </row>
    <row r="30" spans="1:46" ht="17" thickBot="1">
      <c r="A30" s="28">
        <v>1</v>
      </c>
      <c r="B30" s="29">
        <v>31</v>
      </c>
      <c r="C30" s="29" t="s">
        <v>48</v>
      </c>
      <c r="D30" s="29">
        <v>27</v>
      </c>
      <c r="E30" s="30">
        <v>0.64600000000000002</v>
      </c>
      <c r="F30" s="29">
        <v>0.55000000000000004</v>
      </c>
      <c r="G30" s="29">
        <v>0.92300000000000004</v>
      </c>
      <c r="H30" s="29">
        <v>0.69199999999999995</v>
      </c>
      <c r="I30" s="29">
        <v>2.9000000000000001E-2</v>
      </c>
      <c r="J30" s="29">
        <v>0.02</v>
      </c>
      <c r="K30" s="29">
        <v>0.03</v>
      </c>
      <c r="L30" s="29">
        <v>2.5000000000000001E-2</v>
      </c>
      <c r="M30" s="29">
        <v>2.7E-2</v>
      </c>
      <c r="N30" s="29">
        <v>1.7999999999999999E-2</v>
      </c>
      <c r="O30" s="29">
        <v>1.4E-2</v>
      </c>
      <c r="P30" s="29">
        <v>0.01</v>
      </c>
      <c r="Q30" s="29">
        <v>1.4999999999999999E-2</v>
      </c>
      <c r="R30" s="31">
        <v>1.2E-2</v>
      </c>
      <c r="S30">
        <v>0.57399999999999995</v>
      </c>
      <c r="T30">
        <v>0.45600000000000002</v>
      </c>
      <c r="U30">
        <v>0.36699999999999999</v>
      </c>
      <c r="V30">
        <v>0.307</v>
      </c>
      <c r="W30">
        <v>1.6E-2</v>
      </c>
      <c r="X30">
        <v>0.01</v>
      </c>
      <c r="Y30">
        <v>2.3E-2</v>
      </c>
      <c r="Z30">
        <v>2.3E-2</v>
      </c>
      <c r="AA30">
        <v>1.7999999999999999E-2</v>
      </c>
      <c r="AB30">
        <v>1.4E-2</v>
      </c>
      <c r="AC30">
        <v>0.01</v>
      </c>
      <c r="AD30">
        <v>8.0000000000000002E-3</v>
      </c>
      <c r="AE30">
        <v>1.2999999999999999E-2</v>
      </c>
      <c r="AF30">
        <v>0.01</v>
      </c>
      <c r="AG30" s="30">
        <f t="shared" si="1"/>
        <v>7.2000000000000064E-2</v>
      </c>
      <c r="AH30" s="29">
        <f t="shared" si="1"/>
        <v>9.4000000000000028E-2</v>
      </c>
      <c r="AI30" s="29">
        <f t="shared" si="1"/>
        <v>0.55600000000000005</v>
      </c>
      <c r="AJ30" s="29">
        <f t="shared" si="1"/>
        <v>0.38499999999999995</v>
      </c>
      <c r="AK30" s="29">
        <f t="shared" si="1"/>
        <v>1.3000000000000001E-2</v>
      </c>
      <c r="AL30" s="29">
        <f t="shared" si="1"/>
        <v>0.01</v>
      </c>
      <c r="AM30" s="29">
        <f t="shared" si="1"/>
        <v>6.9999999999999993E-3</v>
      </c>
      <c r="AN30" s="29">
        <f t="shared" si="1"/>
        <v>2.0000000000000018E-3</v>
      </c>
      <c r="AO30" s="29">
        <f t="shared" si="1"/>
        <v>9.0000000000000011E-3</v>
      </c>
      <c r="AP30" s="29">
        <f t="shared" si="1"/>
        <v>3.9999999999999983E-3</v>
      </c>
      <c r="AQ30" s="29">
        <f t="shared" si="1"/>
        <v>4.0000000000000001E-3</v>
      </c>
      <c r="AR30" s="29">
        <f t="shared" si="1"/>
        <v>2E-3</v>
      </c>
      <c r="AS30" s="29">
        <f t="shared" si="1"/>
        <v>2E-3</v>
      </c>
      <c r="AT30" s="31">
        <f t="shared" si="1"/>
        <v>2E-3</v>
      </c>
    </row>
    <row r="31" spans="1:46">
      <c r="D31">
        <f>AVERAGE(D3:D30)</f>
        <v>26.64</v>
      </c>
      <c r="E31">
        <f t="shared" ref="E31:AT31" si="2">AVERAGE(E3:E30)</f>
        <v>0.5754800000000001</v>
      </c>
      <c r="F31">
        <f t="shared" si="2"/>
        <v>0.54747999999999997</v>
      </c>
      <c r="G31">
        <f t="shared" si="2"/>
        <v>0.83540000000000025</v>
      </c>
      <c r="H31">
        <f t="shared" si="2"/>
        <v>0.68512000000000017</v>
      </c>
      <c r="I31">
        <f t="shared" si="2"/>
        <v>3.0880000000000015E-2</v>
      </c>
      <c r="J31">
        <f t="shared" si="2"/>
        <v>2.2000000000000006E-2</v>
      </c>
      <c r="K31">
        <f t="shared" si="2"/>
        <v>3.2720000000000013E-2</v>
      </c>
      <c r="L31">
        <f t="shared" si="2"/>
        <v>2.8520000000000011E-2</v>
      </c>
      <c r="M31">
        <f t="shared" si="2"/>
        <v>2.5080000000000009E-2</v>
      </c>
      <c r="N31">
        <f t="shared" si="2"/>
        <v>1.6720000000000006E-2</v>
      </c>
      <c r="O31">
        <f t="shared" si="2"/>
        <v>1.2320000000000005E-2</v>
      </c>
      <c r="P31">
        <f t="shared" si="2"/>
        <v>9.4400000000000022E-3</v>
      </c>
      <c r="Q31">
        <f t="shared" si="2"/>
        <v>1.7240000000000005E-2</v>
      </c>
      <c r="R31">
        <f t="shared" si="2"/>
        <v>1.3160000000000005E-2</v>
      </c>
      <c r="S31">
        <f t="shared" si="2"/>
        <v>0.57811999999999997</v>
      </c>
      <c r="T31">
        <f t="shared" si="2"/>
        <v>0.5122000000000001</v>
      </c>
      <c r="U31">
        <f t="shared" si="2"/>
        <v>0.45907999999999999</v>
      </c>
      <c r="V31">
        <f t="shared" si="2"/>
        <v>0.36083999999999994</v>
      </c>
      <c r="W31">
        <f t="shared" si="2"/>
        <v>2.1160000000000005E-2</v>
      </c>
      <c r="X31">
        <f t="shared" si="2"/>
        <v>1.6440000000000007E-2</v>
      </c>
      <c r="Y31">
        <f t="shared" si="2"/>
        <v>2.3080000000000007E-2</v>
      </c>
      <c r="Z31">
        <f t="shared" si="2"/>
        <v>1.960000000000001E-2</v>
      </c>
      <c r="AA31">
        <f t="shared" si="2"/>
        <v>1.6280000000000003E-2</v>
      </c>
      <c r="AB31">
        <f t="shared" si="2"/>
        <v>1.1280000000000004E-2</v>
      </c>
      <c r="AC31">
        <f t="shared" si="2"/>
        <v>9.5200000000000024E-3</v>
      </c>
      <c r="AD31">
        <f t="shared" si="2"/>
        <v>6.6400000000000001E-3</v>
      </c>
      <c r="AE31">
        <f t="shared" si="2"/>
        <v>1.044E-2</v>
      </c>
      <c r="AF31">
        <f t="shared" si="2"/>
        <v>8.4800000000000032E-3</v>
      </c>
      <c r="AG31">
        <f t="shared" si="2"/>
        <v>-2.6400000000000022E-3</v>
      </c>
      <c r="AH31">
        <f t="shared" si="2"/>
        <v>3.5280000000000006E-2</v>
      </c>
      <c r="AI31">
        <f t="shared" si="2"/>
        <v>0.37631999999999993</v>
      </c>
      <c r="AJ31">
        <f t="shared" si="2"/>
        <v>0.32428000000000007</v>
      </c>
      <c r="AK31">
        <f t="shared" si="2"/>
        <v>9.7200000000000012E-3</v>
      </c>
      <c r="AL31">
        <f t="shared" si="2"/>
        <v>5.5600000000000007E-3</v>
      </c>
      <c r="AM31">
        <f t="shared" si="2"/>
        <v>9.6400000000000027E-3</v>
      </c>
      <c r="AN31">
        <f t="shared" si="2"/>
        <v>8.9199999999999991E-3</v>
      </c>
      <c r="AO31">
        <f t="shared" si="2"/>
        <v>8.8000000000000005E-3</v>
      </c>
      <c r="AP31">
        <f t="shared" si="2"/>
        <v>5.4400000000000004E-3</v>
      </c>
      <c r="AQ31">
        <f t="shared" si="2"/>
        <v>2.8000000000000004E-3</v>
      </c>
      <c r="AR31">
        <f t="shared" si="2"/>
        <v>2.8000000000000004E-3</v>
      </c>
      <c r="AS31">
        <f t="shared" si="2"/>
        <v>6.8000000000000014E-3</v>
      </c>
      <c r="AT31">
        <f t="shared" si="2"/>
        <v>4.680000000000001E-3</v>
      </c>
    </row>
  </sheetData>
  <mergeCells count="3">
    <mergeCell ref="E1:R1"/>
    <mergeCell ref="S1:AF1"/>
    <mergeCell ref="AG1:AT1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Subjective</vt:lpstr>
      <vt:lpstr>E4</vt:lpstr>
      <vt:lpstr>blinkmean (2)</vt:lpstr>
      <vt:lpstr>blinkmedian (2)</vt:lpstr>
      <vt:lpstr>blinstd (2)</vt:lpstr>
      <vt:lpstr>blinkmad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Débora Salgado</dc:creator>
  <cp:lastModifiedBy>Débora Salgado</cp:lastModifiedBy>
  <dcterms:created xsi:type="dcterms:W3CDTF">2020-04-16T14:19:16Z</dcterms:created>
  <dcterms:modified xsi:type="dcterms:W3CDTF">2020-04-27T00:55:38Z</dcterms:modified>
</cp:coreProperties>
</file>