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 DS4A\Tablas\"/>
    </mc:Choice>
  </mc:AlternateContent>
  <xr:revisionPtr revIDLastSave="0" documentId="10_ncr:8100000_{C9840EFC-0EFA-4E70-A8BE-EF555282A915}" xr6:coauthVersionLast="32" xr6:coauthVersionMax="32" xr10:uidLastSave="{00000000-0000-0000-0000-000000000000}"/>
  <bookViews>
    <workbookView xWindow="0" yWindow="0" windowWidth="28800" windowHeight="12810" xr2:uid="{C5006838-B8E0-4D2D-B40E-D9E9A6A4FF0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S45" i="1" s="1"/>
  <c r="S44" i="1"/>
  <c r="R44" i="1"/>
  <c r="R43" i="1"/>
  <c r="S43" i="1" s="1"/>
  <c r="T43" i="1" s="1"/>
  <c r="U45" i="1" l="1"/>
  <c r="T44" i="1"/>
  <c r="T45" i="1"/>
  <c r="U123" i="1"/>
  <c r="U135" i="1"/>
  <c r="U142" i="1"/>
  <c r="U155" i="1"/>
  <c r="U115" i="1"/>
  <c r="U110" i="1"/>
  <c r="U98" i="1"/>
  <c r="U86" i="1"/>
  <c r="U49" i="1"/>
  <c r="U71" i="1"/>
  <c r="U66" i="1"/>
  <c r="U64" i="1"/>
  <c r="U61" i="1"/>
  <c r="U58" i="1"/>
  <c r="U55" i="1"/>
  <c r="U40" i="1"/>
  <c r="U35" i="1"/>
  <c r="U32" i="1"/>
  <c r="U27" i="1"/>
  <c r="U22" i="1"/>
  <c r="U29" i="1"/>
  <c r="U24" i="1"/>
  <c r="U19" i="1"/>
  <c r="U15" i="1"/>
  <c r="U7" i="1"/>
  <c r="U4" i="1"/>
  <c r="S155" i="1" l="1"/>
  <c r="R155" i="1"/>
  <c r="R154" i="1"/>
  <c r="S154" i="1" s="1"/>
  <c r="R153" i="1"/>
  <c r="S153" i="1" s="1"/>
  <c r="R150" i="1"/>
  <c r="S150" i="1" s="1"/>
  <c r="T150" i="1" s="1"/>
  <c r="S142" i="1"/>
  <c r="R142" i="1"/>
  <c r="R141" i="1"/>
  <c r="S141" i="1" s="1"/>
  <c r="R140" i="1"/>
  <c r="S140" i="1" s="1"/>
  <c r="R137" i="1"/>
  <c r="S137" i="1" s="1"/>
  <c r="T137" i="1" s="1"/>
  <c r="R135" i="1"/>
  <c r="S135" i="1" s="1"/>
  <c r="R134" i="1"/>
  <c r="S134" i="1" s="1"/>
  <c r="R133" i="1"/>
  <c r="S133" i="1"/>
  <c r="R130" i="1"/>
  <c r="S130" i="1" s="1"/>
  <c r="R123" i="1"/>
  <c r="S123" i="1"/>
  <c r="T123" i="1" s="1"/>
  <c r="R122" i="1"/>
  <c r="S122" i="1"/>
  <c r="T119" i="1" s="1"/>
  <c r="R120" i="1"/>
  <c r="S120" i="1" s="1"/>
  <c r="R119" i="1"/>
  <c r="S119" i="1" s="1"/>
  <c r="R118" i="1"/>
  <c r="S118" i="1" s="1"/>
  <c r="T90" i="1"/>
  <c r="R98" i="1"/>
  <c r="R97" i="1"/>
  <c r="S97" i="1" s="1"/>
  <c r="T97" i="1" s="1"/>
  <c r="R96" i="1"/>
  <c r="S96" i="1"/>
  <c r="T89" i="1" s="1"/>
  <c r="S98" i="1"/>
  <c r="R115" i="1"/>
  <c r="S115" i="1" s="1"/>
  <c r="T115" i="1" s="1"/>
  <c r="S114" i="1"/>
  <c r="R114" i="1"/>
  <c r="R113" i="1"/>
  <c r="S113" i="1" s="1"/>
  <c r="S110" i="1"/>
  <c r="T110" i="1" s="1"/>
  <c r="R110" i="1"/>
  <c r="R109" i="1"/>
  <c r="S109" i="1" s="1"/>
  <c r="R108" i="1"/>
  <c r="S108" i="1" s="1"/>
  <c r="T108" i="1" s="1"/>
  <c r="R86" i="1"/>
  <c r="S86" i="1" s="1"/>
  <c r="T86" i="1" s="1"/>
  <c r="R85" i="1"/>
  <c r="S85" i="1" s="1"/>
  <c r="S91" i="1"/>
  <c r="R91" i="1"/>
  <c r="R90" i="1"/>
  <c r="S90" i="1" s="1"/>
  <c r="R89" i="1"/>
  <c r="S89" i="1" s="1"/>
  <c r="R88" i="1"/>
  <c r="S88" i="1" s="1"/>
  <c r="R80" i="1"/>
  <c r="S80" i="1" s="1"/>
  <c r="S79" i="1"/>
  <c r="R79" i="1"/>
  <c r="R78" i="1"/>
  <c r="S78" i="1" s="1"/>
  <c r="S77" i="1"/>
  <c r="R77" i="1"/>
  <c r="T71" i="1"/>
  <c r="T70" i="1"/>
  <c r="T69" i="1"/>
  <c r="T68" i="1"/>
  <c r="R71" i="1"/>
  <c r="S71" i="1" s="1"/>
  <c r="R70" i="1"/>
  <c r="S70" i="1"/>
  <c r="R69" i="1"/>
  <c r="S69" i="1" s="1"/>
  <c r="R68" i="1"/>
  <c r="S68" i="1" s="1"/>
  <c r="R65" i="1"/>
  <c r="S66" i="1"/>
  <c r="T66" i="1" s="1"/>
  <c r="R66" i="1"/>
  <c r="S65" i="1"/>
  <c r="T65" i="1" s="1"/>
  <c r="R64" i="1"/>
  <c r="R63" i="1"/>
  <c r="R62" i="1"/>
  <c r="S64" i="1"/>
  <c r="T64" i="1" s="1"/>
  <c r="S63" i="1"/>
  <c r="S62" i="1"/>
  <c r="R61" i="1"/>
  <c r="S61" i="1" s="1"/>
  <c r="R60" i="1"/>
  <c r="S60" i="1" s="1"/>
  <c r="T60" i="1" s="1"/>
  <c r="S59" i="1"/>
  <c r="T59" i="1" s="1"/>
  <c r="R59" i="1"/>
  <c r="S58" i="1"/>
  <c r="T58" i="1" s="1"/>
  <c r="R58" i="1"/>
  <c r="R57" i="1"/>
  <c r="S57" i="1" s="1"/>
  <c r="R56" i="1"/>
  <c r="S56" i="1" s="1"/>
  <c r="T56" i="1" s="1"/>
  <c r="S55" i="1"/>
  <c r="T55" i="1" s="1"/>
  <c r="R55" i="1"/>
  <c r="R54" i="1"/>
  <c r="S54" i="1" s="1"/>
  <c r="R53" i="1"/>
  <c r="S53" i="1" s="1"/>
  <c r="T53" i="1" s="1"/>
  <c r="R49" i="1"/>
  <c r="S49" i="1" s="1"/>
  <c r="T49" i="1" s="1"/>
  <c r="S48" i="1"/>
  <c r="R48" i="1"/>
  <c r="R39" i="1"/>
  <c r="R40" i="1"/>
  <c r="S40" i="1" s="1"/>
  <c r="S39" i="1"/>
  <c r="T39" i="1" s="1"/>
  <c r="R35" i="1"/>
  <c r="S35" i="1" s="1"/>
  <c r="T35" i="1" s="1"/>
  <c r="S34" i="1"/>
  <c r="R34" i="1"/>
  <c r="R33" i="1"/>
  <c r="S33" i="1" s="1"/>
  <c r="S32" i="1"/>
  <c r="T32" i="1" s="1"/>
  <c r="R32" i="1"/>
  <c r="R31" i="1"/>
  <c r="S31" i="1" s="1"/>
  <c r="T31" i="1" s="1"/>
  <c r="S29" i="1"/>
  <c r="T29" i="1" s="1"/>
  <c r="R29" i="1"/>
  <c r="R28" i="1"/>
  <c r="S28" i="1" s="1"/>
  <c r="T28" i="1" s="1"/>
  <c r="S27" i="1"/>
  <c r="T27" i="1" s="1"/>
  <c r="R27" i="1"/>
  <c r="R26" i="1"/>
  <c r="S26" i="1" s="1"/>
  <c r="R25" i="1"/>
  <c r="S25" i="1" s="1"/>
  <c r="T25" i="1" s="1"/>
  <c r="S24" i="1"/>
  <c r="R24" i="1"/>
  <c r="R23" i="1"/>
  <c r="S23" i="1" s="1"/>
  <c r="T23" i="1" s="1"/>
  <c r="T22" i="1"/>
  <c r="S22" i="1"/>
  <c r="R22" i="1"/>
  <c r="T21" i="1"/>
  <c r="T20" i="1"/>
  <c r="R21" i="1"/>
  <c r="S21" i="1"/>
  <c r="R20" i="1"/>
  <c r="S20" i="1" s="1"/>
  <c r="R19" i="1"/>
  <c r="S19" i="1" s="1"/>
  <c r="T19" i="1" s="1"/>
  <c r="S18" i="1"/>
  <c r="R18" i="1"/>
  <c r="R15" i="1"/>
  <c r="S15" i="1"/>
  <c r="T15" i="1" s="1"/>
  <c r="S14" i="1"/>
  <c r="T14" i="1" s="1"/>
  <c r="R14" i="1"/>
  <c r="R7" i="1"/>
  <c r="S7" i="1" s="1"/>
  <c r="R6" i="1"/>
  <c r="S6" i="1" s="1"/>
  <c r="T4" i="1"/>
  <c r="T3" i="1"/>
  <c r="S4" i="1"/>
  <c r="S3" i="1"/>
  <c r="R4" i="1"/>
  <c r="R3" i="1"/>
  <c r="T79" i="1" l="1"/>
  <c r="T80" i="1"/>
  <c r="T78" i="1"/>
  <c r="T85" i="1"/>
  <c r="T77" i="1"/>
  <c r="T155" i="1"/>
  <c r="T153" i="1"/>
  <c r="T154" i="1"/>
  <c r="T142" i="1"/>
  <c r="T140" i="1"/>
  <c r="T141" i="1"/>
  <c r="T98" i="1"/>
  <c r="T91" i="1"/>
  <c r="T88" i="1"/>
  <c r="T96" i="1"/>
  <c r="T122" i="1"/>
  <c r="T120" i="1"/>
  <c r="T118" i="1"/>
  <c r="T130" i="1"/>
  <c r="T135" i="1"/>
  <c r="T133" i="1"/>
  <c r="T134" i="1"/>
  <c r="T113" i="1"/>
  <c r="T114" i="1"/>
  <c r="T109" i="1"/>
  <c r="T62" i="1"/>
  <c r="T63" i="1"/>
  <c r="T61" i="1"/>
  <c r="T57" i="1"/>
  <c r="T54" i="1"/>
  <c r="T48" i="1"/>
  <c r="T40" i="1"/>
  <c r="T33" i="1"/>
  <c r="T34" i="1"/>
  <c r="T26" i="1"/>
  <c r="T24" i="1"/>
  <c r="T18" i="1"/>
  <c r="T6" i="1"/>
  <c r="T7" i="1"/>
</calcChain>
</file>

<file path=xl/sharedStrings.xml><?xml version="1.0" encoding="utf-8"?>
<sst xmlns="http://schemas.openxmlformats.org/spreadsheetml/2006/main" count="45" uniqueCount="25">
  <si>
    <t>Q MED 70</t>
  </si>
  <si>
    <t>Q MAX 70</t>
  </si>
  <si>
    <t>Q MIN 70</t>
  </si>
  <si>
    <t>P 80</t>
  </si>
  <si>
    <t xml:space="preserve"> </t>
  </si>
  <si>
    <t>TMN70</t>
  </si>
  <si>
    <t>TMX70</t>
  </si>
  <si>
    <t>X</t>
  </si>
  <si>
    <t>Y</t>
  </si>
  <si>
    <t>% Influencia</t>
  </si>
  <si>
    <t>CUENCA                                               RÍO GUAVIARE -2</t>
  </si>
  <si>
    <t>CUENCA    (IDEAM)</t>
  </si>
  <si>
    <t>CUENCA                                     RÍO META - 1</t>
  </si>
  <si>
    <t>CUENCA                                       RÍO META - 2</t>
  </si>
  <si>
    <t>CUENCA                                       RÍO META - 3</t>
  </si>
  <si>
    <t>CUENCA                                       RÍO VAUPES</t>
  </si>
  <si>
    <t>CUENCA                                                      RÍO ATRATO -1</t>
  </si>
  <si>
    <t>CUENCA                                                               RÍO ATRATO - 2</t>
  </si>
  <si>
    <t>CUENCA                                                                     RÍO GUAVIARE -1</t>
  </si>
  <si>
    <t>CUENCA                                                                                   RÍO GUAVIARE - 3</t>
  </si>
  <si>
    <t>CUENCA                                                                                     RÍO GUAVIARE - 4</t>
  </si>
  <si>
    <t>Distancia en grados</t>
  </si>
  <si>
    <t>1/d</t>
  </si>
  <si>
    <t>%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</si>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</sst>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0" fontId="0" fillId="0" borderId="0" xfId="0" applyNumberFormat="1"/>
    <xf numFmtId="10" fontId="0" fillId="0" borderId="1" xfId="0" applyNumberFormat="1" applyBorder="1"/>
    <xf numFmtId="10" fontId="1" fillId="2" borderId="3" xfId="0" applyNumberFormat="1" applyFon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0" borderId="0" xfId="0" applyNumberFormat="1" applyFill="1"/>
    <xf numFmtId="10" fontId="0" fillId="0" borderId="3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0" fillId="0" borderId="0" xfId="0" applyNumberFormat="1" applyBorder="1"/>
    <xf numFmtId="10" fontId="0" fillId="2" borderId="3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6A76-5634-44E3-BDDF-CFE5E0D91405}">
  <dimension ref="A1:AF343"/>
  <sheetViews>
    <sheetView tabSelected="1" workbookViewId="0">
      <pane ySplit="2" topLeftCell="A3" activePane="bottomLeft" state="frozen"/>
      <selection pane="bottomLeft" activeCell="F18" sqref="F18"/>
    </sheetView>
  </sheetViews>
  <sheetFormatPr baseColWidth="10" defaultRowHeight="15" x14ac:dyDescent="0.25"/>
  <cols>
    <col min="1" max="1" width="6.7109375" style="31" customWidth="1"/>
    <col min="2" max="2" width="18.42578125" customWidth="1"/>
    <col min="14" max="14" width="13.5703125" style="20" customWidth="1"/>
    <col min="17" max="17" width="28.85546875" customWidth="1"/>
    <col min="18" max="18" width="13.42578125" style="10" customWidth="1"/>
    <col min="19" max="19" width="11.42578125" style="10"/>
    <col min="20" max="20" width="8.140625" customWidth="1"/>
    <col min="21" max="21" width="8" customWidth="1"/>
  </cols>
  <sheetData>
    <row r="1" spans="1:32" ht="5.25" customHeigh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/>
      <c r="O1" s="1"/>
      <c r="P1" s="1"/>
      <c r="Q1" s="1"/>
      <c r="R1" s="36"/>
      <c r="S1" s="3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ht="31.5" customHeight="1" x14ac:dyDescent="0.25">
      <c r="A2" s="33" t="s">
        <v>24</v>
      </c>
      <c r="C2" s="32" t="s">
        <v>11</v>
      </c>
      <c r="D2" s="19" t="s">
        <v>0</v>
      </c>
      <c r="E2" s="19" t="s">
        <v>7</v>
      </c>
      <c r="F2" s="19" t="s">
        <v>8</v>
      </c>
      <c r="G2" s="17" t="s">
        <v>1</v>
      </c>
      <c r="H2" s="17" t="s">
        <v>2</v>
      </c>
      <c r="I2" s="17" t="s">
        <v>7</v>
      </c>
      <c r="J2" s="17" t="s">
        <v>8</v>
      </c>
      <c r="K2" s="3" t="s">
        <v>3</v>
      </c>
      <c r="L2" s="3" t="s">
        <v>7</v>
      </c>
      <c r="M2" s="3" t="s">
        <v>8</v>
      </c>
      <c r="N2" s="22" t="s">
        <v>9</v>
      </c>
      <c r="O2" s="18" t="s">
        <v>5</v>
      </c>
      <c r="P2" s="18" t="s">
        <v>6</v>
      </c>
      <c r="Q2" s="4"/>
      <c r="R2" s="34" t="s">
        <v>21</v>
      </c>
      <c r="S2" s="7" t="s">
        <v>22</v>
      </c>
      <c r="T2" s="7" t="s">
        <v>23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</row>
    <row r="3" spans="1:32" x14ac:dyDescent="0.25">
      <c r="A3" s="31">
        <v>1</v>
      </c>
      <c r="C3" s="40">
        <v>4</v>
      </c>
      <c r="D3" s="9">
        <v>26027240</v>
      </c>
      <c r="E3" s="9">
        <v>-76.336777780000006</v>
      </c>
      <c r="F3" s="9">
        <v>2.7075</v>
      </c>
      <c r="G3" s="9"/>
      <c r="H3" s="9"/>
      <c r="I3" s="9"/>
      <c r="J3" s="9"/>
      <c r="K3" s="9">
        <v>26020460</v>
      </c>
      <c r="L3" s="9">
        <v>-76.404666669999997</v>
      </c>
      <c r="M3" s="9">
        <v>2.4875833300000001</v>
      </c>
      <c r="N3" s="23">
        <v>0.44543036888319337</v>
      </c>
      <c r="O3" s="9">
        <v>26025090</v>
      </c>
      <c r="P3" s="9">
        <v>26025100</v>
      </c>
      <c r="R3" s="10">
        <f>((E3-L3)^2+(F3-M3)^2)^(1/2)</f>
        <v>0.23015699669860107</v>
      </c>
      <c r="S3" s="35">
        <f>1/R3</f>
        <v>4.3448603098933214</v>
      </c>
      <c r="T3" s="20">
        <f>S3/(S3+S4)</f>
        <v>0.44543036888319337</v>
      </c>
      <c r="W3" s="4"/>
      <c r="AA3" s="4"/>
      <c r="AB3" s="4"/>
      <c r="AC3" s="4"/>
      <c r="AD3" s="4"/>
      <c r="AE3" s="4"/>
      <c r="AF3" s="5"/>
    </row>
    <row r="4" spans="1:32" x14ac:dyDescent="0.25">
      <c r="A4" s="31" t="s">
        <v>4</v>
      </c>
      <c r="C4" s="41"/>
      <c r="D4" s="9"/>
      <c r="E4" s="9"/>
      <c r="F4" s="9"/>
      <c r="G4" s="9"/>
      <c r="H4" s="9"/>
      <c r="I4" s="9"/>
      <c r="J4" s="9"/>
      <c r="K4" s="9">
        <v>26020130</v>
      </c>
      <c r="L4" s="9">
        <v>-76.418805559999996</v>
      </c>
      <c r="M4" s="9">
        <v>2.5418333299999998</v>
      </c>
      <c r="N4" s="23">
        <v>0.55456963111680668</v>
      </c>
      <c r="O4" s="14"/>
      <c r="P4" s="14"/>
      <c r="R4" s="10">
        <f>((E3-L4)^2+(F3-M4)^2)^(1/2)</f>
        <v>0.18486211683472559</v>
      </c>
      <c r="S4" s="35">
        <f>1/R4</f>
        <v>5.4094371368366483</v>
      </c>
      <c r="T4" s="20">
        <f>S4/(S3+S4)</f>
        <v>0.55456963111680668</v>
      </c>
      <c r="U4" s="20">
        <f>T3+T4</f>
        <v>1</v>
      </c>
      <c r="W4" s="4"/>
      <c r="AA4" s="4"/>
      <c r="AB4" s="4"/>
      <c r="AC4" s="4"/>
      <c r="AD4" s="4"/>
      <c r="AE4" s="4"/>
      <c r="AF4" s="5"/>
    </row>
    <row r="5" spans="1:32" x14ac:dyDescent="0.25">
      <c r="A5" s="31">
        <v>2</v>
      </c>
      <c r="C5" s="6">
        <v>15</v>
      </c>
      <c r="D5" s="6"/>
      <c r="E5" s="6"/>
      <c r="F5" s="6"/>
      <c r="G5" s="6">
        <v>26057040</v>
      </c>
      <c r="H5" s="6">
        <v>26057040</v>
      </c>
      <c r="I5" s="6">
        <v>-76.624027780000006</v>
      </c>
      <c r="J5" s="6">
        <v>3.1711111000000001</v>
      </c>
      <c r="K5" s="6">
        <v>26050060</v>
      </c>
      <c r="L5" s="6">
        <v>-76.696111110000004</v>
      </c>
      <c r="M5" s="6">
        <v>2.9545555600000002</v>
      </c>
      <c r="N5" s="24">
        <v>1</v>
      </c>
      <c r="O5" s="6">
        <v>26025100</v>
      </c>
      <c r="P5" s="6">
        <v>26025100</v>
      </c>
      <c r="S5" s="35"/>
      <c r="T5">
        <v>1</v>
      </c>
      <c r="W5" s="4"/>
      <c r="AA5" s="4"/>
      <c r="AB5" s="4"/>
      <c r="AC5" s="4"/>
      <c r="AD5" s="4"/>
      <c r="AE5" s="4"/>
      <c r="AF5" s="5"/>
    </row>
    <row r="6" spans="1:32" x14ac:dyDescent="0.25">
      <c r="A6" s="31">
        <v>3</v>
      </c>
      <c r="C6" s="40">
        <v>17</v>
      </c>
      <c r="D6" s="9"/>
      <c r="E6" s="9"/>
      <c r="F6" s="9"/>
      <c r="G6" s="9">
        <v>21057060</v>
      </c>
      <c r="H6" s="9">
        <v>21057060</v>
      </c>
      <c r="I6" s="9">
        <v>-75.760000000000005</v>
      </c>
      <c r="J6" s="9">
        <v>2.6</v>
      </c>
      <c r="K6" s="9">
        <v>21050060</v>
      </c>
      <c r="L6" s="9">
        <v>-75.972277779999999</v>
      </c>
      <c r="M6" s="9">
        <v>2.1990555600000001</v>
      </c>
      <c r="N6" s="23">
        <v>0.1290648222469099</v>
      </c>
      <c r="O6" s="14"/>
      <c r="P6" s="14"/>
      <c r="R6" s="10">
        <f>((I6-L6)^2+(J6-M6)^2)^(1/2)</f>
        <v>0.45367201792554862</v>
      </c>
      <c r="S6" s="35">
        <f>1/R6</f>
        <v>2.2042355721487508</v>
      </c>
      <c r="T6" s="20">
        <f>S6/(S6+S7)</f>
        <v>0.1290648222469099</v>
      </c>
      <c r="W6" s="4"/>
      <c r="AA6" s="4"/>
      <c r="AB6" s="4"/>
      <c r="AC6" s="4"/>
      <c r="AD6" s="4"/>
      <c r="AE6" s="4"/>
      <c r="AF6" s="5"/>
    </row>
    <row r="7" spans="1:32" x14ac:dyDescent="0.25">
      <c r="C7" s="41"/>
      <c r="D7" s="9"/>
      <c r="E7" s="9"/>
      <c r="F7" s="9"/>
      <c r="G7" s="9"/>
      <c r="H7" s="9"/>
      <c r="I7" s="9"/>
      <c r="J7" s="9"/>
      <c r="K7" s="9">
        <v>21050090</v>
      </c>
      <c r="L7" s="9">
        <v>-75.8065</v>
      </c>
      <c r="M7" s="9">
        <v>2.55144444</v>
      </c>
      <c r="N7" s="23">
        <v>0.87093517775309004</v>
      </c>
      <c r="O7" s="14"/>
      <c r="P7" s="14"/>
      <c r="R7" s="10">
        <f>((I6-L7)^2+(J6-M7)^2)^(1/2)</f>
        <v>6.7230145075799955E-2</v>
      </c>
      <c r="S7" s="35">
        <f>1/R7</f>
        <v>14.874279965817868</v>
      </c>
      <c r="T7" s="20">
        <f>S7/(S6+S7)</f>
        <v>0.87093517775309004</v>
      </c>
      <c r="U7" s="20">
        <f>T6+T7</f>
        <v>1</v>
      </c>
      <c r="W7" s="4"/>
      <c r="AA7" s="4"/>
      <c r="AB7" s="4"/>
      <c r="AC7" s="4"/>
      <c r="AD7" s="4"/>
      <c r="AE7" s="4"/>
      <c r="AF7" s="5"/>
    </row>
    <row r="8" spans="1:32" x14ac:dyDescent="0.25">
      <c r="A8" s="31">
        <v>4</v>
      </c>
      <c r="C8" s="6">
        <v>24</v>
      </c>
      <c r="D8" s="6"/>
      <c r="E8" s="6"/>
      <c r="F8" s="6"/>
      <c r="G8" s="6">
        <v>26137220</v>
      </c>
      <c r="H8" s="6">
        <v>26137220</v>
      </c>
      <c r="I8" s="6">
        <v>-75.603444440000004</v>
      </c>
      <c r="J8" s="6">
        <v>4.2819444000000004</v>
      </c>
      <c r="K8" s="6">
        <v>26130020</v>
      </c>
      <c r="L8" s="6">
        <v>-75.55805556</v>
      </c>
      <c r="M8" s="6">
        <v>4.8441666699999999</v>
      </c>
      <c r="N8" s="24">
        <v>1</v>
      </c>
      <c r="O8" s="15"/>
      <c r="P8" s="15"/>
      <c r="S8" s="35"/>
      <c r="T8">
        <v>1</v>
      </c>
      <c r="W8" s="4"/>
      <c r="AA8" s="4"/>
      <c r="AB8" s="4"/>
      <c r="AC8" s="4"/>
      <c r="AD8" s="4"/>
      <c r="AE8" s="4"/>
      <c r="AF8" s="5"/>
    </row>
    <row r="9" spans="1:32" x14ac:dyDescent="0.25">
      <c r="A9" s="31">
        <v>5</v>
      </c>
      <c r="C9" s="9">
        <v>27</v>
      </c>
      <c r="D9" s="9">
        <v>22027010</v>
      </c>
      <c r="E9" s="9">
        <v>-75.613111099999998</v>
      </c>
      <c r="F9" s="9">
        <v>3.3282777800000001</v>
      </c>
      <c r="G9" s="9">
        <v>22027020</v>
      </c>
      <c r="H9" s="9">
        <v>22027020</v>
      </c>
      <c r="I9" s="9"/>
      <c r="J9" s="9"/>
      <c r="K9" s="9">
        <v>22020020</v>
      </c>
      <c r="L9" s="9">
        <v>-75.761777800000004</v>
      </c>
      <c r="M9" s="9">
        <v>3.0450555600000002</v>
      </c>
      <c r="N9" s="23">
        <v>1</v>
      </c>
      <c r="O9" s="14"/>
      <c r="P9" s="14"/>
      <c r="S9" s="35"/>
      <c r="T9">
        <v>1</v>
      </c>
      <c r="W9" s="4"/>
      <c r="AA9" s="4"/>
      <c r="AB9" s="4"/>
      <c r="AC9" s="4"/>
      <c r="AD9" s="4"/>
      <c r="AE9" s="4"/>
      <c r="AF9" s="5"/>
    </row>
    <row r="10" spans="1:32" x14ac:dyDescent="0.25">
      <c r="A10" s="31">
        <v>6</v>
      </c>
      <c r="C10" s="6">
        <v>28</v>
      </c>
      <c r="D10" s="6">
        <v>22017010</v>
      </c>
      <c r="E10" s="6">
        <v>-75.666944439999995</v>
      </c>
      <c r="F10" s="6">
        <v>3.7188889000000001</v>
      </c>
      <c r="G10" s="6">
        <v>22017010</v>
      </c>
      <c r="H10" s="6">
        <v>22017010</v>
      </c>
      <c r="I10" s="6"/>
      <c r="J10" s="6"/>
      <c r="K10" s="6">
        <v>22015020</v>
      </c>
      <c r="L10" s="6">
        <v>-75.631416669999993</v>
      </c>
      <c r="M10" s="6">
        <v>3.5291388889999999</v>
      </c>
      <c r="N10" s="24">
        <v>1</v>
      </c>
      <c r="O10" s="15"/>
      <c r="P10" s="15"/>
      <c r="S10" s="35"/>
      <c r="T10">
        <v>1</v>
      </c>
      <c r="W10" s="4"/>
      <c r="AA10" s="4"/>
      <c r="AB10" s="4"/>
      <c r="AC10" s="4"/>
      <c r="AD10" s="4"/>
      <c r="AE10" s="4"/>
      <c r="AF10" s="5"/>
    </row>
    <row r="11" spans="1:32" x14ac:dyDescent="0.25">
      <c r="A11" s="31">
        <v>7</v>
      </c>
      <c r="C11" s="9">
        <v>30</v>
      </c>
      <c r="D11" s="9">
        <v>22057040</v>
      </c>
      <c r="E11" s="9">
        <v>-75.306055560000004</v>
      </c>
      <c r="F11" s="9">
        <v>3.7416667000000001</v>
      </c>
      <c r="G11" s="9">
        <v>22057040</v>
      </c>
      <c r="H11" s="9">
        <v>22057040</v>
      </c>
      <c r="I11" s="9"/>
      <c r="J11" s="9"/>
      <c r="K11" s="9">
        <v>22020050</v>
      </c>
      <c r="L11" s="9">
        <v>-75.604500000000002</v>
      </c>
      <c r="M11" s="9">
        <v>3.39522222</v>
      </c>
      <c r="N11" s="23">
        <v>1</v>
      </c>
      <c r="O11" s="14"/>
      <c r="P11" s="14"/>
      <c r="S11" s="35"/>
      <c r="T11">
        <v>1</v>
      </c>
      <c r="W11" s="4"/>
      <c r="AA11" s="4"/>
      <c r="AB11" s="4"/>
      <c r="AC11" s="4"/>
      <c r="AD11" s="4"/>
      <c r="AE11" s="4"/>
      <c r="AF11" s="5"/>
    </row>
    <row r="12" spans="1:32" x14ac:dyDescent="0.25">
      <c r="A12" s="31">
        <v>8</v>
      </c>
      <c r="C12" s="6">
        <v>36</v>
      </c>
      <c r="D12" s="6">
        <v>22047010</v>
      </c>
      <c r="E12" s="6">
        <v>-75.446222219999996</v>
      </c>
      <c r="F12" s="6">
        <v>3.5863889000000002</v>
      </c>
      <c r="G12" s="6">
        <v>22047010</v>
      </c>
      <c r="H12" s="6">
        <v>22047010</v>
      </c>
      <c r="I12" s="6"/>
      <c r="J12" s="6"/>
      <c r="K12" s="6">
        <v>22060110</v>
      </c>
      <c r="L12" s="6">
        <v>-75.423555559999997</v>
      </c>
      <c r="M12" s="6">
        <v>3.7177222200000002</v>
      </c>
      <c r="N12" s="24">
        <v>1</v>
      </c>
      <c r="O12" s="15"/>
      <c r="P12" s="15"/>
      <c r="S12" s="35"/>
      <c r="T12">
        <v>1</v>
      </c>
      <c r="W12" s="4"/>
      <c r="AA12" s="4"/>
      <c r="AB12" s="4"/>
      <c r="AC12" s="4"/>
      <c r="AD12" s="4"/>
      <c r="AE12" s="4"/>
      <c r="AF12" s="5"/>
    </row>
    <row r="13" spans="1:32" x14ac:dyDescent="0.25">
      <c r="A13" s="31">
        <v>9</v>
      </c>
      <c r="C13" s="9">
        <v>42</v>
      </c>
      <c r="D13" s="9">
        <v>35077080</v>
      </c>
      <c r="E13" s="9">
        <v>-73.462638889999994</v>
      </c>
      <c r="F13" s="9">
        <v>4.8458332999999998</v>
      </c>
      <c r="G13" s="9">
        <v>35077080</v>
      </c>
      <c r="H13" s="9">
        <v>35077080</v>
      </c>
      <c r="I13" s="9"/>
      <c r="J13" s="9"/>
      <c r="K13" s="9">
        <v>35070100</v>
      </c>
      <c r="L13" s="9">
        <v>-73.43305556</v>
      </c>
      <c r="M13" s="9">
        <v>4.9834722200000003</v>
      </c>
      <c r="N13" s="23">
        <v>1</v>
      </c>
      <c r="O13" s="14"/>
      <c r="P13" s="14"/>
      <c r="S13" s="35"/>
      <c r="T13">
        <v>1</v>
      </c>
      <c r="W13" s="4"/>
      <c r="AA13" s="4"/>
      <c r="AB13" s="4"/>
      <c r="AC13" s="4"/>
      <c r="AD13" s="4"/>
      <c r="AE13" s="4"/>
      <c r="AF13" s="5"/>
    </row>
    <row r="14" spans="1:32" x14ac:dyDescent="0.25">
      <c r="A14" s="31">
        <v>10</v>
      </c>
      <c r="C14" s="48">
        <v>44</v>
      </c>
      <c r="D14" s="6">
        <v>21167080</v>
      </c>
      <c r="E14" s="6">
        <v>-74.826444440000003</v>
      </c>
      <c r="F14" s="6">
        <v>3.2519444000000002</v>
      </c>
      <c r="G14" s="6">
        <v>21167080</v>
      </c>
      <c r="H14" s="6">
        <v>21167080</v>
      </c>
      <c r="I14" s="6"/>
      <c r="J14" s="6"/>
      <c r="K14" s="6">
        <v>21160160</v>
      </c>
      <c r="L14" s="6">
        <v>-74.799722220000007</v>
      </c>
      <c r="M14" s="6">
        <v>3.6205555600000001</v>
      </c>
      <c r="N14" s="24">
        <v>0.55383863049395721</v>
      </c>
      <c r="O14" s="6">
        <v>21165010</v>
      </c>
      <c r="P14" s="15"/>
      <c r="Q14" s="4"/>
      <c r="R14" s="10">
        <f>((E14-L14)^2+(F14-M14)^2)^(1/2)</f>
        <v>0.36957849547595939</v>
      </c>
      <c r="S14" s="35">
        <f>1/R14</f>
        <v>2.7057851369630046</v>
      </c>
      <c r="T14" s="20">
        <f>S14/(S14+S15)</f>
        <v>0.55383863049395721</v>
      </c>
      <c r="W14" s="4"/>
      <c r="AA14" s="4"/>
      <c r="AB14" s="4"/>
      <c r="AC14" s="4"/>
      <c r="AD14" s="4"/>
      <c r="AE14" s="4"/>
      <c r="AF14" s="5"/>
    </row>
    <row r="15" spans="1:32" x14ac:dyDescent="0.25">
      <c r="C15" s="50"/>
      <c r="D15" s="6"/>
      <c r="E15" s="6"/>
      <c r="F15" s="6"/>
      <c r="G15" s="6"/>
      <c r="H15" s="6"/>
      <c r="I15" s="6"/>
      <c r="J15" s="6"/>
      <c r="K15" s="6">
        <v>21160170</v>
      </c>
      <c r="L15" s="6">
        <v>-74.790833329999998</v>
      </c>
      <c r="M15" s="6">
        <v>3.7093333300000002</v>
      </c>
      <c r="N15" s="24">
        <v>0.44616136950604285</v>
      </c>
      <c r="O15" s="15"/>
      <c r="P15" s="15"/>
      <c r="Q15" s="4"/>
      <c r="R15" s="10">
        <f>((E14-L15)^2+(F14-M15)^2)^(1/2)</f>
        <v>0.45877312959890904</v>
      </c>
      <c r="S15" s="35">
        <f>1/R15</f>
        <v>2.1797266131830098</v>
      </c>
      <c r="T15" s="20">
        <f>S15/(S14+S15)</f>
        <v>0.44616136950604285</v>
      </c>
      <c r="U15" s="20">
        <f>T14+T15</f>
        <v>1</v>
      </c>
      <c r="W15" s="4"/>
      <c r="AA15" s="4"/>
      <c r="AB15" s="4"/>
      <c r="AC15" s="4"/>
      <c r="AD15" s="4"/>
      <c r="AE15" s="4"/>
      <c r="AF15" s="5"/>
    </row>
    <row r="16" spans="1:32" x14ac:dyDescent="0.25">
      <c r="A16" s="31">
        <v>11</v>
      </c>
      <c r="C16" s="9">
        <v>46</v>
      </c>
      <c r="D16" s="9">
        <v>21197010</v>
      </c>
      <c r="E16" s="9">
        <v>-74.50444444</v>
      </c>
      <c r="F16" s="9">
        <v>4.1169444000000004</v>
      </c>
      <c r="G16" s="9"/>
      <c r="H16" s="9"/>
      <c r="I16" s="9"/>
      <c r="J16" s="9"/>
      <c r="K16" s="9">
        <v>21190350</v>
      </c>
      <c r="L16" s="9">
        <v>-74.359750000000005</v>
      </c>
      <c r="M16" s="9">
        <v>4.1524722199999999</v>
      </c>
      <c r="N16" s="23">
        <v>1</v>
      </c>
      <c r="O16" s="14"/>
      <c r="P16" s="14"/>
      <c r="Q16" s="4"/>
      <c r="R16" s="35"/>
      <c r="S16" s="35"/>
      <c r="T16" s="4">
        <v>1</v>
      </c>
      <c r="U16" s="4"/>
      <c r="V16" s="4"/>
      <c r="W16" s="4"/>
      <c r="AA16" s="4"/>
      <c r="AB16" s="4"/>
      <c r="AC16" s="4"/>
      <c r="AD16" s="4"/>
      <c r="AE16" s="4"/>
      <c r="AF16" s="5"/>
    </row>
    <row r="17" spans="1:32" x14ac:dyDescent="0.25">
      <c r="A17" s="31">
        <v>12</v>
      </c>
      <c r="C17" s="6">
        <v>51</v>
      </c>
      <c r="D17" s="6">
        <v>21217120</v>
      </c>
      <c r="E17" s="6">
        <v>-75.29252778</v>
      </c>
      <c r="F17" s="6">
        <v>4.402861111</v>
      </c>
      <c r="G17" s="6">
        <v>21217200</v>
      </c>
      <c r="H17" s="6">
        <v>21217200</v>
      </c>
      <c r="I17" s="6">
        <v>-75.206555559999998</v>
      </c>
      <c r="J17" s="6">
        <v>4.0061111</v>
      </c>
      <c r="K17" s="6">
        <v>21210170</v>
      </c>
      <c r="L17" s="6">
        <v>-75.40133333</v>
      </c>
      <c r="M17" s="6">
        <v>4.3318888900000001</v>
      </c>
      <c r="N17" s="24">
        <v>1</v>
      </c>
      <c r="O17" s="6">
        <v>21185080</v>
      </c>
      <c r="P17" s="15"/>
      <c r="Q17" s="4"/>
      <c r="R17" s="35"/>
      <c r="S17" s="35"/>
      <c r="T17" s="12">
        <v>1</v>
      </c>
      <c r="U17" s="4"/>
      <c r="V17" s="4"/>
      <c r="W17" s="4"/>
      <c r="AA17" s="4"/>
      <c r="AB17" s="4"/>
      <c r="AC17" s="4"/>
      <c r="AD17" s="4"/>
      <c r="AE17" s="4"/>
      <c r="AF17" s="5"/>
    </row>
    <row r="18" spans="1:32" x14ac:dyDescent="0.25">
      <c r="A18" s="31">
        <v>13</v>
      </c>
      <c r="C18" s="40">
        <v>65</v>
      </c>
      <c r="D18" s="9"/>
      <c r="E18" s="9"/>
      <c r="F18" s="9"/>
      <c r="G18" s="9">
        <v>23057140</v>
      </c>
      <c r="H18" s="9">
        <v>23057140</v>
      </c>
      <c r="I18" s="9">
        <v>-74.72583333</v>
      </c>
      <c r="J18" s="9">
        <v>5.3102777999999997</v>
      </c>
      <c r="K18" s="9">
        <v>23050100</v>
      </c>
      <c r="L18" s="9">
        <v>-74.726083329999994</v>
      </c>
      <c r="M18" s="9">
        <v>5.7307499999999996</v>
      </c>
      <c r="N18" s="23">
        <v>0.3403021114068186</v>
      </c>
      <c r="O18" s="14"/>
      <c r="P18" s="9">
        <v>23055040</v>
      </c>
      <c r="Q18" s="4"/>
      <c r="R18" s="10">
        <f>((I18-L18)^2+(J18-M18)^2)^(1/2)</f>
        <v>0.42047227432119694</v>
      </c>
      <c r="S18" s="35">
        <f t="shared" ref="S18:S29" si="0">1/R18</f>
        <v>2.3782780960156824</v>
      </c>
      <c r="T18" s="20">
        <f>S18/(S18+S19)</f>
        <v>0.3403021114068186</v>
      </c>
      <c r="U18" s="4"/>
      <c r="V18" s="4"/>
      <c r="W18" s="4"/>
      <c r="AA18" s="4"/>
      <c r="AB18" s="4"/>
      <c r="AC18" s="4"/>
      <c r="AD18" s="4"/>
      <c r="AE18" s="4"/>
      <c r="AF18" s="5"/>
    </row>
    <row r="19" spans="1:32" x14ac:dyDescent="0.25">
      <c r="C19" s="41"/>
      <c r="D19" s="9"/>
      <c r="E19" s="9"/>
      <c r="F19" s="9"/>
      <c r="G19" s="9"/>
      <c r="H19" s="9"/>
      <c r="I19" s="9"/>
      <c r="J19" s="9"/>
      <c r="K19" s="9">
        <v>23040070</v>
      </c>
      <c r="L19" s="9">
        <v>-74.941972219999997</v>
      </c>
      <c r="M19" s="9">
        <v>5.3284166700000002</v>
      </c>
      <c r="N19" s="23">
        <v>0.65969788859318146</v>
      </c>
      <c r="O19" s="14"/>
      <c r="P19" s="14"/>
      <c r="Q19" s="4"/>
      <c r="R19" s="10">
        <f>((I18-L19)^2+(J18-M19)^2)^(1/2)</f>
        <v>0.21689868228116882</v>
      </c>
      <c r="S19" s="35">
        <f t="shared" si="0"/>
        <v>4.6104475577388984</v>
      </c>
      <c r="T19" s="20">
        <f>S19/(S18+S19)</f>
        <v>0.65969788859318146</v>
      </c>
      <c r="U19" s="20">
        <f>T18+T19</f>
        <v>1</v>
      </c>
      <c r="V19" s="4"/>
      <c r="W19" s="4"/>
      <c r="AA19" s="4"/>
      <c r="AB19" s="4"/>
      <c r="AC19" s="4"/>
      <c r="AD19" s="4"/>
      <c r="AE19" s="4"/>
      <c r="AF19" s="5"/>
    </row>
    <row r="20" spans="1:32" x14ac:dyDescent="0.25">
      <c r="A20" s="31">
        <v>14</v>
      </c>
      <c r="C20" s="48">
        <v>69</v>
      </c>
      <c r="D20" s="6">
        <v>24027010</v>
      </c>
      <c r="E20" s="6">
        <v>-73.128055560000007</v>
      </c>
      <c r="F20" s="6">
        <v>6.4666667000000002</v>
      </c>
      <c r="G20" s="6"/>
      <c r="H20" s="6"/>
      <c r="I20" s="6"/>
      <c r="J20" s="6"/>
      <c r="K20" s="6">
        <v>24020130</v>
      </c>
      <c r="L20" s="6">
        <v>-73.056111110000003</v>
      </c>
      <c r="M20" s="6">
        <v>6.5982500000000002</v>
      </c>
      <c r="N20" s="24">
        <v>0.14519006655525366</v>
      </c>
      <c r="O20" s="15"/>
      <c r="P20" s="15"/>
      <c r="Q20" s="4"/>
      <c r="R20" s="10">
        <f>((E20-L20)^2+(F20-M20)^2)^(1/2)</f>
        <v>0.14996722550175096</v>
      </c>
      <c r="S20" s="35">
        <f t="shared" si="0"/>
        <v>6.6681236293747688</v>
      </c>
      <c r="T20" s="20">
        <f>S20/(S20+S21+S22)</f>
        <v>0.14519006655525366</v>
      </c>
      <c r="U20" s="4"/>
      <c r="V20" s="4"/>
      <c r="W20" s="4"/>
      <c r="AA20" s="4"/>
      <c r="AB20" s="4"/>
      <c r="AC20" s="4"/>
      <c r="AD20" s="4"/>
      <c r="AE20" s="4"/>
      <c r="AF20" s="5"/>
    </row>
    <row r="21" spans="1:32" x14ac:dyDescent="0.25">
      <c r="C21" s="49"/>
      <c r="D21" s="6"/>
      <c r="E21" s="6"/>
      <c r="F21" s="6"/>
      <c r="G21" s="6"/>
      <c r="H21" s="6"/>
      <c r="I21" s="6"/>
      <c r="J21" s="6"/>
      <c r="K21" s="6">
        <v>24020080</v>
      </c>
      <c r="L21" s="6">
        <v>-73.142777780000003</v>
      </c>
      <c r="M21" s="6">
        <v>6.4411111099999996</v>
      </c>
      <c r="N21" s="24">
        <v>0.73827061917968995</v>
      </c>
      <c r="O21" s="15"/>
      <c r="P21" s="15"/>
      <c r="Q21" s="4"/>
      <c r="R21" s="10">
        <f>((E20-L21)^2+(F20-M21)^2)^(1/2)</f>
        <v>2.9492913419606605E-2</v>
      </c>
      <c r="S21" s="35">
        <f t="shared" si="0"/>
        <v>33.906450196107436</v>
      </c>
      <c r="T21" s="20">
        <f>S21/(S20+S21+S22)</f>
        <v>0.73827061917968995</v>
      </c>
      <c r="U21" s="4"/>
      <c r="V21" s="4"/>
      <c r="W21" s="4"/>
      <c r="AA21" s="4"/>
      <c r="AB21" s="4"/>
      <c r="AC21" s="4"/>
      <c r="AD21" s="4"/>
      <c r="AE21" s="4"/>
      <c r="AF21" s="5"/>
    </row>
    <row r="22" spans="1:32" x14ac:dyDescent="0.25">
      <c r="C22" s="50"/>
      <c r="D22" s="6"/>
      <c r="E22" s="6"/>
      <c r="F22" s="6"/>
      <c r="G22" s="6"/>
      <c r="H22" s="6"/>
      <c r="I22" s="6"/>
      <c r="J22" s="6"/>
      <c r="K22" s="6">
        <v>24020120</v>
      </c>
      <c r="L22" s="6">
        <v>-73.044722219999997</v>
      </c>
      <c r="M22" s="6">
        <v>6.2994444400000003</v>
      </c>
      <c r="N22" s="24">
        <v>0.11653931426505643</v>
      </c>
      <c r="O22" s="15"/>
      <c r="P22" s="15"/>
      <c r="Q22" s="4"/>
      <c r="R22" s="10">
        <f>((E20-L22)^2+(F20-M22)^2)^(1/2)</f>
        <v>0.18683610409946161</v>
      </c>
      <c r="S22" s="35">
        <f t="shared" si="0"/>
        <v>5.3522845855726748</v>
      </c>
      <c r="T22" s="20">
        <f>S22/(S20+S21+S22)</f>
        <v>0.11653931426505643</v>
      </c>
      <c r="U22" s="28">
        <f>T20+T21+T22</f>
        <v>1</v>
      </c>
      <c r="V22" s="4"/>
      <c r="W22" s="4"/>
      <c r="AA22" s="4"/>
      <c r="AB22" s="4"/>
      <c r="AC22" s="4"/>
      <c r="AD22" s="4"/>
      <c r="AE22" s="4"/>
      <c r="AF22" s="5"/>
    </row>
    <row r="23" spans="1:32" x14ac:dyDescent="0.25">
      <c r="A23" s="31">
        <v>15</v>
      </c>
      <c r="C23" s="40">
        <v>72</v>
      </c>
      <c r="D23" s="9">
        <v>23147020</v>
      </c>
      <c r="E23" s="9">
        <v>-73.935000000000002</v>
      </c>
      <c r="F23" s="9">
        <v>6.7361111000000005</v>
      </c>
      <c r="G23" s="9"/>
      <c r="H23" s="9"/>
      <c r="I23" s="9"/>
      <c r="J23" s="9"/>
      <c r="K23" s="9">
        <v>23160010</v>
      </c>
      <c r="L23" s="9">
        <v>-73.944166670000001</v>
      </c>
      <c r="M23" s="9">
        <v>7.0894444400000003</v>
      </c>
      <c r="N23" s="23">
        <v>0.60514423041893173</v>
      </c>
      <c r="O23" s="14"/>
      <c r="P23" s="14"/>
      <c r="Q23" s="4"/>
      <c r="R23" s="10">
        <f>((E23-L23)^2+(F23-M23)^2)^(1/2)</f>
        <v>0.35345222731572135</v>
      </c>
      <c r="S23" s="35">
        <f t="shared" si="0"/>
        <v>2.8292366626020709</v>
      </c>
      <c r="T23" s="20">
        <f>S23/(S23+S24)</f>
        <v>0.60514423041893173</v>
      </c>
      <c r="U23" s="4"/>
      <c r="V23" s="4"/>
      <c r="W23" s="4"/>
      <c r="AA23" s="4"/>
      <c r="AB23" s="4"/>
      <c r="AC23" s="4"/>
      <c r="AD23" s="4"/>
      <c r="AE23" s="4"/>
      <c r="AF23" s="5"/>
    </row>
    <row r="24" spans="1:32" x14ac:dyDescent="0.25">
      <c r="C24" s="41"/>
      <c r="D24" s="9"/>
      <c r="E24" s="9"/>
      <c r="F24" s="9"/>
      <c r="G24" s="9"/>
      <c r="H24" s="9"/>
      <c r="I24" s="9"/>
      <c r="J24" s="9"/>
      <c r="K24" s="9">
        <v>24050060</v>
      </c>
      <c r="L24" s="9">
        <v>-73.410833330000003</v>
      </c>
      <c r="M24" s="9">
        <v>6.8727777799999998</v>
      </c>
      <c r="N24" s="23">
        <v>0.39485576958106833</v>
      </c>
      <c r="O24" s="14"/>
      <c r="P24" s="14"/>
      <c r="Q24" s="4"/>
      <c r="R24" s="10">
        <f>((E23-L24)^2+(F23-M24)^2)^(1/2)</f>
        <v>0.54169039068559333</v>
      </c>
      <c r="S24" s="35">
        <f t="shared" si="0"/>
        <v>1.8460729915004486</v>
      </c>
      <c r="T24" s="20">
        <f>S24/(S23+S24)</f>
        <v>0.39485576958106833</v>
      </c>
      <c r="U24" s="20">
        <f>T23+T24</f>
        <v>1</v>
      </c>
      <c r="V24" s="4"/>
      <c r="W24" s="4"/>
      <c r="AA24" s="4"/>
      <c r="AB24" s="4"/>
      <c r="AC24" s="4"/>
      <c r="AD24" s="4"/>
      <c r="AE24" s="4"/>
      <c r="AF24" s="5"/>
    </row>
    <row r="25" spans="1:32" x14ac:dyDescent="0.25">
      <c r="A25" s="31">
        <v>16</v>
      </c>
      <c r="C25" s="48">
        <v>75</v>
      </c>
      <c r="D25" s="6">
        <v>24067020</v>
      </c>
      <c r="E25" s="6">
        <v>-73.787499999999994</v>
      </c>
      <c r="F25" s="6">
        <v>7.4416666999999999</v>
      </c>
      <c r="G25" s="6"/>
      <c r="H25" s="6"/>
      <c r="I25" s="6"/>
      <c r="J25" s="6"/>
      <c r="K25" s="6">
        <v>24060050</v>
      </c>
      <c r="L25" s="6">
        <v>-73.092777780000006</v>
      </c>
      <c r="M25" s="6">
        <v>6.7591666699999999</v>
      </c>
      <c r="N25" s="24">
        <v>0.20186892461441397</v>
      </c>
      <c r="O25" s="15"/>
      <c r="P25" s="15"/>
      <c r="Q25" s="4"/>
      <c r="R25" s="10">
        <f>((E25-L25)^2+(F25-M25)^2)^(1/2)</f>
        <v>0.97388153997892024</v>
      </c>
      <c r="S25" s="35">
        <f t="shared" si="0"/>
        <v>1.0268189291498893</v>
      </c>
      <c r="T25" s="20">
        <f>S25/(S25+S26+S27)</f>
        <v>0.20186892461441397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</row>
    <row r="26" spans="1:32" x14ac:dyDescent="0.25">
      <c r="C26" s="49"/>
      <c r="D26" s="6"/>
      <c r="E26" s="6"/>
      <c r="F26" s="6"/>
      <c r="G26" s="6"/>
      <c r="H26" s="6"/>
      <c r="I26" s="6"/>
      <c r="J26" s="6"/>
      <c r="K26" s="6">
        <v>24050060</v>
      </c>
      <c r="L26" s="6">
        <v>-73.410833330000003</v>
      </c>
      <c r="M26" s="6">
        <v>6.8727777799999998</v>
      </c>
      <c r="N26" s="24">
        <v>0.28814426755598205</v>
      </c>
      <c r="O26" s="15"/>
      <c r="P26" s="15"/>
      <c r="R26" s="10">
        <f>((E25-L26)^2+(F25-M26)^2)^(1/2)</f>
        <v>0.68228467928544978</v>
      </c>
      <c r="S26" s="35">
        <f t="shared" si="0"/>
        <v>1.4656638648947686</v>
      </c>
      <c r="T26" s="20">
        <f>S26/(S25+S26+S27)</f>
        <v>0.28814426755598205</v>
      </c>
      <c r="AE26" s="4"/>
      <c r="AF26" s="5"/>
    </row>
    <row r="27" spans="1:32" x14ac:dyDescent="0.25">
      <c r="C27" s="50"/>
      <c r="D27" s="6"/>
      <c r="E27" s="6"/>
      <c r="F27" s="6"/>
      <c r="G27" s="6"/>
      <c r="H27" s="6"/>
      <c r="I27" s="6"/>
      <c r="J27" s="6"/>
      <c r="K27" s="6">
        <v>23160010</v>
      </c>
      <c r="L27" s="6">
        <v>-73.944166670000001</v>
      </c>
      <c r="M27" s="6">
        <v>7.0894444400000003</v>
      </c>
      <c r="N27" s="24">
        <v>0.50998680782960393</v>
      </c>
      <c r="O27" s="15"/>
      <c r="P27" s="15"/>
      <c r="R27" s="10">
        <f>((E25-L27)^2+(F25-M27)^2)^(1/2)</f>
        <v>0.38549314640911375</v>
      </c>
      <c r="S27" s="35">
        <f t="shared" si="0"/>
        <v>2.5940798411464527</v>
      </c>
      <c r="T27" s="20">
        <f>S27/(S25+S26+S27)</f>
        <v>0.50998680782960393</v>
      </c>
      <c r="U27" s="28">
        <f>T25+T26+T27</f>
        <v>1</v>
      </c>
      <c r="AE27" s="4"/>
      <c r="AF27" s="5"/>
    </row>
    <row r="28" spans="1:32" x14ac:dyDescent="0.25">
      <c r="A28" s="31">
        <v>17</v>
      </c>
      <c r="C28" s="40">
        <v>86</v>
      </c>
      <c r="D28" s="9">
        <v>21017020</v>
      </c>
      <c r="E28" s="9">
        <v>-76.231611110000003</v>
      </c>
      <c r="F28" s="9">
        <v>1.7027778</v>
      </c>
      <c r="G28" s="9"/>
      <c r="H28" s="9"/>
      <c r="I28" s="9"/>
      <c r="J28" s="9"/>
      <c r="K28" s="9">
        <v>21010230</v>
      </c>
      <c r="L28" s="9">
        <v>-76.304249999999996</v>
      </c>
      <c r="M28" s="9">
        <v>1.9058055599999999</v>
      </c>
      <c r="N28" s="23">
        <v>0.48969436690146778</v>
      </c>
      <c r="O28" s="14"/>
      <c r="P28" s="14"/>
      <c r="R28" s="10">
        <f>((E28-L28)^2+(F28-M28)^2)^(1/2)</f>
        <v>0.21563088756263254</v>
      </c>
      <c r="S28" s="35">
        <f t="shared" si="0"/>
        <v>4.6375545326711975</v>
      </c>
      <c r="T28" s="20">
        <f>S28/(S28+S29)</f>
        <v>0.48969436690146778</v>
      </c>
      <c r="AE28" s="4"/>
      <c r="AF28" s="5"/>
    </row>
    <row r="29" spans="1:32" x14ac:dyDescent="0.25">
      <c r="C29" s="41"/>
      <c r="D29" s="9"/>
      <c r="E29" s="9"/>
      <c r="F29" s="9"/>
      <c r="G29" s="9"/>
      <c r="H29" s="9"/>
      <c r="I29" s="9"/>
      <c r="J29" s="9"/>
      <c r="K29" s="9">
        <v>21010140</v>
      </c>
      <c r="L29" s="9">
        <v>-76.360833330000006</v>
      </c>
      <c r="M29" s="9">
        <v>1.8643888900000001</v>
      </c>
      <c r="N29" s="23">
        <v>0.51030563309853227</v>
      </c>
      <c r="O29" s="14"/>
      <c r="P29" s="14"/>
      <c r="R29" s="10">
        <f>((E28-L29)^2+(F28-M29)^2)^(1/2)</f>
        <v>0.20692154685464054</v>
      </c>
      <c r="S29" s="35">
        <f t="shared" si="0"/>
        <v>4.8327494898464387</v>
      </c>
      <c r="T29" s="20">
        <f>S29/(S28+S29)</f>
        <v>0.51030563309853227</v>
      </c>
      <c r="U29" s="20">
        <f>T28+T29</f>
        <v>1</v>
      </c>
      <c r="AE29" s="4"/>
      <c r="AF29" s="5"/>
    </row>
    <row r="30" spans="1:32" x14ac:dyDescent="0.25">
      <c r="A30" s="31">
        <v>18</v>
      </c>
      <c r="C30" s="6">
        <v>87</v>
      </c>
      <c r="D30" s="6">
        <v>23107020</v>
      </c>
      <c r="E30" s="6">
        <v>-74.406944440000004</v>
      </c>
      <c r="F30" s="6">
        <v>6.3219443999999996</v>
      </c>
      <c r="G30" s="6"/>
      <c r="H30" s="6"/>
      <c r="I30" s="6"/>
      <c r="J30" s="6"/>
      <c r="K30" s="6">
        <v>23100030</v>
      </c>
      <c r="L30" s="6">
        <v>-74.785666669999998</v>
      </c>
      <c r="M30" s="6">
        <v>6.8404722199999997</v>
      </c>
      <c r="N30" s="24">
        <v>1</v>
      </c>
      <c r="O30" s="6">
        <v>23085030</v>
      </c>
      <c r="P30" s="15"/>
      <c r="T30">
        <v>1</v>
      </c>
      <c r="AE30" s="4"/>
      <c r="AF30" s="5"/>
    </row>
    <row r="31" spans="1:32" x14ac:dyDescent="0.25">
      <c r="A31" s="31">
        <v>19</v>
      </c>
      <c r="C31" s="40">
        <v>89</v>
      </c>
      <c r="D31" s="9"/>
      <c r="E31" s="9"/>
      <c r="F31" s="9"/>
      <c r="G31" s="9">
        <v>24017600</v>
      </c>
      <c r="H31" s="9">
        <v>24017600</v>
      </c>
      <c r="I31" s="9">
        <v>-73.570250000000001</v>
      </c>
      <c r="J31" s="9">
        <v>5.7813888999999996</v>
      </c>
      <c r="K31" s="9">
        <v>24010850</v>
      </c>
      <c r="L31" s="9">
        <v>-73.383833330000002</v>
      </c>
      <c r="M31" s="9">
        <v>5.8680000000000003</v>
      </c>
      <c r="N31" s="23">
        <v>0.15355072439262418</v>
      </c>
      <c r="O31" s="9">
        <v>24055040</v>
      </c>
      <c r="P31" s="9">
        <v>24055040</v>
      </c>
      <c r="R31" s="10">
        <f>((I31-L31)^2+(J31-M31)^2)^(1/2)</f>
        <v>0.20555451222753288</v>
      </c>
      <c r="S31" s="35">
        <f>1/R31</f>
        <v>4.8648895573407689</v>
      </c>
      <c r="T31" s="20">
        <f>S31/(S31+S32)</f>
        <v>0.15355072439262418</v>
      </c>
      <c r="AE31" s="4"/>
      <c r="AF31" s="5"/>
    </row>
    <row r="32" spans="1:32" x14ac:dyDescent="0.25">
      <c r="C32" s="41"/>
      <c r="D32" s="9"/>
      <c r="E32" s="9"/>
      <c r="F32" s="9"/>
      <c r="G32" s="9"/>
      <c r="H32" s="9"/>
      <c r="I32" s="9"/>
      <c r="J32" s="9"/>
      <c r="K32" s="9">
        <v>24010810</v>
      </c>
      <c r="L32" s="9">
        <v>-73.548916669999997</v>
      </c>
      <c r="M32" s="9">
        <v>5.7508055599999999</v>
      </c>
      <c r="N32" s="23">
        <v>0.84644927560737593</v>
      </c>
      <c r="O32" s="14"/>
      <c r="P32" s="14"/>
      <c r="R32" s="10">
        <f>((I31-L32)^2+(J31-M32)^2)^(1/2)</f>
        <v>3.7288760430519478E-2</v>
      </c>
      <c r="S32" s="35">
        <f>1/R32</f>
        <v>26.817732433431516</v>
      </c>
      <c r="T32" s="20">
        <f>S32/(S31+S32)</f>
        <v>0.84644927560737593</v>
      </c>
      <c r="U32" s="20">
        <f>T31+T32</f>
        <v>1</v>
      </c>
      <c r="AE32" s="4"/>
      <c r="AF32" s="5"/>
    </row>
    <row r="33" spans="1:32" x14ac:dyDescent="0.25">
      <c r="A33" s="31">
        <v>20</v>
      </c>
      <c r="C33" s="48">
        <v>93</v>
      </c>
      <c r="D33" s="6">
        <v>23197370</v>
      </c>
      <c r="E33" s="6">
        <v>-73.560555559999997</v>
      </c>
      <c r="F33" s="6">
        <v>7.7805555999999996</v>
      </c>
      <c r="G33" s="6"/>
      <c r="H33" s="6"/>
      <c r="I33" s="6"/>
      <c r="J33" s="6"/>
      <c r="K33" s="6">
        <v>23180070</v>
      </c>
      <c r="L33" s="6">
        <v>-73.48944444</v>
      </c>
      <c r="M33" s="6">
        <v>7.39</v>
      </c>
      <c r="N33" s="24">
        <v>0.44290741929001898</v>
      </c>
      <c r="O33" s="15"/>
      <c r="P33" s="15"/>
      <c r="R33" s="10">
        <f>((E33-L33)^2+(F33-M33)^2)^(1/2)</f>
        <v>0.39697665936300836</v>
      </c>
      <c r="S33" s="35">
        <f>1/R33</f>
        <v>2.5190397883961424</v>
      </c>
      <c r="T33" s="20">
        <f>S33/(S33+S34+S35)</f>
        <v>0.44290741929001898</v>
      </c>
      <c r="AE33" s="4"/>
      <c r="AF33" s="5"/>
    </row>
    <row r="34" spans="1:32" x14ac:dyDescent="0.25">
      <c r="C34" s="49"/>
      <c r="D34" s="6"/>
      <c r="E34" s="6"/>
      <c r="F34" s="6"/>
      <c r="G34" s="6"/>
      <c r="H34" s="6"/>
      <c r="I34" s="6"/>
      <c r="J34" s="6"/>
      <c r="K34" s="6">
        <v>23190380</v>
      </c>
      <c r="L34" s="6">
        <v>-73.217888889999998</v>
      </c>
      <c r="M34" s="6">
        <v>7.2110833300000001</v>
      </c>
      <c r="N34" s="24">
        <v>0.26454821307504639</v>
      </c>
      <c r="O34" s="15"/>
      <c r="P34" s="15"/>
      <c r="R34" s="10">
        <f>((E33-L34)^2+(F33-M34)^2)^(1/2)</f>
        <v>0.66461952501249999</v>
      </c>
      <c r="S34" s="35">
        <f>1/R34</f>
        <v>1.5046202562002557</v>
      </c>
      <c r="T34" s="20">
        <f>S34/(S33+S34+S35)</f>
        <v>0.26454821307504639</v>
      </c>
      <c r="AE34" s="4"/>
      <c r="AF34" s="5"/>
    </row>
    <row r="35" spans="1:32" x14ac:dyDescent="0.25">
      <c r="C35" s="50"/>
      <c r="D35" s="6"/>
      <c r="E35" s="6"/>
      <c r="F35" s="6"/>
      <c r="G35" s="6"/>
      <c r="H35" s="6"/>
      <c r="I35" s="6"/>
      <c r="J35" s="6"/>
      <c r="K35" s="6">
        <v>23190360</v>
      </c>
      <c r="L35" s="6">
        <v>-73.165000000000006</v>
      </c>
      <c r="M35" s="6">
        <v>7.3280555600000001</v>
      </c>
      <c r="N35" s="24">
        <v>0.29254436763493469</v>
      </c>
      <c r="O35" s="15"/>
      <c r="P35" s="15"/>
      <c r="R35" s="10">
        <f>((E33-L35)^2+(F33-M35)^2)^(1/2)</f>
        <v>0.60101621213317336</v>
      </c>
      <c r="S35" s="35">
        <f>1/R35</f>
        <v>1.6638486280606681</v>
      </c>
      <c r="T35" s="20">
        <f>S35/(S33+S34+S35)</f>
        <v>0.29254436763493469</v>
      </c>
      <c r="U35" s="28">
        <f>T33+T34+T35</f>
        <v>1</v>
      </c>
      <c r="AE35" s="4"/>
      <c r="AF35" s="5"/>
    </row>
    <row r="36" spans="1:32" x14ac:dyDescent="0.25">
      <c r="A36" s="31">
        <v>21</v>
      </c>
      <c r="C36" s="9">
        <v>103</v>
      </c>
      <c r="D36" s="9"/>
      <c r="E36" s="9"/>
      <c r="F36" s="9"/>
      <c r="G36" s="9">
        <v>26027100</v>
      </c>
      <c r="H36" s="9">
        <v>26027100</v>
      </c>
      <c r="I36" s="9">
        <v>-76.522000000000006</v>
      </c>
      <c r="J36" s="9">
        <v>2.2588889000000001</v>
      </c>
      <c r="K36" s="9">
        <v>26020020</v>
      </c>
      <c r="L36" s="9">
        <v>-76.349138890000006</v>
      </c>
      <c r="M36" s="9">
        <v>2.6246666670000001</v>
      </c>
      <c r="N36" s="23">
        <v>1</v>
      </c>
      <c r="O36" s="9">
        <v>26025100</v>
      </c>
      <c r="P36" s="9">
        <v>26025100</v>
      </c>
      <c r="T36">
        <v>1</v>
      </c>
      <c r="AE36" s="4"/>
      <c r="AF36" s="5"/>
    </row>
    <row r="37" spans="1:32" x14ac:dyDescent="0.25">
      <c r="A37" s="31">
        <v>22</v>
      </c>
      <c r="C37" s="6">
        <v>140</v>
      </c>
      <c r="D37" s="6"/>
      <c r="E37" s="6"/>
      <c r="F37" s="6"/>
      <c r="G37" s="6">
        <v>35197180</v>
      </c>
      <c r="H37" s="6">
        <v>35197180</v>
      </c>
      <c r="I37" s="6">
        <v>-72.291388889999993</v>
      </c>
      <c r="J37" s="6">
        <v>4.17</v>
      </c>
      <c r="K37" s="6">
        <v>35180010</v>
      </c>
      <c r="L37" s="6">
        <v>-72.665888890000005</v>
      </c>
      <c r="M37" s="6">
        <v>4.9373611100000003</v>
      </c>
      <c r="N37" s="24">
        <v>1</v>
      </c>
      <c r="O37" s="15"/>
      <c r="P37" s="15"/>
      <c r="T37">
        <v>1</v>
      </c>
      <c r="AE37" s="4"/>
      <c r="AF37" s="5"/>
    </row>
    <row r="38" spans="1:32" x14ac:dyDescent="0.25">
      <c r="A38" s="31">
        <v>23</v>
      </c>
      <c r="C38" s="9">
        <v>146</v>
      </c>
      <c r="D38" s="9">
        <v>35017090</v>
      </c>
      <c r="E38" s="9">
        <v>-73.706444439999999</v>
      </c>
      <c r="F38" s="9">
        <v>3.1061111000000001</v>
      </c>
      <c r="G38" s="9"/>
      <c r="H38" s="9"/>
      <c r="I38" s="9"/>
      <c r="J38" s="9"/>
      <c r="K38" s="9">
        <v>35010060</v>
      </c>
      <c r="L38" s="9">
        <v>-73.400555560000001</v>
      </c>
      <c r="M38" s="9">
        <v>3.786666667</v>
      </c>
      <c r="N38" s="23">
        <v>1</v>
      </c>
      <c r="O38" s="14"/>
      <c r="P38" s="14"/>
      <c r="T38">
        <v>1</v>
      </c>
      <c r="AE38" s="4"/>
      <c r="AF38" s="5"/>
    </row>
    <row r="39" spans="1:32" x14ac:dyDescent="0.25">
      <c r="A39" s="31">
        <v>24</v>
      </c>
      <c r="C39" s="48">
        <v>154</v>
      </c>
      <c r="D39" s="6">
        <v>16037030</v>
      </c>
      <c r="E39" s="6">
        <v>-72.794722219999997</v>
      </c>
      <c r="F39" s="6">
        <v>8.0361110999999994</v>
      </c>
      <c r="G39" s="6"/>
      <c r="H39" s="6"/>
      <c r="I39" s="6"/>
      <c r="J39" s="6"/>
      <c r="K39" s="6">
        <v>16030080</v>
      </c>
      <c r="L39" s="6">
        <v>-72.832499999999996</v>
      </c>
      <c r="M39" s="6">
        <v>7.9502777800000004</v>
      </c>
      <c r="N39" s="24">
        <v>0.77493980359703873</v>
      </c>
      <c r="O39" s="15"/>
      <c r="P39" s="15"/>
      <c r="R39" s="10">
        <f>((E39-L39)^2+(F39-M39)^2)^(1/2)</f>
        <v>9.3779099398269714E-2</v>
      </c>
      <c r="S39" s="35">
        <f>1/R39</f>
        <v>10.663356829149189</v>
      </c>
      <c r="T39" s="20">
        <f>S39/(S39+S40)</f>
        <v>0.77493980359703873</v>
      </c>
      <c r="AE39" s="4"/>
      <c r="AF39" s="5"/>
    </row>
    <row r="40" spans="1:32" x14ac:dyDescent="0.25">
      <c r="C40" s="50"/>
      <c r="D40" s="6"/>
      <c r="E40" s="6"/>
      <c r="F40" s="6"/>
      <c r="G40" s="6"/>
      <c r="H40" s="6"/>
      <c r="I40" s="6"/>
      <c r="J40" s="6"/>
      <c r="K40" s="6">
        <v>16030140</v>
      </c>
      <c r="L40" s="6">
        <v>-72.693611110000006</v>
      </c>
      <c r="M40" s="6">
        <v>8.3427777800000005</v>
      </c>
      <c r="N40" s="24">
        <v>0.22506019640296118</v>
      </c>
      <c r="O40" s="15"/>
      <c r="P40" s="15"/>
      <c r="R40" s="10">
        <f>((E39-L40)^2+(F39-M40)^2)^(1/2)</f>
        <v>0.32290541833120934</v>
      </c>
      <c r="S40" s="35">
        <f>1/R40</f>
        <v>3.0968820689601553</v>
      </c>
      <c r="T40" s="20">
        <f>S40/(S39+S40)</f>
        <v>0.22506019640296118</v>
      </c>
      <c r="U40" s="20">
        <f>T39+T40</f>
        <v>0.99999999999999989</v>
      </c>
      <c r="AE40" s="4"/>
      <c r="AF40" s="5"/>
    </row>
    <row r="41" spans="1:32" x14ac:dyDescent="0.25">
      <c r="A41" s="31">
        <v>25</v>
      </c>
      <c r="C41" s="9">
        <v>155</v>
      </c>
      <c r="D41" s="9">
        <v>16047010</v>
      </c>
      <c r="E41" s="9">
        <v>-73.083055560000005</v>
      </c>
      <c r="F41" s="9">
        <v>8.4333332999999993</v>
      </c>
      <c r="G41" s="9"/>
      <c r="H41" s="9"/>
      <c r="I41" s="9"/>
      <c r="J41" s="9"/>
      <c r="K41" s="9">
        <v>16040010</v>
      </c>
      <c r="L41" s="9">
        <v>-73.070833329999999</v>
      </c>
      <c r="M41" s="9">
        <v>8.0888888889999997</v>
      </c>
      <c r="N41" s="23">
        <v>1</v>
      </c>
      <c r="O41" s="14"/>
      <c r="P41" s="14"/>
      <c r="T41">
        <v>1</v>
      </c>
      <c r="AE41" s="4"/>
      <c r="AF41" s="5"/>
    </row>
    <row r="42" spans="1:32" x14ac:dyDescent="0.25">
      <c r="A42" s="31">
        <v>26</v>
      </c>
      <c r="C42" s="6">
        <v>166</v>
      </c>
      <c r="D42" s="6">
        <v>16027280</v>
      </c>
      <c r="E42" s="6">
        <v>-72.581388899999993</v>
      </c>
      <c r="F42" s="6">
        <v>8.1052777799999998</v>
      </c>
      <c r="G42" s="6"/>
      <c r="H42" s="6"/>
      <c r="I42" s="6"/>
      <c r="J42" s="6"/>
      <c r="K42" s="6">
        <v>16020010</v>
      </c>
      <c r="L42" s="6">
        <v>-72.799444440000002</v>
      </c>
      <c r="M42" s="6">
        <v>7.8919444399999996</v>
      </c>
      <c r="N42" s="24">
        <v>1</v>
      </c>
      <c r="O42" s="15"/>
      <c r="P42" s="15"/>
      <c r="T42">
        <v>1</v>
      </c>
      <c r="AE42" s="4"/>
      <c r="AF42" s="5"/>
    </row>
    <row r="43" spans="1:32" x14ac:dyDescent="0.25">
      <c r="A43" s="31">
        <v>27</v>
      </c>
      <c r="C43" s="9">
        <v>167</v>
      </c>
      <c r="D43" s="9">
        <v>16017020</v>
      </c>
      <c r="E43" s="9">
        <v>-72.605472219999996</v>
      </c>
      <c r="F43" s="9">
        <v>7.8797221999999998</v>
      </c>
      <c r="G43" s="9"/>
      <c r="H43" s="9"/>
      <c r="I43" s="9"/>
      <c r="J43" s="9"/>
      <c r="K43" s="9">
        <v>16010010</v>
      </c>
      <c r="L43" s="9">
        <v>-72.477778000000001</v>
      </c>
      <c r="M43" s="9">
        <v>7.8177777800000001</v>
      </c>
      <c r="N43" s="23">
        <v>0.46479255089199778</v>
      </c>
      <c r="O43" s="9">
        <v>16015030</v>
      </c>
      <c r="P43" s="14"/>
      <c r="R43" s="10">
        <f>((E43-L43)^2+(F43-M43)^2)^(1/2)</f>
        <v>0.14192577281996213</v>
      </c>
      <c r="S43" s="35">
        <f t="shared" ref="S43:S45" si="1">1/R43</f>
        <v>7.0459366197606368</v>
      </c>
      <c r="T43" s="20">
        <f>S43/(S43+S44+S45)</f>
        <v>0.46479255089199778</v>
      </c>
      <c r="AE43" s="4"/>
      <c r="AF43" s="5"/>
    </row>
    <row r="44" spans="1:32" x14ac:dyDescent="0.25">
      <c r="C44" s="37"/>
      <c r="D44" s="37"/>
      <c r="E44" s="37"/>
      <c r="F44" s="37"/>
      <c r="G44" s="37"/>
      <c r="H44" s="37"/>
      <c r="I44" s="37"/>
      <c r="J44" s="37"/>
      <c r="K44" s="37">
        <v>16020340</v>
      </c>
      <c r="L44" s="37">
        <v>-72.436111100000005</v>
      </c>
      <c r="M44" s="37">
        <v>8.2169444400000007</v>
      </c>
      <c r="N44" s="23">
        <v>0.17480841680316539</v>
      </c>
      <c r="O44" s="37"/>
      <c r="P44" s="14"/>
      <c r="R44" s="10">
        <f>((E43-L44)^2+(F43-M44)^2)^(1/2)</f>
        <v>0.37736193252402855</v>
      </c>
      <c r="S44" s="35">
        <f t="shared" si="1"/>
        <v>2.6499758290704771</v>
      </c>
      <c r="T44" s="20">
        <f>S44/(S43+S44+S45)</f>
        <v>0.17480841680316539</v>
      </c>
      <c r="AE44" s="4"/>
      <c r="AF44" s="5"/>
    </row>
    <row r="45" spans="1:32" x14ac:dyDescent="0.25">
      <c r="C45" s="37"/>
      <c r="D45" s="37"/>
      <c r="E45" s="37"/>
      <c r="F45" s="37"/>
      <c r="G45" s="37"/>
      <c r="H45" s="37"/>
      <c r="I45" s="37"/>
      <c r="J45" s="37"/>
      <c r="K45" s="37">
        <v>16010340</v>
      </c>
      <c r="L45" s="37">
        <v>-72.461722199999997</v>
      </c>
      <c r="M45" s="37">
        <v>7.9930277800000002</v>
      </c>
      <c r="N45" s="23">
        <v>0.36039903230483683</v>
      </c>
      <c r="O45" s="37"/>
      <c r="P45" s="14"/>
      <c r="R45" s="10">
        <f>((E43-L45)^2+(F43-M45)^2)^(1/2)</f>
        <v>0.18303612405516176</v>
      </c>
      <c r="S45" s="35">
        <f t="shared" si="1"/>
        <v>5.4634024030066826</v>
      </c>
      <c r="T45" s="20">
        <f>S45/(S43+S44+S45)</f>
        <v>0.36039903230483683</v>
      </c>
      <c r="U45" s="28">
        <f>T43+T44+T45</f>
        <v>1</v>
      </c>
      <c r="AE45" s="4"/>
      <c r="AF45" s="5"/>
    </row>
    <row r="46" spans="1:32" x14ac:dyDescent="0.25">
      <c r="A46" s="31">
        <v>28</v>
      </c>
      <c r="C46" s="6">
        <v>179</v>
      </c>
      <c r="D46" s="6">
        <v>12017020</v>
      </c>
      <c r="E46" s="6">
        <v>-76.709999999999994</v>
      </c>
      <c r="F46" s="6">
        <v>7.7</v>
      </c>
      <c r="G46" s="6"/>
      <c r="H46" s="6"/>
      <c r="I46" s="6"/>
      <c r="J46" s="6"/>
      <c r="K46" s="6">
        <v>12010030</v>
      </c>
      <c r="L46" s="6">
        <v>-76.7</v>
      </c>
      <c r="M46" s="6">
        <v>7.57</v>
      </c>
      <c r="N46" s="24">
        <v>1</v>
      </c>
      <c r="O46" s="15"/>
      <c r="P46" s="15"/>
      <c r="T46">
        <v>1</v>
      </c>
      <c r="AE46" s="4"/>
      <c r="AF46" s="5"/>
    </row>
    <row r="47" spans="1:32" x14ac:dyDescent="0.25">
      <c r="A47" s="31">
        <v>29</v>
      </c>
      <c r="C47" s="9">
        <v>197</v>
      </c>
      <c r="D47" s="9">
        <v>11037020</v>
      </c>
      <c r="E47" s="9">
        <v>-76.613249999999994</v>
      </c>
      <c r="F47" s="9">
        <v>5.7475000000000005</v>
      </c>
      <c r="G47" s="9">
        <v>11037020</v>
      </c>
      <c r="H47" s="9">
        <v>11037020</v>
      </c>
      <c r="I47" s="9">
        <v>-76.613249999999994</v>
      </c>
      <c r="J47" s="9">
        <v>5.7475000000000005</v>
      </c>
      <c r="K47" s="9">
        <v>11010010</v>
      </c>
      <c r="L47" s="9">
        <v>-76.544722222000004</v>
      </c>
      <c r="M47" s="9">
        <v>5.4589444440000001</v>
      </c>
      <c r="N47" s="23">
        <v>1</v>
      </c>
      <c r="O47" s="14"/>
      <c r="P47" s="14"/>
      <c r="T47">
        <v>1</v>
      </c>
      <c r="AE47" s="4"/>
      <c r="AF47" s="5"/>
    </row>
    <row r="48" spans="1:32" x14ac:dyDescent="0.25">
      <c r="A48" s="31">
        <v>30</v>
      </c>
      <c r="C48" s="48">
        <v>243</v>
      </c>
      <c r="D48" s="6">
        <v>52017070</v>
      </c>
      <c r="E48" s="6">
        <v>-77.057500000000005</v>
      </c>
      <c r="F48" s="6">
        <v>2.1666666999999999</v>
      </c>
      <c r="G48" s="6"/>
      <c r="H48" s="6"/>
      <c r="I48" s="6"/>
      <c r="J48" s="6"/>
      <c r="K48" s="6">
        <v>52010040</v>
      </c>
      <c r="L48" s="6">
        <v>-76.737750000000005</v>
      </c>
      <c r="M48" s="6">
        <v>2.26238889</v>
      </c>
      <c r="N48" s="24">
        <v>0.28344181440108895</v>
      </c>
      <c r="O48" s="15"/>
      <c r="P48" s="15"/>
      <c r="R48" s="10">
        <f>((E48-L48)^2+(F48-M48)^2)^(1/2)</f>
        <v>0.33377058012712196</v>
      </c>
      <c r="S48" s="35">
        <f>1/R48</f>
        <v>2.9960699340820685</v>
      </c>
      <c r="T48" s="20">
        <f>S48/(S48+S49)</f>
        <v>0.28344181440108895</v>
      </c>
      <c r="AE48" s="4"/>
      <c r="AF48" s="5"/>
    </row>
    <row r="49" spans="1:32" x14ac:dyDescent="0.25">
      <c r="C49" s="50"/>
      <c r="D49" s="6"/>
      <c r="E49" s="6"/>
      <c r="F49" s="6"/>
      <c r="G49" s="6"/>
      <c r="H49" s="6"/>
      <c r="I49" s="6"/>
      <c r="J49" s="6"/>
      <c r="K49" s="6">
        <v>52020010</v>
      </c>
      <c r="L49" s="6">
        <v>-77.003055560000007</v>
      </c>
      <c r="M49" s="6">
        <v>2.0463888899999998</v>
      </c>
      <c r="N49" s="24">
        <v>0.71655818559891116</v>
      </c>
      <c r="O49" s="15"/>
      <c r="P49" s="15"/>
      <c r="R49" s="10">
        <f>((E48-L49)^2+(F48-M49)^2)^(1/2)</f>
        <v>0.13202631792680375</v>
      </c>
      <c r="S49" s="35">
        <f>1/R49</f>
        <v>7.5742474356848044</v>
      </c>
      <c r="T49" s="20">
        <f>S49/(S48+S49)</f>
        <v>0.71655818559891116</v>
      </c>
      <c r="U49" s="20">
        <f>T48+T49</f>
        <v>1</v>
      </c>
      <c r="AE49" s="4"/>
      <c r="AF49" s="5"/>
    </row>
    <row r="50" spans="1:32" x14ac:dyDescent="0.25">
      <c r="A50" s="31">
        <v>31</v>
      </c>
      <c r="C50" s="9">
        <v>245</v>
      </c>
      <c r="D50" s="9"/>
      <c r="E50" s="9"/>
      <c r="F50" s="9"/>
      <c r="G50" s="9">
        <v>52037010</v>
      </c>
      <c r="H50" s="9">
        <v>52037010</v>
      </c>
      <c r="I50" s="9">
        <v>-77.014722219999996</v>
      </c>
      <c r="J50" s="9">
        <v>1.6566667000000002</v>
      </c>
      <c r="K50" s="9">
        <v>52030060</v>
      </c>
      <c r="L50" s="9">
        <v>-77.014972220000004</v>
      </c>
      <c r="M50" s="9">
        <v>1.6656388900000001</v>
      </c>
      <c r="N50" s="23">
        <v>1</v>
      </c>
      <c r="O50" s="14"/>
      <c r="P50" s="9">
        <v>52045040</v>
      </c>
      <c r="T50">
        <v>1</v>
      </c>
      <c r="AE50" s="4"/>
      <c r="AF50" s="5"/>
    </row>
    <row r="51" spans="1:32" x14ac:dyDescent="0.25">
      <c r="A51" s="31">
        <v>32</v>
      </c>
      <c r="C51" s="6">
        <v>246</v>
      </c>
      <c r="D51" s="6">
        <v>52047020</v>
      </c>
      <c r="E51" s="6">
        <v>-77.310333330000006</v>
      </c>
      <c r="F51" s="6">
        <v>1.5174722220000001</v>
      </c>
      <c r="G51" s="6">
        <v>52047010</v>
      </c>
      <c r="H51" s="6">
        <v>52047010</v>
      </c>
      <c r="I51" s="6">
        <v>-77.292944439999999</v>
      </c>
      <c r="J51" s="6">
        <v>1.3433333000000001</v>
      </c>
      <c r="K51" s="6">
        <v>52040060</v>
      </c>
      <c r="L51" s="6">
        <v>-77.174055559999999</v>
      </c>
      <c r="M51" s="6">
        <v>1.2873055600000001</v>
      </c>
      <c r="N51" s="24">
        <v>1</v>
      </c>
      <c r="O51" s="15"/>
      <c r="P51" s="6">
        <v>52045040</v>
      </c>
      <c r="T51">
        <v>1</v>
      </c>
      <c r="AE51" s="4"/>
      <c r="AF51" s="5"/>
    </row>
    <row r="52" spans="1:32" x14ac:dyDescent="0.25">
      <c r="A52" s="31">
        <v>33</v>
      </c>
      <c r="C52" s="9">
        <v>252</v>
      </c>
      <c r="D52" s="9">
        <v>52067030</v>
      </c>
      <c r="E52" s="37">
        <v>-77.646944439999999</v>
      </c>
      <c r="F52" s="37">
        <v>1.2972222</v>
      </c>
      <c r="G52" s="9">
        <v>52067030</v>
      </c>
      <c r="H52" s="9">
        <v>52067030</v>
      </c>
      <c r="I52" s="9">
        <v>-77.646944439999999</v>
      </c>
      <c r="J52" s="9">
        <v>1.2972222</v>
      </c>
      <c r="K52" s="9">
        <v>52060040</v>
      </c>
      <c r="L52" s="9">
        <v>-77.641694439999995</v>
      </c>
      <c r="M52" s="9">
        <v>1.5291666669999999</v>
      </c>
      <c r="N52" s="23">
        <v>1</v>
      </c>
      <c r="O52" s="14"/>
      <c r="P52" s="14"/>
      <c r="T52">
        <v>1</v>
      </c>
      <c r="AE52" s="4"/>
      <c r="AF52" s="5"/>
    </row>
    <row r="53" spans="1:32" x14ac:dyDescent="0.25">
      <c r="A53" s="31">
        <v>34</v>
      </c>
      <c r="C53" s="48">
        <v>260</v>
      </c>
      <c r="D53" s="6">
        <v>44017110</v>
      </c>
      <c r="E53" s="6">
        <v>-76.548888890000001</v>
      </c>
      <c r="F53" s="6">
        <v>1.5091667</v>
      </c>
      <c r="G53" s="6">
        <v>44017110</v>
      </c>
      <c r="H53" s="6">
        <v>44017110</v>
      </c>
      <c r="I53" s="6"/>
      <c r="J53" s="6"/>
      <c r="K53" s="6">
        <v>44010100</v>
      </c>
      <c r="L53" s="6">
        <v>-76.584194440000005</v>
      </c>
      <c r="M53" s="6">
        <v>1.2805</v>
      </c>
      <c r="N53" s="24">
        <v>0.37132472646019499</v>
      </c>
      <c r="O53" s="6">
        <v>470150040</v>
      </c>
      <c r="P53" s="6">
        <v>47015040</v>
      </c>
      <c r="R53" s="10">
        <f>((E53-L53)^2+(F53-M53)^2)^(1/2)</f>
        <v>0.23137619054192413</v>
      </c>
      <c r="S53" s="35">
        <f t="shared" ref="S53:S66" si="2">1/R53</f>
        <v>4.3219658758224968</v>
      </c>
      <c r="T53" s="20">
        <f>S53/(S53+S54+S55)</f>
        <v>0.37132472646019499</v>
      </c>
      <c r="AE53" s="4"/>
      <c r="AF53" s="5"/>
    </row>
    <row r="54" spans="1:32" x14ac:dyDescent="0.25">
      <c r="C54" s="49"/>
      <c r="D54" s="6"/>
      <c r="E54" s="6"/>
      <c r="F54" s="6"/>
      <c r="G54" s="6"/>
      <c r="H54" s="6"/>
      <c r="I54" s="6"/>
      <c r="J54" s="6"/>
      <c r="K54" s="6">
        <v>44010090</v>
      </c>
      <c r="L54" s="6">
        <v>-76.584194440000005</v>
      </c>
      <c r="M54" s="6">
        <v>1.2805</v>
      </c>
      <c r="N54" s="24">
        <v>0.37132472646019499</v>
      </c>
      <c r="O54" s="15"/>
      <c r="P54" s="15"/>
      <c r="R54" s="10">
        <f>((E53-L54)^2+(F53-M54)^2)^(1/2)</f>
        <v>0.23137619054192413</v>
      </c>
      <c r="S54" s="35">
        <f t="shared" si="2"/>
        <v>4.3219658758224968</v>
      </c>
      <c r="T54" s="20">
        <f>S54/(S53+S54+S55)</f>
        <v>0.37132472646019499</v>
      </c>
      <c r="AE54" s="4"/>
      <c r="AF54" s="5"/>
    </row>
    <row r="55" spans="1:32" x14ac:dyDescent="0.25">
      <c r="C55" s="50"/>
      <c r="D55" s="6"/>
      <c r="E55" s="6"/>
      <c r="F55" s="6"/>
      <c r="G55" s="6"/>
      <c r="H55" s="6"/>
      <c r="I55" s="6"/>
      <c r="J55" s="6"/>
      <c r="K55" s="6">
        <v>44010030</v>
      </c>
      <c r="L55" s="6">
        <v>-76.680833329999999</v>
      </c>
      <c r="M55" s="6">
        <v>1.2024999999999999</v>
      </c>
      <c r="N55" s="24">
        <v>0.25735054707961003</v>
      </c>
      <c r="O55" s="15"/>
      <c r="P55" s="15"/>
      <c r="R55" s="10">
        <f>((E53-L55)^2+(F53-M55)^2)^(1/2)</f>
        <v>0.33384697113468487</v>
      </c>
      <c r="S55" s="35">
        <f t="shared" si="2"/>
        <v>2.9953843720707805</v>
      </c>
      <c r="T55" s="20">
        <f>S55/(S53+S54+S55)</f>
        <v>0.25735054707961003</v>
      </c>
      <c r="U55" s="28">
        <f>T53+T54+T55</f>
        <v>1</v>
      </c>
      <c r="AE55" s="4"/>
      <c r="AF55" s="5"/>
    </row>
    <row r="56" spans="1:32" x14ac:dyDescent="0.25">
      <c r="A56" s="31">
        <v>35</v>
      </c>
      <c r="C56" s="40">
        <v>262</v>
      </c>
      <c r="D56" s="9">
        <v>47017160</v>
      </c>
      <c r="E56" s="9">
        <v>-76.576944440000005</v>
      </c>
      <c r="F56" s="9">
        <v>0.82694440000000002</v>
      </c>
      <c r="G56" s="9">
        <v>47017160</v>
      </c>
      <c r="H56" s="9">
        <v>47017160</v>
      </c>
      <c r="I56" s="9">
        <v>-76.576944440000005</v>
      </c>
      <c r="J56" s="9">
        <v>0.82694440000000002</v>
      </c>
      <c r="K56" s="9">
        <v>47010180</v>
      </c>
      <c r="L56" s="9">
        <v>-76.844999999999999</v>
      </c>
      <c r="M56" s="9">
        <v>1.1454166699999999</v>
      </c>
      <c r="N56" s="23">
        <v>0.33052066492861254</v>
      </c>
      <c r="O56" s="9">
        <v>47015040</v>
      </c>
      <c r="P56" s="9">
        <v>47015040</v>
      </c>
      <c r="R56" s="10">
        <f>((E56-L56)^2+(F56-M56)^2)^(1/2)</f>
        <v>0.41626718583845024</v>
      </c>
      <c r="S56" s="35">
        <f t="shared" si="2"/>
        <v>2.402303217789767</v>
      </c>
      <c r="T56" s="20">
        <f>S56/(S56+S57+S58)</f>
        <v>0.33052066492861254</v>
      </c>
      <c r="AE56" s="4"/>
      <c r="AF56" s="5"/>
    </row>
    <row r="57" spans="1:32" x14ac:dyDescent="0.25">
      <c r="C57" s="51"/>
      <c r="D57" s="9"/>
      <c r="E57" s="9"/>
      <c r="F57" s="9"/>
      <c r="G57" s="9"/>
      <c r="H57" s="9"/>
      <c r="I57" s="9"/>
      <c r="J57" s="9"/>
      <c r="K57" s="9">
        <v>47010050</v>
      </c>
      <c r="L57" s="9">
        <v>-76.930250000000001</v>
      </c>
      <c r="M57" s="9">
        <v>1.13405556</v>
      </c>
      <c r="N57" s="23">
        <v>0.29390562751838778</v>
      </c>
      <c r="O57" s="14"/>
      <c r="P57" s="14"/>
      <c r="R57" s="10">
        <f>((E56-L57)^2+(F56-M57)^2)^(1/2)</f>
        <v>0.46812614039749584</v>
      </c>
      <c r="S57" s="35">
        <f t="shared" si="2"/>
        <v>2.1361763715029434</v>
      </c>
      <c r="T57" s="20">
        <f>S57/(S56+S57+S58)</f>
        <v>0.29390562751838778</v>
      </c>
      <c r="AE57" s="4"/>
      <c r="AF57" s="5"/>
    </row>
    <row r="58" spans="1:32" x14ac:dyDescent="0.25">
      <c r="C58" s="41"/>
      <c r="D58" s="9"/>
      <c r="E58" s="9"/>
      <c r="F58" s="9"/>
      <c r="G58" s="9"/>
      <c r="H58" s="9"/>
      <c r="I58" s="9"/>
      <c r="J58" s="9"/>
      <c r="K58" s="9">
        <v>47010030</v>
      </c>
      <c r="L58" s="9">
        <v>-76.480222220000002</v>
      </c>
      <c r="M58" s="9">
        <v>0.47361111</v>
      </c>
      <c r="N58" s="23">
        <v>0.37557370755299968</v>
      </c>
      <c r="O58" s="14"/>
      <c r="P58" s="14"/>
      <c r="R58" s="10">
        <f>((E56-L58)^2+(F56-M58)^2)^(1/2)</f>
        <v>0.36633263799988286</v>
      </c>
      <c r="S58" s="35">
        <f t="shared" si="2"/>
        <v>2.7297595034388387</v>
      </c>
      <c r="T58" s="20">
        <f>S58/(S56+S57+S58)</f>
        <v>0.37557370755299968</v>
      </c>
      <c r="U58" s="28">
        <f>T56+T57+T58</f>
        <v>1</v>
      </c>
      <c r="AE58" s="4"/>
      <c r="AF58" s="5"/>
    </row>
    <row r="59" spans="1:32" x14ac:dyDescent="0.25">
      <c r="A59" s="31">
        <v>36</v>
      </c>
      <c r="C59" s="48">
        <v>295</v>
      </c>
      <c r="D59" s="6">
        <v>32077070</v>
      </c>
      <c r="E59" s="6">
        <v>-73.680000000000007</v>
      </c>
      <c r="F59" s="6">
        <v>2.7</v>
      </c>
      <c r="G59" s="6"/>
      <c r="H59" s="6"/>
      <c r="I59" s="6"/>
      <c r="J59" s="6"/>
      <c r="K59" s="6">
        <v>32070040</v>
      </c>
      <c r="L59" s="6">
        <v>-73.63</v>
      </c>
      <c r="M59" s="6">
        <v>2.98</v>
      </c>
      <c r="N59" s="24">
        <v>0.5088168705162911</v>
      </c>
      <c r="O59" s="15"/>
      <c r="P59" s="15"/>
      <c r="R59" s="10">
        <f>((E59-L59)^2+(F59-M59)^2)^(1/2)</f>
        <v>0.28442925306655964</v>
      </c>
      <c r="S59" s="35">
        <f t="shared" si="2"/>
        <v>3.5158127696731278</v>
      </c>
      <c r="T59" s="20">
        <f>S59/(S59+S60+S61)</f>
        <v>0.5088168705162911</v>
      </c>
      <c r="AE59" s="4"/>
      <c r="AF59" s="5"/>
    </row>
    <row r="60" spans="1:32" x14ac:dyDescent="0.25">
      <c r="C60" s="49"/>
      <c r="D60" s="6"/>
      <c r="E60" s="6"/>
      <c r="F60" s="6"/>
      <c r="G60" s="6"/>
      <c r="H60" s="6"/>
      <c r="I60" s="6"/>
      <c r="J60" s="6"/>
      <c r="K60" s="6">
        <v>32070100</v>
      </c>
      <c r="L60" s="6">
        <v>-73.891944440000003</v>
      </c>
      <c r="M60" s="6">
        <v>3.3750833299999998</v>
      </c>
      <c r="N60" s="24">
        <v>0.20453385587559247</v>
      </c>
      <c r="O60" s="15"/>
      <c r="P60" s="15"/>
      <c r="R60" s="10">
        <f>((E59-L60)^2+(F59-M60)^2)^(1/2)</f>
        <v>0.70757186779209957</v>
      </c>
      <c r="S60" s="35">
        <f t="shared" si="2"/>
        <v>1.413284000564339</v>
      </c>
      <c r="T60" s="20">
        <f>S60/(S59+S60+S61)</f>
        <v>0.20453385587559247</v>
      </c>
      <c r="AE60" s="4"/>
      <c r="AF60" s="5"/>
    </row>
    <row r="61" spans="1:32" x14ac:dyDescent="0.25">
      <c r="C61" s="50"/>
      <c r="D61" s="6"/>
      <c r="E61" s="6"/>
      <c r="F61" s="6"/>
      <c r="G61" s="6"/>
      <c r="H61" s="6"/>
      <c r="I61" s="6"/>
      <c r="J61" s="6"/>
      <c r="K61" s="6">
        <v>32070010</v>
      </c>
      <c r="L61" s="6">
        <v>-73.75</v>
      </c>
      <c r="M61" s="6">
        <v>3.2</v>
      </c>
      <c r="N61" s="24">
        <v>0.28664927360811643</v>
      </c>
      <c r="O61" s="15"/>
      <c r="P61" s="15"/>
      <c r="R61" s="10">
        <f>((E59-L61)^2+(F59-M61)^2)^(1/2)</f>
        <v>0.50487622245457264</v>
      </c>
      <c r="S61" s="35">
        <f t="shared" si="2"/>
        <v>1.9806834933486637</v>
      </c>
      <c r="T61" s="20">
        <f>S61/(S59+S60+S61)</f>
        <v>0.28664927360811643</v>
      </c>
      <c r="U61" s="28">
        <f>T59+T60+T61</f>
        <v>1</v>
      </c>
      <c r="AE61" s="4"/>
      <c r="AF61" s="5"/>
    </row>
    <row r="62" spans="1:32" x14ac:dyDescent="0.25">
      <c r="A62" s="31">
        <v>37</v>
      </c>
      <c r="C62" s="40">
        <v>299</v>
      </c>
      <c r="D62" s="9" t="s">
        <v>4</v>
      </c>
      <c r="E62" s="9"/>
      <c r="F62" s="9"/>
      <c r="G62" s="9">
        <v>23067040</v>
      </c>
      <c r="H62" s="9">
        <v>23067040</v>
      </c>
      <c r="I62" s="9">
        <v>-74.631749999999997</v>
      </c>
      <c r="J62" s="9">
        <v>5.5922222000000001</v>
      </c>
      <c r="K62" s="9">
        <v>23060260</v>
      </c>
      <c r="L62" s="9">
        <v>-74.382027780000001</v>
      </c>
      <c r="M62" s="9">
        <v>5.0646388900000003</v>
      </c>
      <c r="N62" s="23">
        <v>0.32157907703056132</v>
      </c>
      <c r="O62" s="14"/>
      <c r="P62" s="14"/>
      <c r="R62" s="10">
        <f>((I62-L62)^2+(J62-M62)^2)^(1/2)</f>
        <v>0.58369969689240198</v>
      </c>
      <c r="S62" s="35">
        <f t="shared" si="2"/>
        <v>1.713209729804499</v>
      </c>
      <c r="T62" s="20">
        <f>S62/(S62+S63+S64)</f>
        <v>0.32157907703056132</v>
      </c>
      <c r="AE62" s="4"/>
      <c r="AF62" s="5"/>
    </row>
    <row r="63" spans="1:32" x14ac:dyDescent="0.25">
      <c r="C63" s="51"/>
      <c r="D63" s="9"/>
      <c r="E63" s="9"/>
      <c r="F63" s="9"/>
      <c r="G63" s="9"/>
      <c r="H63" s="9"/>
      <c r="I63" s="9"/>
      <c r="J63" s="9"/>
      <c r="K63" s="9">
        <v>23060180</v>
      </c>
      <c r="L63" s="9">
        <v>-74.294499999999999</v>
      </c>
      <c r="M63" s="9">
        <v>5.25344444</v>
      </c>
      <c r="N63" s="23">
        <v>0.39266899518338455</v>
      </c>
      <c r="O63" s="14"/>
      <c r="P63" s="14"/>
      <c r="Q63" s="4"/>
      <c r="R63" s="10">
        <f>((I62-L63)^2+(J62-M63)^2)^(1/2)</f>
        <v>0.47802503404174967</v>
      </c>
      <c r="S63" s="35">
        <f t="shared" si="2"/>
        <v>2.0919406491013652</v>
      </c>
      <c r="T63" s="20">
        <f>S63/(S62+S63+S64)</f>
        <v>0.39266899518338455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</row>
    <row r="64" spans="1:32" x14ac:dyDescent="0.25">
      <c r="C64" s="41"/>
      <c r="D64" s="9"/>
      <c r="E64" s="9"/>
      <c r="F64" s="9"/>
      <c r="G64" s="9"/>
      <c r="H64" s="9"/>
      <c r="I64" s="9"/>
      <c r="J64" s="9"/>
      <c r="K64" s="9">
        <v>23060290</v>
      </c>
      <c r="L64" s="9">
        <v>-74.412055559999999</v>
      </c>
      <c r="M64" s="9">
        <v>4.9731666700000003</v>
      </c>
      <c r="N64" s="23">
        <v>0.28575192778605402</v>
      </c>
      <c r="O64" s="14"/>
      <c r="P64" s="14"/>
      <c r="Q64" s="4"/>
      <c r="R64" s="10">
        <f>((I62-L64)^2+(J62-M64)^2)^(1/2)</f>
        <v>0.65688309172218262</v>
      </c>
      <c r="S64" s="35">
        <f t="shared" si="2"/>
        <v>1.5223409044952747</v>
      </c>
      <c r="T64" s="20">
        <f>S64/(S62+S63+S64)</f>
        <v>0.28575192778605402</v>
      </c>
      <c r="U64" s="28">
        <f>T62+T63+T64</f>
        <v>1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</row>
    <row r="65" spans="1:32" x14ac:dyDescent="0.25">
      <c r="A65" s="31">
        <v>38</v>
      </c>
      <c r="C65" s="48">
        <v>303</v>
      </c>
      <c r="D65" s="6"/>
      <c r="E65" s="6"/>
      <c r="F65" s="6"/>
      <c r="G65" s="6">
        <v>52057050</v>
      </c>
      <c r="H65" s="6">
        <v>52057050</v>
      </c>
      <c r="I65" s="6">
        <v>-77.482277780000004</v>
      </c>
      <c r="J65" s="6">
        <v>1.83</v>
      </c>
      <c r="K65" s="6">
        <v>52050040</v>
      </c>
      <c r="L65" s="6">
        <v>-77.479194440000001</v>
      </c>
      <c r="M65" s="6">
        <v>1.3222499999999999</v>
      </c>
      <c r="N65" s="24">
        <v>0.48798736932299103</v>
      </c>
      <c r="O65" s="6">
        <v>52055030</v>
      </c>
      <c r="P65" s="15"/>
      <c r="Q65" s="4"/>
      <c r="R65" s="10">
        <f>((I65-L65)^2+(J65-M65)^2)^(1/2)</f>
        <v>0.50775936179016512</v>
      </c>
      <c r="S65" s="35">
        <f t="shared" si="2"/>
        <v>1.969436853856092</v>
      </c>
      <c r="T65" s="20">
        <f>S65/(S65+S66)</f>
        <v>0.48798736932299103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</row>
    <row r="66" spans="1:32" x14ac:dyDescent="0.25">
      <c r="C66" s="50"/>
      <c r="D66" s="6"/>
      <c r="E66" s="6"/>
      <c r="F66" s="6"/>
      <c r="G66" s="6"/>
      <c r="H66" s="6"/>
      <c r="I66" s="6"/>
      <c r="J66" s="6"/>
      <c r="K66" s="6">
        <v>52050140</v>
      </c>
      <c r="L66" s="6">
        <v>-77.526111110000002</v>
      </c>
      <c r="M66" s="6">
        <v>1.3480555599999999</v>
      </c>
      <c r="N66" s="24">
        <v>0.51201263067700908</v>
      </c>
      <c r="O66" s="15"/>
      <c r="P66" s="15"/>
      <c r="Q66" s="4"/>
      <c r="R66" s="10">
        <f>((I65-L66)^2+(J65-M66)^2)^(1/2)</f>
        <v>0.48393367734205323</v>
      </c>
      <c r="S66" s="35">
        <f t="shared" si="2"/>
        <v>2.066398861704311</v>
      </c>
      <c r="T66" s="20">
        <f>S66/(S65+S66)</f>
        <v>0.51201263067700908</v>
      </c>
      <c r="U66" s="28">
        <f>T64+T65+T66</f>
        <v>1.2857519277860541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</row>
    <row r="67" spans="1:32" x14ac:dyDescent="0.25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5"/>
      <c r="O67" s="4"/>
      <c r="P67" s="4"/>
      <c r="Q67" s="4"/>
      <c r="R67" s="35"/>
      <c r="S67" s="35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"/>
    </row>
    <row r="68" spans="1:32" x14ac:dyDescent="0.25">
      <c r="A68" s="31">
        <v>39</v>
      </c>
      <c r="B68" s="42" t="s">
        <v>12</v>
      </c>
      <c r="C68" s="9">
        <v>142</v>
      </c>
      <c r="D68" s="52">
        <v>35107030</v>
      </c>
      <c r="E68" s="9">
        <v>-72.790000000000006</v>
      </c>
      <c r="F68" s="9">
        <v>4.8</v>
      </c>
      <c r="G68" s="16"/>
      <c r="H68" s="16"/>
      <c r="I68" s="16"/>
      <c r="J68" s="16"/>
      <c r="K68" s="9">
        <v>35010010</v>
      </c>
      <c r="L68" s="9">
        <v>-72.936499999999995</v>
      </c>
      <c r="M68" s="9">
        <v>4.1050277800000003</v>
      </c>
      <c r="N68" s="23">
        <v>0.29840806243194384</v>
      </c>
      <c r="O68" s="14"/>
      <c r="P68" s="14"/>
      <c r="Q68" s="4"/>
      <c r="R68" s="10">
        <f>((E68-L68)^2+(F68-M68)^2)^(1/2)</f>
        <v>0.71024547627684642</v>
      </c>
      <c r="S68" s="35">
        <f>1/R68</f>
        <v>1.4079639130432282</v>
      </c>
      <c r="T68" s="20">
        <f>S68/(S68+S69+S70+S71)</f>
        <v>0.29840806243194384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"/>
    </row>
    <row r="69" spans="1:32" x14ac:dyDescent="0.25">
      <c r="B69" s="43"/>
      <c r="C69" s="9">
        <v>143</v>
      </c>
      <c r="D69" s="52"/>
      <c r="E69" s="9"/>
      <c r="F69" s="9"/>
      <c r="G69" s="16"/>
      <c r="H69" s="16"/>
      <c r="I69" s="16"/>
      <c r="J69" s="16"/>
      <c r="K69" s="9">
        <v>35050010</v>
      </c>
      <c r="L69" s="9">
        <v>-73.349997220000006</v>
      </c>
      <c r="M69" s="9">
        <v>4.51</v>
      </c>
      <c r="N69" s="23">
        <v>0.3360802051463363</v>
      </c>
      <c r="O69" s="14"/>
      <c r="P69" s="14"/>
      <c r="Q69" s="4"/>
      <c r="R69" s="10">
        <f>((E68-L69)^2+(F68-M69)^2)^(1/2)</f>
        <v>0.63063213239394011</v>
      </c>
      <c r="S69" s="35">
        <f>1/R69</f>
        <v>1.5857105095547606</v>
      </c>
      <c r="T69" s="20">
        <f>S69/(S68+S69+S70+S71)</f>
        <v>0.3360802051463363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5"/>
    </row>
    <row r="70" spans="1:32" x14ac:dyDescent="0.25">
      <c r="B70" s="43"/>
      <c r="C70" s="9">
        <v>144</v>
      </c>
      <c r="D70" s="52"/>
      <c r="E70" s="9"/>
      <c r="F70" s="9"/>
      <c r="G70" s="16"/>
      <c r="H70" s="16"/>
      <c r="I70" s="16"/>
      <c r="J70" s="16"/>
      <c r="K70" s="9">
        <v>35020060</v>
      </c>
      <c r="L70" s="9">
        <v>-73.367999999999995</v>
      </c>
      <c r="M70" s="9">
        <v>4.0397499999999997</v>
      </c>
      <c r="N70" s="23">
        <v>0.22192506571650147</v>
      </c>
      <c r="O70" s="14"/>
      <c r="P70" s="14"/>
      <c r="Q70" s="4"/>
      <c r="R70" s="10">
        <f>((E68-L70)^2+(F68-M70)^2)^(1/2)</f>
        <v>0.95502045135169078</v>
      </c>
      <c r="S70" s="35">
        <f>1/R70</f>
        <v>1.0470979952153352</v>
      </c>
      <c r="T70" s="20">
        <f>S70/(S68+S69+S70+S71)</f>
        <v>0.22192506571650147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/>
    </row>
    <row r="71" spans="1:32" x14ac:dyDescent="0.25">
      <c r="B71" s="43"/>
      <c r="C71" s="9">
        <v>146</v>
      </c>
      <c r="D71" s="52"/>
      <c r="E71" s="9"/>
      <c r="F71" s="9"/>
      <c r="G71" s="16"/>
      <c r="H71" s="16"/>
      <c r="I71" s="16"/>
      <c r="J71" s="16"/>
      <c r="K71" s="9">
        <v>35030030</v>
      </c>
      <c r="L71" s="9">
        <v>-74.146861110000003</v>
      </c>
      <c r="M71" s="9">
        <v>4.2188888899999997</v>
      </c>
      <c r="N71" s="23">
        <v>0.1435866667052183</v>
      </c>
      <c r="O71" s="14"/>
      <c r="P71" s="14"/>
      <c r="Q71" s="4"/>
      <c r="R71" s="10">
        <f>((E68-L71)^2+(F68-M71)^2)^(1/2)</f>
        <v>1.4760630724992263</v>
      </c>
      <c r="S71" s="35">
        <f>1/R71</f>
        <v>0.67747782505447385</v>
      </c>
      <c r="T71" s="20">
        <f>S71/(S68+S69+S70+S71)</f>
        <v>0.1435866667052183</v>
      </c>
      <c r="U71" s="28">
        <f>SUM(T68:T71)</f>
        <v>1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/>
    </row>
    <row r="72" spans="1:32" x14ac:dyDescent="0.25">
      <c r="B72" s="43"/>
      <c r="C72" s="9">
        <v>147</v>
      </c>
      <c r="D72" s="52"/>
      <c r="E72" s="9"/>
      <c r="F72" s="9"/>
      <c r="G72" s="16"/>
      <c r="H72" s="16"/>
      <c r="I72" s="16"/>
      <c r="J72" s="16"/>
      <c r="K72" s="9"/>
      <c r="L72" s="9"/>
      <c r="M72" s="9"/>
      <c r="N72" s="23" t="s">
        <v>4</v>
      </c>
      <c r="O72" s="14"/>
      <c r="P72" s="14"/>
      <c r="Q72" s="4"/>
      <c r="R72" s="35"/>
      <c r="S72" s="35"/>
      <c r="T72" s="28" t="s">
        <v>4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5"/>
    </row>
    <row r="73" spans="1:32" x14ac:dyDescent="0.25">
      <c r="B73" s="43"/>
      <c r="C73" s="9">
        <v>148</v>
      </c>
      <c r="D73" s="52"/>
      <c r="E73" s="9"/>
      <c r="F73" s="9"/>
      <c r="G73" s="16"/>
      <c r="H73" s="16"/>
      <c r="I73" s="16"/>
      <c r="J73" s="16"/>
      <c r="K73" s="9"/>
      <c r="L73" s="9"/>
      <c r="M73" s="9"/>
      <c r="N73" s="23"/>
      <c r="O73" s="14"/>
      <c r="P73" s="14"/>
    </row>
    <row r="74" spans="1:32" x14ac:dyDescent="0.25">
      <c r="B74" s="43"/>
      <c r="C74" s="9">
        <v>149</v>
      </c>
      <c r="D74" s="52"/>
      <c r="E74" s="9"/>
      <c r="F74" s="9"/>
      <c r="G74" s="16"/>
      <c r="H74" s="16"/>
      <c r="I74" s="16"/>
      <c r="J74" s="16"/>
      <c r="K74" s="9"/>
      <c r="L74" s="9"/>
      <c r="M74" s="9"/>
      <c r="N74" s="23"/>
      <c r="O74" s="14"/>
      <c r="P74" s="14"/>
    </row>
    <row r="75" spans="1:32" x14ac:dyDescent="0.25">
      <c r="B75" s="44"/>
      <c r="C75" s="9">
        <v>304</v>
      </c>
      <c r="D75" s="52"/>
      <c r="E75" s="9"/>
      <c r="F75" s="9"/>
      <c r="G75" s="16"/>
      <c r="H75" s="16"/>
      <c r="I75" s="16"/>
      <c r="J75" s="16"/>
      <c r="K75" s="9"/>
      <c r="L75" s="9"/>
      <c r="M75" s="9"/>
      <c r="N75" s="23"/>
      <c r="O75" s="14"/>
      <c r="P75" s="14"/>
    </row>
    <row r="76" spans="1:32" x14ac:dyDescent="0.25">
      <c r="B76" s="3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25"/>
    </row>
    <row r="77" spans="1:32" x14ac:dyDescent="0.25">
      <c r="A77" s="31">
        <v>40</v>
      </c>
      <c r="B77" s="45" t="s">
        <v>13</v>
      </c>
      <c r="C77" s="6">
        <v>142</v>
      </c>
      <c r="D77" s="53">
        <v>35117010</v>
      </c>
      <c r="E77" s="6">
        <v>-72.39</v>
      </c>
      <c r="F77" s="6">
        <v>4.3</v>
      </c>
      <c r="G77" s="15"/>
      <c r="H77" s="15"/>
      <c r="I77" s="15"/>
      <c r="J77" s="15"/>
      <c r="K77" s="6">
        <v>35010010</v>
      </c>
      <c r="L77" s="6">
        <v>-72.936499999999995</v>
      </c>
      <c r="M77" s="6">
        <v>4.1050277800000003</v>
      </c>
      <c r="N77" s="24">
        <v>0.25247353064586286</v>
      </c>
      <c r="O77" s="15"/>
      <c r="P77" s="15"/>
      <c r="R77" s="10">
        <f>((E77-L77)^2+(F77-M77)^2)^(1/2)</f>
        <v>0.5802382412179693</v>
      </c>
      <c r="S77" s="35">
        <f>1/R77</f>
        <v>1.7234300136800966</v>
      </c>
      <c r="T77" s="20">
        <f>S77/(S77+S78+S79+S80+S85+S86)</f>
        <v>0.25247353064586286</v>
      </c>
    </row>
    <row r="78" spans="1:32" x14ac:dyDescent="0.25">
      <c r="B78" s="46"/>
      <c r="C78" s="6">
        <v>143</v>
      </c>
      <c r="D78" s="53"/>
      <c r="E78" s="6"/>
      <c r="F78" s="6"/>
      <c r="G78" s="15"/>
      <c r="H78" s="15"/>
      <c r="I78" s="15"/>
      <c r="J78" s="15"/>
      <c r="K78" s="6">
        <v>35050010</v>
      </c>
      <c r="L78" s="6">
        <v>-73.349997220000006</v>
      </c>
      <c r="M78" s="6">
        <v>4.51</v>
      </c>
      <c r="N78" s="24">
        <v>0.1490741308394265</v>
      </c>
      <c r="O78" s="15"/>
      <c r="P78" s="15"/>
      <c r="R78" s="10">
        <f>((E77-L78)^2+(F77-M78)^2)^(1/2)</f>
        <v>0.98269764546768845</v>
      </c>
      <c r="S78" s="35">
        <f>1/R78</f>
        <v>1.0176069970373003</v>
      </c>
      <c r="T78" s="20">
        <f>S78/(S77+S78+S79+S80+S85+S86)</f>
        <v>0.1490741308394265</v>
      </c>
    </row>
    <row r="79" spans="1:32" x14ac:dyDescent="0.25">
      <c r="B79" s="46"/>
      <c r="C79" s="6">
        <v>144</v>
      </c>
      <c r="D79" s="53"/>
      <c r="E79" s="6"/>
      <c r="F79" s="6"/>
      <c r="G79" s="15"/>
      <c r="H79" s="15"/>
      <c r="I79" s="15"/>
      <c r="J79" s="15"/>
      <c r="K79" s="6">
        <v>35020060</v>
      </c>
      <c r="L79" s="6">
        <v>-73.367999999999995</v>
      </c>
      <c r="M79" s="6">
        <v>4.0397499999999997</v>
      </c>
      <c r="N79" s="24">
        <v>0.14475275367661214</v>
      </c>
      <c r="O79" s="15"/>
      <c r="P79" s="15"/>
      <c r="R79" s="10">
        <f>((E77-L79)^2+(F77-M79)^2)^(1/2)</f>
        <v>1.012034615267674</v>
      </c>
      <c r="S79" s="35">
        <f>1/R79</f>
        <v>0.98810849442685222</v>
      </c>
      <c r="T79" s="20">
        <f>S79/(S77+S78+S79+S80+S85+S86)</f>
        <v>0.14475275367661214</v>
      </c>
    </row>
    <row r="80" spans="1:32" x14ac:dyDescent="0.25">
      <c r="B80" s="46"/>
      <c r="C80" s="6">
        <v>146</v>
      </c>
      <c r="D80" s="53"/>
      <c r="E80" s="6"/>
      <c r="F80" s="6"/>
      <c r="G80" s="15"/>
      <c r="H80" s="15"/>
      <c r="I80" s="15"/>
      <c r="J80" s="15"/>
      <c r="K80" s="6">
        <v>35030030</v>
      </c>
      <c r="L80" s="6">
        <v>-74.146861110000003</v>
      </c>
      <c r="M80" s="6">
        <v>4.2188888899999997</v>
      </c>
      <c r="N80" s="24">
        <v>8.329566787129758E-2</v>
      </c>
      <c r="O80" s="15"/>
      <c r="P80" s="15"/>
      <c r="R80" s="10">
        <f>((E77-L80)^2+(F77-M80)^2)^(1/2)</f>
        <v>1.7587324901746353</v>
      </c>
      <c r="S80" s="35">
        <f>1/R80</f>
        <v>0.56859130401389468</v>
      </c>
      <c r="T80" s="20">
        <f>S80/(S77+S78+S79+S80+S85+S86)</f>
        <v>8.329566787129758E-2</v>
      </c>
    </row>
    <row r="81" spans="1:21" x14ac:dyDescent="0.25">
      <c r="B81" s="46"/>
      <c r="C81" s="6">
        <v>147</v>
      </c>
      <c r="D81" s="53"/>
      <c r="E81" s="6"/>
      <c r="F81" s="6"/>
      <c r="G81" s="15"/>
      <c r="H81" s="15"/>
      <c r="I81" s="15"/>
      <c r="J81" s="15"/>
      <c r="K81" s="15"/>
      <c r="L81" s="15"/>
      <c r="M81" s="15"/>
      <c r="N81" s="24"/>
      <c r="O81" s="15"/>
      <c r="P81" s="15"/>
    </row>
    <row r="82" spans="1:21" x14ac:dyDescent="0.25">
      <c r="B82" s="46"/>
      <c r="C82" s="6">
        <v>148</v>
      </c>
      <c r="D82" s="53"/>
      <c r="E82" s="6"/>
      <c r="F82" s="6"/>
      <c r="G82" s="15"/>
      <c r="H82" s="15"/>
      <c r="I82" s="15"/>
      <c r="J82" s="15"/>
      <c r="K82" s="15"/>
      <c r="L82" s="15"/>
      <c r="M82" s="15"/>
      <c r="N82" s="24"/>
      <c r="O82" s="15"/>
      <c r="P82" s="15"/>
    </row>
    <row r="83" spans="1:21" x14ac:dyDescent="0.25">
      <c r="B83" s="46"/>
      <c r="C83" s="6">
        <v>149</v>
      </c>
      <c r="D83" s="53"/>
      <c r="E83" s="6"/>
      <c r="F83" s="6"/>
      <c r="G83" s="15"/>
      <c r="H83" s="15"/>
      <c r="I83" s="15"/>
      <c r="J83" s="15"/>
      <c r="K83" s="6"/>
      <c r="L83" s="6"/>
      <c r="M83" s="6"/>
      <c r="N83" s="24" t="s">
        <v>4</v>
      </c>
      <c r="O83" s="15"/>
      <c r="P83" s="15"/>
      <c r="T83" s="20" t="s">
        <v>4</v>
      </c>
    </row>
    <row r="84" spans="1:21" x14ac:dyDescent="0.25">
      <c r="B84" s="46"/>
      <c r="C84" s="6">
        <v>304</v>
      </c>
      <c r="D84" s="53"/>
      <c r="E84" s="6"/>
      <c r="F84" s="6"/>
      <c r="G84" s="15"/>
      <c r="H84" s="15"/>
      <c r="I84" s="15"/>
      <c r="J84" s="15"/>
      <c r="K84" s="6"/>
      <c r="L84" s="6"/>
      <c r="M84" s="6"/>
      <c r="N84" s="24"/>
      <c r="O84" s="15"/>
      <c r="P84" s="15"/>
    </row>
    <row r="85" spans="1:21" x14ac:dyDescent="0.25">
      <c r="B85" s="46"/>
      <c r="C85" s="6">
        <v>129</v>
      </c>
      <c r="D85" s="53"/>
      <c r="E85" s="6"/>
      <c r="F85" s="6"/>
      <c r="G85" s="15"/>
      <c r="H85" s="15"/>
      <c r="I85" s="15"/>
      <c r="J85" s="15"/>
      <c r="K85" s="6">
        <v>35180010</v>
      </c>
      <c r="L85" s="6">
        <v>-72.665888890000005</v>
      </c>
      <c r="M85" s="6">
        <v>4.9373611100000003</v>
      </c>
      <c r="N85" s="24">
        <v>0.21093265651845339</v>
      </c>
      <c r="O85" s="15"/>
      <c r="P85" s="15"/>
      <c r="R85" s="10">
        <f>((E77-L85)^2+(F77-M85)^2)^(1/2)</f>
        <v>0.69450980134614904</v>
      </c>
      <c r="S85" s="35">
        <f t="shared" ref="S85:S86" si="3">1/R85</f>
        <v>1.4398644886821292</v>
      </c>
      <c r="T85" s="20">
        <f>S85/(S77+S78+S79+S80+S85+S86)</f>
        <v>0.21093265651845339</v>
      </c>
    </row>
    <row r="86" spans="1:21" x14ac:dyDescent="0.25">
      <c r="B86" s="47"/>
      <c r="C86" s="6">
        <v>130</v>
      </c>
      <c r="D86" s="53"/>
      <c r="E86" s="6"/>
      <c r="F86" s="6"/>
      <c r="G86" s="15"/>
      <c r="H86" s="15"/>
      <c r="I86" s="15"/>
      <c r="J86" s="15"/>
      <c r="K86" s="6">
        <v>35070170</v>
      </c>
      <c r="L86" s="6">
        <v>-73.2</v>
      </c>
      <c r="M86" s="6">
        <v>4.7333333299999998</v>
      </c>
      <c r="N86" s="24">
        <v>0.15947126044834747</v>
      </c>
      <c r="O86" s="15"/>
      <c r="P86" s="15"/>
      <c r="R86" s="10">
        <f>((E77-L86)^2+(F77-M86)^2)^(1/2)</f>
        <v>0.91862820275065182</v>
      </c>
      <c r="S86" s="35">
        <f t="shared" si="3"/>
        <v>1.0885796854545684</v>
      </c>
      <c r="T86" s="20">
        <f>S86/(S77+S78+S79+S80+S85+S86)</f>
        <v>0.15947126044834747</v>
      </c>
      <c r="U86" s="28">
        <f>T77+T78+T79+T80+T85+T86</f>
        <v>1</v>
      </c>
    </row>
    <row r="87" spans="1:21" x14ac:dyDescent="0.25">
      <c r="B87" s="3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5"/>
    </row>
    <row r="88" spans="1:21" x14ac:dyDescent="0.25">
      <c r="A88" s="31">
        <v>41</v>
      </c>
      <c r="B88" s="42" t="s">
        <v>14</v>
      </c>
      <c r="C88" s="9">
        <v>142</v>
      </c>
      <c r="D88" s="52">
        <v>35267080</v>
      </c>
      <c r="E88" s="9">
        <v>-69.989999999999995</v>
      </c>
      <c r="F88" s="9">
        <v>5.9</v>
      </c>
      <c r="G88" s="16"/>
      <c r="H88" s="16"/>
      <c r="I88" s="16"/>
      <c r="J88" s="16"/>
      <c r="K88" s="9">
        <v>35010010</v>
      </c>
      <c r="L88" s="9">
        <v>-72.936499999999995</v>
      </c>
      <c r="M88" s="9">
        <v>4.1050277800000003</v>
      </c>
      <c r="N88" s="23">
        <v>0.14126553803282135</v>
      </c>
      <c r="O88" s="14"/>
      <c r="P88" s="14"/>
      <c r="R88" s="10">
        <f>((E88-L88)^2+(F88-M88)^2)^(1/2)</f>
        <v>3.4501865921384209</v>
      </c>
      <c r="S88" s="35">
        <f>1/R88</f>
        <v>0.2898393965933887</v>
      </c>
      <c r="T88" s="20">
        <f>S88/(S88+S89+S90+S91+S96+S97+S98)</f>
        <v>0.14126553803282135</v>
      </c>
    </row>
    <row r="89" spans="1:21" x14ac:dyDescent="0.25">
      <c r="B89" s="43"/>
      <c r="C89" s="9">
        <v>143</v>
      </c>
      <c r="D89" s="52"/>
      <c r="E89" s="9"/>
      <c r="F89" s="9"/>
      <c r="G89" s="16"/>
      <c r="H89" s="16"/>
      <c r="I89" s="16"/>
      <c r="J89" s="16"/>
      <c r="K89" s="9">
        <v>35050010</v>
      </c>
      <c r="L89" s="9">
        <v>-73.349997220000006</v>
      </c>
      <c r="M89" s="9">
        <v>4.51</v>
      </c>
      <c r="N89" s="23">
        <v>0.13404032384302358</v>
      </c>
      <c r="O89" s="14"/>
      <c r="P89" s="14"/>
      <c r="R89" s="10">
        <f>((E88-L89)^2+(F88-M89)^2)^(1/2)</f>
        <v>3.6361629939275004</v>
      </c>
      <c r="S89" s="35">
        <f>1/R89</f>
        <v>0.2750151744215068</v>
      </c>
      <c r="T89" s="20">
        <f>S89/(S88+S89+S90+S91+S96+S97+S98)</f>
        <v>0.13404032384302358</v>
      </c>
    </row>
    <row r="90" spans="1:21" x14ac:dyDescent="0.25">
      <c r="B90" s="43"/>
      <c r="C90" s="9">
        <v>144</v>
      </c>
      <c r="D90" s="52"/>
      <c r="E90" s="9"/>
      <c r="F90" s="9"/>
      <c r="G90" s="16"/>
      <c r="H90" s="16"/>
      <c r="I90" s="16"/>
      <c r="J90" s="16"/>
      <c r="K90" s="9">
        <v>35020060</v>
      </c>
      <c r="L90" s="9">
        <v>-73.367999999999995</v>
      </c>
      <c r="M90" s="9">
        <v>4.0397499999999997</v>
      </c>
      <c r="N90" s="23">
        <v>0.12638707939819416</v>
      </c>
      <c r="O90" s="14"/>
      <c r="P90" s="14"/>
      <c r="R90" s="10">
        <f>((E88-L90)^2+(F88-M90)^2)^(1/2)</f>
        <v>3.8563472435064772</v>
      </c>
      <c r="S90" s="35">
        <f>1/R90</f>
        <v>0.25931274775212559</v>
      </c>
      <c r="T90" s="20">
        <f>S90/(S88+S89+S90+S91+S96+S97+S98)</f>
        <v>0.12638707939819416</v>
      </c>
    </row>
    <row r="91" spans="1:21" x14ac:dyDescent="0.25">
      <c r="B91" s="43"/>
      <c r="C91" s="9">
        <v>146</v>
      </c>
      <c r="D91" s="52"/>
      <c r="E91" s="9"/>
      <c r="F91" s="9"/>
      <c r="G91" s="16"/>
      <c r="H91" s="16"/>
      <c r="I91" s="16"/>
      <c r="J91" s="16"/>
      <c r="K91" s="9">
        <v>35030030</v>
      </c>
      <c r="L91" s="9">
        <v>-74.146861110000003</v>
      </c>
      <c r="M91" s="9">
        <v>4.2188888899999997</v>
      </c>
      <c r="N91" s="23">
        <v>0.10869760631713118</v>
      </c>
      <c r="O91" s="14"/>
      <c r="P91" s="14"/>
      <c r="R91" s="10">
        <f>((E88-L91)^2+(F88-M91)^2)^(1/2)</f>
        <v>4.483930067696857</v>
      </c>
      <c r="S91" s="35">
        <f>1/R91</f>
        <v>0.22301864322198134</v>
      </c>
      <c r="T91" s="20">
        <f>S91/(S88+S89+S90+S91+S96+S97+S98)</f>
        <v>0.10869760631713118</v>
      </c>
    </row>
    <row r="92" spans="1:21" x14ac:dyDescent="0.25">
      <c r="B92" s="43"/>
      <c r="C92" s="9">
        <v>147</v>
      </c>
      <c r="D92" s="52"/>
      <c r="E92" s="9"/>
      <c r="F92" s="9"/>
      <c r="G92" s="16"/>
      <c r="H92" s="16"/>
      <c r="I92" s="16"/>
      <c r="J92" s="16"/>
      <c r="K92" s="9"/>
      <c r="L92" s="9"/>
      <c r="M92" s="9"/>
      <c r="N92" s="23"/>
      <c r="O92" s="14"/>
      <c r="P92" s="14"/>
    </row>
    <row r="93" spans="1:21" x14ac:dyDescent="0.25">
      <c r="B93" s="43"/>
      <c r="C93" s="9">
        <v>148</v>
      </c>
      <c r="D93" s="52"/>
      <c r="E93" s="9"/>
      <c r="F93" s="9"/>
      <c r="G93" s="16"/>
      <c r="H93" s="16"/>
      <c r="I93" s="16"/>
      <c r="J93" s="16"/>
      <c r="K93" s="9"/>
      <c r="L93" s="9"/>
      <c r="M93" s="9"/>
      <c r="N93" s="23"/>
      <c r="O93" s="14"/>
      <c r="P93" s="14"/>
    </row>
    <row r="94" spans="1:21" x14ac:dyDescent="0.25">
      <c r="B94" s="43"/>
      <c r="C94" s="9">
        <v>149</v>
      </c>
      <c r="D94" s="52"/>
      <c r="E94" s="9"/>
      <c r="F94" s="9"/>
      <c r="G94" s="16"/>
      <c r="H94" s="16"/>
      <c r="I94" s="16"/>
      <c r="J94" s="16"/>
      <c r="K94" s="9"/>
      <c r="L94" s="9"/>
      <c r="M94" s="9"/>
      <c r="N94" s="23"/>
      <c r="O94" s="14"/>
      <c r="P94" s="14"/>
    </row>
    <row r="95" spans="1:21" x14ac:dyDescent="0.25">
      <c r="B95" s="43"/>
      <c r="C95" s="9">
        <v>304</v>
      </c>
      <c r="D95" s="52"/>
      <c r="E95" s="9"/>
      <c r="F95" s="9"/>
      <c r="G95" s="16"/>
      <c r="H95" s="16"/>
      <c r="I95" s="16"/>
      <c r="J95" s="16"/>
      <c r="K95" s="9"/>
      <c r="L95" s="9"/>
      <c r="M95" s="9"/>
      <c r="N95" s="23" t="s">
        <v>4</v>
      </c>
      <c r="O95" s="14"/>
      <c r="P95" s="14"/>
      <c r="S95" s="35"/>
      <c r="T95" s="20" t="s">
        <v>4</v>
      </c>
    </row>
    <row r="96" spans="1:21" x14ac:dyDescent="0.25">
      <c r="B96" s="43"/>
      <c r="C96" s="9">
        <v>129</v>
      </c>
      <c r="D96" s="52"/>
      <c r="E96" s="9"/>
      <c r="F96" s="9"/>
      <c r="G96" s="16"/>
      <c r="H96" s="16"/>
      <c r="I96" s="16"/>
      <c r="J96" s="16"/>
      <c r="K96" s="9">
        <v>35180010</v>
      </c>
      <c r="L96" s="9">
        <v>-72.665888890000005</v>
      </c>
      <c r="M96" s="9">
        <v>4.9373611100000003</v>
      </c>
      <c r="N96" s="23">
        <v>0.1713892637130858</v>
      </c>
      <c r="O96" s="14"/>
      <c r="P96" s="14"/>
      <c r="R96" s="10">
        <f>((E88-L96)^2+(F88-M96)^2)^(1/2)</f>
        <v>2.8437747773278246</v>
      </c>
      <c r="S96" s="35">
        <f t="shared" ref="S96:S98" si="4">1/R96</f>
        <v>0.3516452877958422</v>
      </c>
      <c r="T96" s="20">
        <f>S96/(S88+S89+S90+S91+S96+S97+S98)</f>
        <v>0.1713892637130858</v>
      </c>
    </row>
    <row r="97" spans="1:21" x14ac:dyDescent="0.25">
      <c r="B97" s="43"/>
      <c r="C97" s="9">
        <v>130</v>
      </c>
      <c r="D97" s="52"/>
      <c r="E97" s="9"/>
      <c r="F97" s="9"/>
      <c r="G97" s="16"/>
      <c r="H97" s="16"/>
      <c r="I97" s="16"/>
      <c r="J97" s="16"/>
      <c r="K97" s="9">
        <v>35070170</v>
      </c>
      <c r="L97" s="9">
        <v>-73.2</v>
      </c>
      <c r="M97" s="9">
        <v>4.7333333299999998</v>
      </c>
      <c r="N97" s="23">
        <v>0.1427028048851936</v>
      </c>
      <c r="O97" s="14"/>
      <c r="P97" s="14"/>
      <c r="R97" s="10">
        <f>((E88-L97)^2+(F88-M97)^2)^(1/2)</f>
        <v>3.4154371782963513</v>
      </c>
      <c r="S97" s="35">
        <f t="shared" si="4"/>
        <v>0.292788286768843</v>
      </c>
      <c r="T97" s="20">
        <f>S97/(S88+S89+S90+S91+S96+S97+S98)</f>
        <v>0.1427028048851936</v>
      </c>
    </row>
    <row r="98" spans="1:21" x14ac:dyDescent="0.25">
      <c r="B98" s="43"/>
      <c r="C98" s="9">
        <v>118</v>
      </c>
      <c r="D98" s="52"/>
      <c r="E98" s="9"/>
      <c r="F98" s="9"/>
      <c r="G98" s="16"/>
      <c r="H98" s="16"/>
      <c r="I98" s="16"/>
      <c r="J98" s="16"/>
      <c r="K98" s="9">
        <v>35197180</v>
      </c>
      <c r="L98" s="9">
        <v>-72.701944440000005</v>
      </c>
      <c r="M98" s="9">
        <v>5.3029444400000001</v>
      </c>
      <c r="N98" s="23">
        <v>0.1755173838105504</v>
      </c>
      <c r="O98" s="14"/>
      <c r="P98" s="14"/>
      <c r="R98" s="10">
        <f>((E88-L98)^2+(F88-M98)^2)^(1/2)</f>
        <v>2.7768899847444235</v>
      </c>
      <c r="S98" s="35">
        <f t="shared" si="4"/>
        <v>0.36011509476204079</v>
      </c>
      <c r="T98" s="20">
        <f>S98/(S88+S89+S90+S91+S96+S97+S98)</f>
        <v>0.1755173838105504</v>
      </c>
      <c r="U98" s="28">
        <f>SUM(T88:T91)+T96+T97+T98</f>
        <v>1.0000000000000002</v>
      </c>
    </row>
    <row r="99" spans="1:21" x14ac:dyDescent="0.25">
      <c r="B99" s="43"/>
      <c r="C99" s="9">
        <v>126</v>
      </c>
      <c r="D99" s="52"/>
      <c r="E99" s="9"/>
      <c r="F99" s="9"/>
      <c r="G99" s="16"/>
      <c r="H99" s="16"/>
      <c r="I99" s="16"/>
      <c r="J99" s="16"/>
      <c r="K99" s="9"/>
      <c r="L99" s="9"/>
      <c r="M99" s="9"/>
      <c r="N99" s="23"/>
      <c r="O99" s="14"/>
      <c r="P99" s="14"/>
    </row>
    <row r="100" spans="1:21" x14ac:dyDescent="0.25">
      <c r="B100" s="43"/>
      <c r="C100" s="9">
        <v>138</v>
      </c>
      <c r="D100" s="52"/>
      <c r="E100" s="9"/>
      <c r="F100" s="9"/>
      <c r="G100" s="16"/>
      <c r="H100" s="16"/>
      <c r="I100" s="16"/>
      <c r="J100" s="16"/>
      <c r="K100" s="9"/>
      <c r="L100" s="9"/>
      <c r="M100" s="9"/>
      <c r="N100" s="23"/>
      <c r="O100" s="14"/>
      <c r="P100" s="14"/>
    </row>
    <row r="101" spans="1:21" x14ac:dyDescent="0.25">
      <c r="B101" s="43"/>
      <c r="C101" s="9">
        <v>139</v>
      </c>
      <c r="D101" s="52"/>
      <c r="E101" s="9"/>
      <c r="F101" s="9"/>
      <c r="G101" s="16"/>
      <c r="H101" s="16"/>
      <c r="I101" s="16"/>
      <c r="J101" s="16"/>
      <c r="K101" s="9"/>
      <c r="L101" s="9"/>
      <c r="M101" s="9"/>
      <c r="N101" s="23"/>
      <c r="O101" s="14"/>
      <c r="P101" s="14"/>
    </row>
    <row r="102" spans="1:21" x14ac:dyDescent="0.25">
      <c r="B102" s="43"/>
      <c r="C102" s="9">
        <v>140</v>
      </c>
      <c r="D102" s="52"/>
      <c r="E102" s="9"/>
      <c r="F102" s="9"/>
      <c r="G102" s="16"/>
      <c r="H102" s="16"/>
      <c r="I102" s="16"/>
      <c r="J102" s="16"/>
      <c r="K102" s="9"/>
      <c r="L102" s="9"/>
      <c r="M102" s="9"/>
      <c r="N102" s="23"/>
      <c r="O102" s="14"/>
      <c r="P102" s="14"/>
    </row>
    <row r="103" spans="1:21" x14ac:dyDescent="0.25">
      <c r="B103" s="43"/>
      <c r="C103" s="9">
        <v>156</v>
      </c>
      <c r="D103" s="52"/>
      <c r="E103" s="9"/>
      <c r="F103" s="9"/>
      <c r="G103" s="16"/>
      <c r="H103" s="16"/>
      <c r="I103" s="16"/>
      <c r="J103" s="16"/>
      <c r="K103" s="9"/>
      <c r="L103" s="9"/>
      <c r="M103" s="9"/>
      <c r="N103" s="23"/>
      <c r="O103" s="14"/>
      <c r="P103" s="14"/>
    </row>
    <row r="104" spans="1:21" x14ac:dyDescent="0.25">
      <c r="B104" s="43"/>
      <c r="C104" s="9">
        <v>157</v>
      </c>
      <c r="D104" s="52"/>
      <c r="E104" s="9"/>
      <c r="F104" s="9"/>
      <c r="G104" s="16"/>
      <c r="H104" s="16"/>
      <c r="I104" s="16"/>
      <c r="J104" s="16"/>
      <c r="K104" s="9"/>
      <c r="L104" s="9"/>
      <c r="M104" s="9"/>
      <c r="N104" s="23"/>
      <c r="O104" s="14"/>
      <c r="P104" s="14"/>
    </row>
    <row r="105" spans="1:21" x14ac:dyDescent="0.25">
      <c r="B105" s="43"/>
      <c r="C105" s="9">
        <v>158</v>
      </c>
      <c r="D105" s="52"/>
      <c r="E105" s="9"/>
      <c r="F105" s="9"/>
      <c r="G105" s="16"/>
      <c r="H105" s="16"/>
      <c r="I105" s="16"/>
      <c r="J105" s="16"/>
      <c r="K105" s="9"/>
      <c r="L105" s="9"/>
      <c r="M105" s="9"/>
      <c r="N105" s="23"/>
      <c r="O105" s="14"/>
      <c r="P105" s="14"/>
    </row>
    <row r="106" spans="1:21" x14ac:dyDescent="0.25">
      <c r="B106" s="44"/>
      <c r="C106" s="9">
        <v>292</v>
      </c>
      <c r="D106" s="52"/>
      <c r="E106" s="9"/>
      <c r="F106" s="9"/>
      <c r="G106" s="16"/>
      <c r="H106" s="16"/>
      <c r="I106" s="16"/>
      <c r="J106" s="16"/>
      <c r="K106" s="9"/>
      <c r="L106" s="9"/>
      <c r="M106" s="9"/>
      <c r="N106" s="23"/>
      <c r="O106" s="14"/>
      <c r="P106" s="14"/>
    </row>
    <row r="107" spans="1:21" x14ac:dyDescent="0.25">
      <c r="B107" s="3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5"/>
    </row>
    <row r="108" spans="1:21" x14ac:dyDescent="0.25">
      <c r="A108" s="31">
        <v>42</v>
      </c>
      <c r="B108" s="39" t="s">
        <v>15</v>
      </c>
      <c r="C108" s="8">
        <v>222</v>
      </c>
      <c r="D108" s="53">
        <v>42077020</v>
      </c>
      <c r="E108" s="6">
        <v>-70.239999999999995</v>
      </c>
      <c r="F108" s="6">
        <v>1.6</v>
      </c>
      <c r="G108" s="15"/>
      <c r="H108" s="15"/>
      <c r="I108" s="15"/>
      <c r="J108" s="15"/>
      <c r="K108" s="8">
        <v>42050020</v>
      </c>
      <c r="L108" s="8">
        <v>-70.73</v>
      </c>
      <c r="M108" s="8">
        <v>1.1000000000000001</v>
      </c>
      <c r="N108" s="29">
        <v>0.22098411177681854</v>
      </c>
      <c r="O108" s="15"/>
      <c r="P108" s="15"/>
      <c r="Q108" s="4"/>
      <c r="R108" s="10">
        <f>((E108-L108)^2+(F108-M108)^2)^(1/2)</f>
        <v>0.70007142492749186</v>
      </c>
      <c r="S108" s="35">
        <f>1/R108</f>
        <v>1.4284256782850013</v>
      </c>
      <c r="T108" s="20">
        <f>S108/(S108+S109+S110)</f>
        <v>0.22098411177681854</v>
      </c>
    </row>
    <row r="109" spans="1:21" x14ac:dyDescent="0.25">
      <c r="B109" s="39"/>
      <c r="C109" s="8">
        <v>224</v>
      </c>
      <c r="D109" s="53"/>
      <c r="E109" s="6"/>
      <c r="F109" s="6"/>
      <c r="G109" s="15"/>
      <c r="H109" s="15"/>
      <c r="I109" s="15"/>
      <c r="J109" s="15"/>
      <c r="K109" s="8">
        <v>42070010</v>
      </c>
      <c r="L109" s="8">
        <v>-70.709999999999994</v>
      </c>
      <c r="M109" s="8">
        <v>1.21</v>
      </c>
      <c r="N109" s="29">
        <v>0.25330804636669202</v>
      </c>
      <c r="O109" s="15"/>
      <c r="P109" s="15"/>
      <c r="Q109" s="4"/>
      <c r="R109" s="10">
        <f>((E108-L109)^2+(F108-M109)^2)^(1/2)</f>
        <v>0.61073725938409795</v>
      </c>
      <c r="S109" s="35">
        <f>1/R109</f>
        <v>1.6373653066597846</v>
      </c>
      <c r="T109" s="20">
        <f>S109/(S108+S109+S110)</f>
        <v>0.25330804636669202</v>
      </c>
    </row>
    <row r="110" spans="1:21" x14ac:dyDescent="0.25">
      <c r="B110" s="39"/>
      <c r="C110" s="8">
        <v>228</v>
      </c>
      <c r="D110" s="53"/>
      <c r="E110" s="6"/>
      <c r="F110" s="6"/>
      <c r="G110" s="15"/>
      <c r="H110" s="15"/>
      <c r="I110" s="15"/>
      <c r="J110" s="15"/>
      <c r="K110" s="8">
        <v>42070020</v>
      </c>
      <c r="L110" s="8">
        <v>-70.290000000000006</v>
      </c>
      <c r="M110" s="8">
        <v>1.31</v>
      </c>
      <c r="N110" s="29">
        <v>0.52570784185648955</v>
      </c>
      <c r="O110" s="15"/>
      <c r="P110" s="15"/>
      <c r="Q110" s="4"/>
      <c r="R110" s="10">
        <f>((E108-L110)^2+(F108-M110)^2)^(1/2)</f>
        <v>0.29427877939124519</v>
      </c>
      <c r="S110" s="35">
        <f>1/R110</f>
        <v>3.3981383301529013</v>
      </c>
      <c r="T110" s="20">
        <f>S110/(S108+S109+S110)</f>
        <v>0.52570784185648955</v>
      </c>
      <c r="U110" s="28">
        <f>T108+T109+T110</f>
        <v>1</v>
      </c>
    </row>
    <row r="111" spans="1:21" x14ac:dyDescent="0.25">
      <c r="B111" s="39"/>
      <c r="C111" s="8">
        <v>229</v>
      </c>
      <c r="D111" s="53"/>
      <c r="E111" s="6"/>
      <c r="F111" s="6"/>
      <c r="G111" s="15"/>
      <c r="H111" s="15"/>
      <c r="I111" s="15"/>
      <c r="J111" s="15"/>
      <c r="K111" s="8"/>
      <c r="L111" s="8"/>
      <c r="M111" s="8"/>
      <c r="N111" s="29"/>
      <c r="O111" s="15"/>
      <c r="P111" s="15"/>
      <c r="Q111" s="4"/>
      <c r="R111" s="35"/>
      <c r="S111" s="35"/>
    </row>
    <row r="112" spans="1:21" x14ac:dyDescent="0.25">
      <c r="B112" s="30"/>
      <c r="H112" s="12"/>
      <c r="I112" s="12"/>
      <c r="J112" s="12"/>
      <c r="K112" s="11"/>
      <c r="L112" s="11"/>
      <c r="M112" s="11"/>
      <c r="N112" s="25"/>
      <c r="P112" s="4"/>
      <c r="Q112" s="4"/>
      <c r="R112" s="35"/>
      <c r="S112" s="35"/>
    </row>
    <row r="113" spans="1:21" x14ac:dyDescent="0.25">
      <c r="A113" s="31">
        <v>43</v>
      </c>
      <c r="B113" s="38" t="s">
        <v>16</v>
      </c>
      <c r="C113" s="13">
        <v>197</v>
      </c>
      <c r="D113" s="52">
        <v>11047020</v>
      </c>
      <c r="E113" s="9">
        <v>-76.659997219999994</v>
      </c>
      <c r="F113" s="9">
        <v>5.9</v>
      </c>
      <c r="G113" s="14"/>
      <c r="H113" s="16"/>
      <c r="I113" s="16"/>
      <c r="J113" s="16"/>
      <c r="K113" s="13">
        <v>11010010</v>
      </c>
      <c r="L113" s="13">
        <v>-76.544722219999997</v>
      </c>
      <c r="M113" s="13">
        <v>5.4589444399999998</v>
      </c>
      <c r="N113" s="26">
        <v>0.20495997778861805</v>
      </c>
      <c r="O113" s="14"/>
      <c r="P113" s="14"/>
      <c r="Q113" s="4"/>
      <c r="R113" s="10">
        <f>((E113-L113)^2+(F113-M113)^2)^(1/2)</f>
        <v>0.45587096050517784</v>
      </c>
      <c r="S113" s="35">
        <f>1/R113</f>
        <v>2.1936032049329053</v>
      </c>
      <c r="T113" s="20">
        <f>S113/(S113+S114+S115)</f>
        <v>0.20495997778861805</v>
      </c>
    </row>
    <row r="114" spans="1:21" x14ac:dyDescent="0.25">
      <c r="B114" s="38"/>
      <c r="C114" s="13">
        <v>198</v>
      </c>
      <c r="D114" s="52"/>
      <c r="E114" s="9"/>
      <c r="F114" s="9"/>
      <c r="G114" s="14"/>
      <c r="H114" s="16"/>
      <c r="I114" s="16"/>
      <c r="J114" s="16"/>
      <c r="K114" s="13">
        <v>11035020</v>
      </c>
      <c r="L114" s="13">
        <v>-76.749722219999995</v>
      </c>
      <c r="M114" s="13">
        <v>5.6261666699999999</v>
      </c>
      <c r="N114" s="26">
        <v>0.32424978506709878</v>
      </c>
      <c r="O114" s="14"/>
      <c r="P114" s="14"/>
      <c r="Q114" s="4"/>
      <c r="R114" s="10">
        <f>((E113-L114)^2+(F113-M114)^2)^(1/2)</f>
        <v>0.28815840824777156</v>
      </c>
      <c r="S114" s="35">
        <f>1/R114</f>
        <v>3.4703134504413109</v>
      </c>
      <c r="T114" s="20">
        <f>S114/(S113+S114+S115)</f>
        <v>0.32424978506709878</v>
      </c>
    </row>
    <row r="115" spans="1:21" x14ac:dyDescent="0.25">
      <c r="B115" s="38"/>
      <c r="C115" s="13">
        <v>199</v>
      </c>
      <c r="D115" s="52"/>
      <c r="E115" s="9"/>
      <c r="F115" s="9"/>
      <c r="G115" s="14"/>
      <c r="H115" s="16"/>
      <c r="I115" s="16"/>
      <c r="J115" s="16"/>
      <c r="K115" s="13">
        <v>11040010</v>
      </c>
      <c r="L115" s="13">
        <v>-76.537805559999995</v>
      </c>
      <c r="M115" s="13">
        <v>5.7436111099999998</v>
      </c>
      <c r="N115" s="26">
        <v>0.47079023714428331</v>
      </c>
      <c r="O115" s="14"/>
      <c r="P115" s="14"/>
      <c r="Q115" s="4"/>
      <c r="R115" s="10">
        <f>((E113-L115)^2+(F113-M115)^2)^(1/2)</f>
        <v>0.19846482481534991</v>
      </c>
      <c r="S115" s="35">
        <f>1/R115</f>
        <v>5.0386762537411451</v>
      </c>
      <c r="T115" s="20">
        <f>S115/(S113+S114+S115)</f>
        <v>0.47079023714428331</v>
      </c>
      <c r="U115" s="28">
        <f>T113+T114+T115</f>
        <v>1.0000000000000002</v>
      </c>
    </row>
    <row r="116" spans="1:21" x14ac:dyDescent="0.25">
      <c r="B116" s="38"/>
      <c r="C116" s="13">
        <v>311</v>
      </c>
      <c r="D116" s="52"/>
      <c r="E116" s="9"/>
      <c r="F116" s="9"/>
      <c r="G116" s="14"/>
      <c r="H116" s="16"/>
      <c r="I116" s="16"/>
      <c r="J116" s="16"/>
      <c r="K116" s="13"/>
      <c r="L116" s="13"/>
      <c r="M116" s="13"/>
      <c r="N116" s="26"/>
      <c r="O116" s="14"/>
      <c r="P116" s="14"/>
      <c r="Q116" s="4"/>
      <c r="R116" s="35"/>
      <c r="S116" s="35"/>
    </row>
    <row r="117" spans="1:21" x14ac:dyDescent="0.25">
      <c r="B117" s="30"/>
      <c r="H117" s="12"/>
      <c r="I117" s="12"/>
      <c r="J117" s="12"/>
      <c r="K117" s="11"/>
      <c r="L117" s="11"/>
      <c r="M117" s="11"/>
      <c r="N117" s="25"/>
      <c r="P117" s="4"/>
      <c r="Q117" s="4"/>
      <c r="R117" s="35"/>
      <c r="S117" s="35"/>
    </row>
    <row r="118" spans="1:21" x14ac:dyDescent="0.25">
      <c r="A118" s="31">
        <v>44</v>
      </c>
      <c r="B118" s="39" t="s">
        <v>17</v>
      </c>
      <c r="C118" s="8">
        <v>197</v>
      </c>
      <c r="D118" s="53">
        <v>11077010</v>
      </c>
      <c r="E118" s="6">
        <v>-76.884472220000006</v>
      </c>
      <c r="F118" s="6">
        <v>6.5880555999999997</v>
      </c>
      <c r="G118" s="15"/>
      <c r="H118" s="15"/>
      <c r="I118" s="15"/>
      <c r="J118" s="15"/>
      <c r="K118" s="8">
        <v>11010010</v>
      </c>
      <c r="L118" s="8">
        <v>-76.544722219999997</v>
      </c>
      <c r="M118" s="8">
        <v>5.4589444399999998</v>
      </c>
      <c r="N118" s="29">
        <v>0.11215815136246426</v>
      </c>
      <c r="O118" s="15"/>
      <c r="P118" s="15"/>
      <c r="Q118" s="4"/>
      <c r="R118" s="10">
        <f>((E118-L118)^2+(F118-M118)^2)^(1/2)</f>
        <v>1.1791191942024148</v>
      </c>
      <c r="S118" s="35">
        <f>1/R118</f>
        <v>0.84809068066814441</v>
      </c>
      <c r="T118" s="20">
        <f>S118/(S118+S119+S120+S122+S123)</f>
        <v>0.11215815136246426</v>
      </c>
    </row>
    <row r="119" spans="1:21" x14ac:dyDescent="0.25">
      <c r="B119" s="39"/>
      <c r="C119" s="8">
        <v>198</v>
      </c>
      <c r="D119" s="53"/>
      <c r="E119" s="6"/>
      <c r="F119" s="6"/>
      <c r="G119" s="15"/>
      <c r="H119" s="15"/>
      <c r="I119" s="15"/>
      <c r="J119" s="15"/>
      <c r="K119" s="8">
        <v>11035020</v>
      </c>
      <c r="L119" s="8">
        <v>-76.749722219999995</v>
      </c>
      <c r="M119" s="8">
        <v>5.6261666699999999</v>
      </c>
      <c r="N119" s="29">
        <v>0.13615807608025468</v>
      </c>
      <c r="O119" s="15"/>
      <c r="P119" s="15"/>
      <c r="R119" s="10">
        <f>((E118-L119)^2+(F118-M119)^2)^(1/2)</f>
        <v>0.97128156378907315</v>
      </c>
      <c r="S119" s="35">
        <f>1/R119</f>
        <v>1.029567570601148</v>
      </c>
      <c r="T119" s="20">
        <f>S119/(S118+S119+S120+S122+S123)</f>
        <v>0.13615807608025468</v>
      </c>
    </row>
    <row r="120" spans="1:21" x14ac:dyDescent="0.25">
      <c r="B120" s="39"/>
      <c r="C120" s="8">
        <v>199</v>
      </c>
      <c r="D120" s="53"/>
      <c r="E120" s="6"/>
      <c r="F120" s="6"/>
      <c r="G120" s="15"/>
      <c r="H120" s="15"/>
      <c r="I120" s="15"/>
      <c r="J120" s="15"/>
      <c r="K120" s="8">
        <v>11040010</v>
      </c>
      <c r="L120" s="8">
        <v>-76.537805559999995</v>
      </c>
      <c r="M120" s="8">
        <v>5.7436111099999998</v>
      </c>
      <c r="N120" s="29">
        <v>0.14487624183142933</v>
      </c>
      <c r="O120" s="15"/>
      <c r="P120" s="15"/>
      <c r="R120" s="10">
        <f>((E118-L120)^2+(F118-M120)^2)^(1/2)</f>
        <v>0.91283310076208513</v>
      </c>
      <c r="S120" s="35">
        <f>1/R120</f>
        <v>1.0954905109873239</v>
      </c>
      <c r="T120" s="20">
        <f>S120/(S118+S119+S120+S122+S123)</f>
        <v>0.14487624183142933</v>
      </c>
    </row>
    <row r="121" spans="1:21" x14ac:dyDescent="0.25">
      <c r="B121" s="39"/>
      <c r="C121" s="8">
        <v>311</v>
      </c>
      <c r="D121" s="53"/>
      <c r="E121" s="6"/>
      <c r="F121" s="6"/>
      <c r="G121" s="15"/>
      <c r="H121" s="15"/>
      <c r="I121" s="15"/>
      <c r="J121" s="15"/>
      <c r="K121" s="8"/>
      <c r="L121" s="8"/>
      <c r="M121" s="8"/>
      <c r="N121" s="29"/>
      <c r="O121" s="15"/>
      <c r="P121" s="15"/>
    </row>
    <row r="122" spans="1:21" x14ac:dyDescent="0.25">
      <c r="B122" s="39"/>
      <c r="C122" s="8">
        <v>193</v>
      </c>
      <c r="D122" s="53"/>
      <c r="E122" s="6"/>
      <c r="F122" s="6"/>
      <c r="G122" s="15"/>
      <c r="H122" s="15"/>
      <c r="I122" s="15"/>
      <c r="J122" s="15"/>
      <c r="K122" s="8">
        <v>11050060</v>
      </c>
      <c r="L122" s="8">
        <v>-76.915638889999997</v>
      </c>
      <c r="M122" s="8">
        <v>6.1083333299999998</v>
      </c>
      <c r="N122" s="29">
        <v>0.27509585836836115</v>
      </c>
      <c r="O122" s="15"/>
      <c r="P122" s="15"/>
      <c r="R122" s="10">
        <f>((E118-L122)^2+(F118-M122)^2)^(1/2)</f>
        <v>0.48073362442504591</v>
      </c>
      <c r="S122" s="35">
        <f>1/R122</f>
        <v>2.0801540586972527</v>
      </c>
      <c r="T122" s="20">
        <f>S122/(S118+S119+S120+S122+S123)</f>
        <v>0.27509585836836115</v>
      </c>
    </row>
    <row r="123" spans="1:21" x14ac:dyDescent="0.25">
      <c r="B123" s="39"/>
      <c r="C123" s="8">
        <v>194</v>
      </c>
      <c r="D123" s="53"/>
      <c r="E123" s="6"/>
      <c r="F123" s="6"/>
      <c r="G123" s="15"/>
      <c r="H123" s="15"/>
      <c r="I123" s="15"/>
      <c r="J123" s="15"/>
      <c r="K123" s="8">
        <v>11050010</v>
      </c>
      <c r="L123" s="8">
        <v>-76.72702778</v>
      </c>
      <c r="M123" s="8">
        <v>6.22177778</v>
      </c>
      <c r="N123" s="29">
        <v>0.33171167235749055</v>
      </c>
      <c r="O123" s="15"/>
      <c r="P123" s="15"/>
      <c r="R123" s="10">
        <f>((E118-L123)^2+(F118-M123)^2)^(1/2)</f>
        <v>0.39868307351939042</v>
      </c>
      <c r="S123" s="35">
        <f>1/R123</f>
        <v>2.5082579783798216</v>
      </c>
      <c r="T123" s="20">
        <f>S123/(S118+S119+S120+S122+S123)</f>
        <v>0.33171167235749055</v>
      </c>
      <c r="U123" s="20">
        <f>T118+T119+T120+T122+T123</f>
        <v>1</v>
      </c>
    </row>
    <row r="124" spans="1:21" x14ac:dyDescent="0.25">
      <c r="B124" s="39"/>
      <c r="C124" s="8">
        <v>196</v>
      </c>
      <c r="D124" s="53"/>
      <c r="E124" s="6"/>
      <c r="F124" s="6"/>
      <c r="G124" s="15"/>
      <c r="H124" s="15"/>
      <c r="I124" s="15"/>
      <c r="J124" s="15"/>
      <c r="K124" s="8"/>
      <c r="L124" s="8"/>
      <c r="M124" s="8"/>
      <c r="N124" s="29"/>
      <c r="O124" s="15"/>
      <c r="P124" s="15"/>
    </row>
    <row r="125" spans="1:21" x14ac:dyDescent="0.25">
      <c r="B125" s="30"/>
      <c r="C125" s="12"/>
      <c r="D125" s="12"/>
      <c r="E125" s="12"/>
      <c r="F125" s="12"/>
      <c r="G125" s="12"/>
      <c r="H125" s="12"/>
      <c r="I125" s="12"/>
      <c r="J125" s="12"/>
      <c r="K125" s="11"/>
      <c r="L125" s="11"/>
      <c r="M125" s="11"/>
      <c r="N125" s="25"/>
      <c r="P125" s="4"/>
    </row>
    <row r="126" spans="1:21" x14ac:dyDescent="0.25">
      <c r="A126" s="31">
        <v>45</v>
      </c>
      <c r="B126" s="38" t="s">
        <v>18</v>
      </c>
      <c r="C126" s="13">
        <v>74</v>
      </c>
      <c r="D126" s="52">
        <v>32037030</v>
      </c>
      <c r="E126" s="9">
        <v>-73.792249999999996</v>
      </c>
      <c r="F126" s="9">
        <v>2.8563888999999998</v>
      </c>
      <c r="G126" s="14"/>
      <c r="H126" s="16" t="s">
        <v>4</v>
      </c>
      <c r="I126" s="16"/>
      <c r="J126" s="16"/>
      <c r="K126" s="13">
        <v>32010010</v>
      </c>
      <c r="L126" s="13">
        <v>-74.103083330000004</v>
      </c>
      <c r="M126" s="13">
        <v>2.5628333300000001</v>
      </c>
      <c r="N126" s="26">
        <v>1</v>
      </c>
      <c r="O126" s="14"/>
      <c r="P126" s="14"/>
      <c r="T126">
        <v>1</v>
      </c>
    </row>
    <row r="127" spans="1:21" x14ac:dyDescent="0.25">
      <c r="B127" s="38"/>
      <c r="C127" s="13">
        <v>151</v>
      </c>
      <c r="D127" s="52"/>
      <c r="E127" s="9"/>
      <c r="F127" s="9"/>
      <c r="G127" s="14"/>
      <c r="H127" s="16"/>
      <c r="I127" s="16"/>
      <c r="J127" s="16"/>
      <c r="K127" s="13" t="s">
        <v>4</v>
      </c>
      <c r="L127" s="13"/>
      <c r="M127" s="13"/>
      <c r="N127" s="26"/>
      <c r="O127" s="14"/>
      <c r="P127" s="14"/>
    </row>
    <row r="128" spans="1:21" x14ac:dyDescent="0.25">
      <c r="B128" s="38"/>
      <c r="C128" s="13">
        <v>294</v>
      </c>
      <c r="D128" s="52"/>
      <c r="E128" s="9"/>
      <c r="F128" s="9"/>
      <c r="G128" s="14"/>
      <c r="H128" s="16"/>
      <c r="I128" s="16"/>
      <c r="J128" s="16"/>
      <c r="K128" s="13" t="s">
        <v>4</v>
      </c>
      <c r="L128" s="13"/>
      <c r="M128" s="13"/>
      <c r="N128" s="26"/>
      <c r="O128" s="14"/>
      <c r="P128" s="14"/>
    </row>
    <row r="129" spans="1:21" x14ac:dyDescent="0.25">
      <c r="B129" s="30"/>
      <c r="C129" s="11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27"/>
      <c r="O129" s="4"/>
      <c r="P129" s="4"/>
    </row>
    <row r="130" spans="1:21" x14ac:dyDescent="0.25">
      <c r="A130" s="31">
        <v>46</v>
      </c>
      <c r="B130" s="39" t="s">
        <v>10</v>
      </c>
      <c r="C130" s="8">
        <v>74</v>
      </c>
      <c r="D130" s="53">
        <v>32107010</v>
      </c>
      <c r="E130" s="6">
        <v>-72.751111109999997</v>
      </c>
      <c r="F130" s="6">
        <v>2.6888889000000002</v>
      </c>
      <c r="G130" s="15"/>
      <c r="H130" s="15"/>
      <c r="I130" s="15"/>
      <c r="J130" s="15"/>
      <c r="K130" s="8">
        <v>32010010</v>
      </c>
      <c r="L130" s="8">
        <v>-74.103083330000004</v>
      </c>
      <c r="M130" s="8">
        <v>2.5628333300000001</v>
      </c>
      <c r="N130" s="29">
        <v>0.1617914116841789</v>
      </c>
      <c r="O130" s="15"/>
      <c r="P130" s="15"/>
      <c r="R130" s="10">
        <f>((E130-L130)^2+(F130-M130)^2)^(1/2)</f>
        <v>1.3578361058610033</v>
      </c>
      <c r="S130" s="35">
        <f>1/R130</f>
        <v>0.73646590754478458</v>
      </c>
      <c r="T130" s="20">
        <f>S130/(S130+S133+S134+S135)</f>
        <v>0.1617914116841789</v>
      </c>
    </row>
    <row r="131" spans="1:21" x14ac:dyDescent="0.25">
      <c r="B131" s="39"/>
      <c r="C131" s="8">
        <v>151</v>
      </c>
      <c r="D131" s="53"/>
      <c r="E131" s="6"/>
      <c r="F131" s="6"/>
      <c r="G131" s="15"/>
      <c r="H131" s="15"/>
      <c r="I131" s="15"/>
      <c r="J131" s="15"/>
      <c r="K131" s="8" t="s">
        <v>4</v>
      </c>
      <c r="L131" s="8"/>
      <c r="M131" s="8"/>
      <c r="N131" s="29"/>
      <c r="O131" s="15"/>
      <c r="P131" s="15"/>
    </row>
    <row r="132" spans="1:21" x14ac:dyDescent="0.25">
      <c r="B132" s="39"/>
      <c r="C132" s="8">
        <v>294</v>
      </c>
      <c r="D132" s="53"/>
      <c r="E132" s="6"/>
      <c r="F132" s="6"/>
      <c r="G132" s="15"/>
      <c r="H132" s="15"/>
      <c r="I132" s="15"/>
      <c r="J132" s="15"/>
      <c r="K132" s="8" t="s">
        <v>4</v>
      </c>
      <c r="L132" s="8"/>
      <c r="M132" s="8"/>
      <c r="N132" s="29"/>
      <c r="O132" s="15"/>
      <c r="P132" s="15"/>
    </row>
    <row r="133" spans="1:21" x14ac:dyDescent="0.25">
      <c r="B133" s="39"/>
      <c r="C133" s="8">
        <v>150</v>
      </c>
      <c r="D133" s="53"/>
      <c r="E133" s="6"/>
      <c r="F133" s="6"/>
      <c r="G133" s="15"/>
      <c r="H133" s="15"/>
      <c r="I133" s="15"/>
      <c r="J133" s="15"/>
      <c r="K133" s="8">
        <v>32070060</v>
      </c>
      <c r="L133" s="8">
        <v>-73.633333329999999</v>
      </c>
      <c r="M133" s="8">
        <v>3.46666667</v>
      </c>
      <c r="N133" s="29">
        <v>0.18678921710709584</v>
      </c>
      <c r="O133" s="15"/>
      <c r="P133" s="15"/>
      <c r="R133" s="10">
        <f>((E130-L133)^2+(F130-M133)^2)^(1/2)</f>
        <v>1.1761183209898167</v>
      </c>
      <c r="S133" s="35">
        <f>1/R133</f>
        <v>0.85025458931581288</v>
      </c>
      <c r="T133" s="20">
        <f>S133/(S130+S133+S134+S135)</f>
        <v>0.18678921710709584</v>
      </c>
    </row>
    <row r="134" spans="1:21" x14ac:dyDescent="0.25">
      <c r="B134" s="39"/>
      <c r="C134" s="8">
        <v>162</v>
      </c>
      <c r="D134" s="53"/>
      <c r="E134" s="6"/>
      <c r="F134" s="6"/>
      <c r="G134" s="15"/>
      <c r="H134" s="15"/>
      <c r="I134" s="15"/>
      <c r="J134" s="15"/>
      <c r="K134" s="8">
        <v>32080010</v>
      </c>
      <c r="L134" s="8">
        <v>-73.209999999999994</v>
      </c>
      <c r="M134" s="8">
        <v>2.94</v>
      </c>
      <c r="N134" s="29">
        <v>0.41996815547530802</v>
      </c>
      <c r="O134" s="15"/>
      <c r="P134" s="15"/>
      <c r="R134" s="10">
        <f>((E130-L134)^2+(F130-M134)^2)^(1/2)</f>
        <v>0.52310209128681506</v>
      </c>
      <c r="S134" s="35">
        <f>1/R134</f>
        <v>1.9116727244198752</v>
      </c>
      <c r="T134" s="20">
        <f>S134/(S130+S133+S134+S135)</f>
        <v>0.41996815547530802</v>
      </c>
    </row>
    <row r="135" spans="1:21" x14ac:dyDescent="0.25">
      <c r="B135" s="39"/>
      <c r="C135" s="8"/>
      <c r="D135" s="53"/>
      <c r="E135" s="6"/>
      <c r="F135" s="6"/>
      <c r="G135" s="15"/>
      <c r="H135" s="15"/>
      <c r="I135" s="15"/>
      <c r="J135" s="15"/>
      <c r="K135" s="8">
        <v>32070020</v>
      </c>
      <c r="L135" s="8">
        <v>-73.516666670000006</v>
      </c>
      <c r="M135" s="8">
        <v>3.25</v>
      </c>
      <c r="N135" s="29">
        <v>0.23145121573341712</v>
      </c>
      <c r="O135" s="15"/>
      <c r="P135" s="15"/>
      <c r="R135" s="10">
        <f>((E130-L135)^2+(F130-M135)^2)^(1/2)</f>
        <v>0.94916857406371102</v>
      </c>
      <c r="S135" s="35">
        <f>1/R135</f>
        <v>1.0535536334906901</v>
      </c>
      <c r="T135" s="20">
        <f>S135/(S130+S133+S134+S135)</f>
        <v>0.23145121573341712</v>
      </c>
      <c r="U135" s="20">
        <f>T130+T133+T134+T135</f>
        <v>0.99999999999999989</v>
      </c>
    </row>
    <row r="136" spans="1:21" x14ac:dyDescent="0.25"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5"/>
    </row>
    <row r="137" spans="1:21" x14ac:dyDescent="0.25">
      <c r="A137" s="31">
        <v>47</v>
      </c>
      <c r="B137" s="38" t="s">
        <v>19</v>
      </c>
      <c r="C137" s="13">
        <v>74</v>
      </c>
      <c r="D137" s="52">
        <v>32157060</v>
      </c>
      <c r="E137" s="9">
        <v>-69.588055560000001</v>
      </c>
      <c r="F137" s="9">
        <v>3.7172222000000001</v>
      </c>
      <c r="G137" s="14"/>
      <c r="H137" s="16"/>
      <c r="I137" s="16"/>
      <c r="J137" s="16"/>
      <c r="K137" s="13">
        <v>32010010</v>
      </c>
      <c r="L137" s="13">
        <v>-74.103083330000004</v>
      </c>
      <c r="M137" s="13">
        <v>2.5628333300000001</v>
      </c>
      <c r="N137" s="26">
        <v>0.21806462560270443</v>
      </c>
      <c r="O137" s="14"/>
      <c r="P137" s="14"/>
      <c r="R137" s="10">
        <f>((E137-L137)^2+(F137-M137)^2)^(1/2)</f>
        <v>4.6602670982521035</v>
      </c>
      <c r="S137" s="35">
        <f>1/R137</f>
        <v>0.21457997555012751</v>
      </c>
      <c r="T137" s="20">
        <f>S137/(S137+S140+S141+S142)</f>
        <v>0.21806462560270443</v>
      </c>
    </row>
    <row r="138" spans="1:21" x14ac:dyDescent="0.25">
      <c r="B138" s="38"/>
      <c r="C138" s="13">
        <v>151</v>
      </c>
      <c r="D138" s="52"/>
      <c r="E138" s="9"/>
      <c r="F138" s="9"/>
      <c r="G138" s="14"/>
      <c r="H138" s="16"/>
      <c r="I138" s="16"/>
      <c r="J138" s="16"/>
      <c r="K138" s="13" t="s">
        <v>4</v>
      </c>
      <c r="L138" s="13"/>
      <c r="M138" s="13"/>
      <c r="N138" s="26"/>
      <c r="O138" s="14"/>
      <c r="P138" s="14"/>
    </row>
    <row r="139" spans="1:21" x14ac:dyDescent="0.25">
      <c r="B139" s="38"/>
      <c r="C139" s="13">
        <v>294</v>
      </c>
      <c r="D139" s="52"/>
      <c r="E139" s="9"/>
      <c r="F139" s="9"/>
      <c r="G139" s="14"/>
      <c r="H139" s="16"/>
      <c r="I139" s="16"/>
      <c r="J139" s="16"/>
      <c r="K139" s="13" t="s">
        <v>4</v>
      </c>
      <c r="L139" s="13"/>
      <c r="M139" s="13"/>
      <c r="N139" s="26"/>
      <c r="O139" s="14"/>
      <c r="P139" s="14"/>
    </row>
    <row r="140" spans="1:21" x14ac:dyDescent="0.25">
      <c r="B140" s="38"/>
      <c r="C140" s="13">
        <v>150</v>
      </c>
      <c r="D140" s="52"/>
      <c r="E140" s="9"/>
      <c r="F140" s="9"/>
      <c r="G140" s="14"/>
      <c r="H140" s="16"/>
      <c r="I140" s="16"/>
      <c r="J140" s="16"/>
      <c r="K140" s="13">
        <v>32070060</v>
      </c>
      <c r="L140" s="13">
        <v>-73.633333329999999</v>
      </c>
      <c r="M140" s="13">
        <v>3.46666667</v>
      </c>
      <c r="N140" s="26">
        <v>0.25073573545156569</v>
      </c>
      <c r="O140" s="14"/>
      <c r="P140" s="14"/>
      <c r="R140" s="10">
        <f>((E137-L140)^2+(F137-M140)^2)^(1/2)</f>
        <v>4.0530297692059634</v>
      </c>
      <c r="S140" s="35">
        <f>1/R140</f>
        <v>0.24672900445927687</v>
      </c>
      <c r="T140" s="20">
        <f>S140/(S137+S140+S141+S142)</f>
        <v>0.25073573545156569</v>
      </c>
    </row>
    <row r="141" spans="1:21" x14ac:dyDescent="0.25">
      <c r="B141" s="38"/>
      <c r="C141" s="13">
        <v>162</v>
      </c>
      <c r="D141" s="52"/>
      <c r="E141" s="9"/>
      <c r="F141" s="9"/>
      <c r="G141" s="14"/>
      <c r="H141" s="16"/>
      <c r="I141" s="16"/>
      <c r="J141" s="16"/>
      <c r="K141" s="13">
        <v>32080010</v>
      </c>
      <c r="L141" s="13">
        <v>-73.209999999999994</v>
      </c>
      <c r="M141" s="13">
        <v>2.94</v>
      </c>
      <c r="N141" s="26">
        <v>0.27433329813378105</v>
      </c>
      <c r="O141" s="14"/>
      <c r="P141" s="14"/>
      <c r="R141" s="10">
        <f>((E137-L141)^2+(F137-M141)^2)^(1/2)</f>
        <v>3.7043968300682506</v>
      </c>
      <c r="S141" s="35">
        <f>1/R141</f>
        <v>0.26994948054244389</v>
      </c>
      <c r="T141" s="20">
        <f>S141/(S137+S140+S141+S142)</f>
        <v>0.27433329813378105</v>
      </c>
    </row>
    <row r="142" spans="1:21" x14ac:dyDescent="0.25">
      <c r="B142" s="38"/>
      <c r="C142" s="13"/>
      <c r="D142" s="52"/>
      <c r="E142" s="9"/>
      <c r="F142" s="9"/>
      <c r="G142" s="14"/>
      <c r="H142" s="16"/>
      <c r="I142" s="16"/>
      <c r="J142" s="16"/>
      <c r="K142" s="13">
        <v>32070020</v>
      </c>
      <c r="L142" s="13">
        <v>-73.516666670000006</v>
      </c>
      <c r="M142" s="13">
        <v>3.25</v>
      </c>
      <c r="N142" s="26">
        <v>0.25686634081194892</v>
      </c>
      <c r="O142" s="14"/>
      <c r="P142" s="14"/>
      <c r="R142" s="10">
        <f>((E137-L142)^2+(F137-M142)^2)^(1/2)</f>
        <v>3.9562964800161673</v>
      </c>
      <c r="S142" s="35">
        <f>1/R142</f>
        <v>0.25276164338318585</v>
      </c>
      <c r="T142" s="20">
        <f>S142/(S137+S140+S141+S142)</f>
        <v>0.25686634081194892</v>
      </c>
      <c r="U142" s="20">
        <f>T137+T140+T141+T142</f>
        <v>1</v>
      </c>
    </row>
    <row r="143" spans="1:21" x14ac:dyDescent="0.25">
      <c r="B143" s="38"/>
      <c r="C143" s="13">
        <v>137</v>
      </c>
      <c r="D143" s="52"/>
      <c r="E143" s="9"/>
      <c r="F143" s="9"/>
      <c r="G143" s="14"/>
      <c r="H143" s="16"/>
      <c r="I143" s="16"/>
      <c r="J143" s="16"/>
      <c r="K143" s="13"/>
      <c r="L143" s="13"/>
      <c r="M143" s="13"/>
      <c r="N143" s="26"/>
      <c r="O143" s="14"/>
      <c r="P143" s="14"/>
    </row>
    <row r="144" spans="1:21" x14ac:dyDescent="0.25">
      <c r="B144" s="38"/>
      <c r="C144" s="13">
        <v>152</v>
      </c>
      <c r="D144" s="52"/>
      <c r="E144" s="9"/>
      <c r="F144" s="9"/>
      <c r="G144" s="14"/>
      <c r="H144" s="16"/>
      <c r="I144" s="16"/>
      <c r="J144" s="16"/>
      <c r="K144" s="13"/>
      <c r="L144" s="13"/>
      <c r="M144" s="13"/>
      <c r="N144" s="26"/>
      <c r="O144" s="14"/>
      <c r="P144" s="14"/>
    </row>
    <row r="145" spans="1:21" x14ac:dyDescent="0.25">
      <c r="B145" s="38"/>
      <c r="C145" s="13">
        <v>159</v>
      </c>
      <c r="D145" s="52"/>
      <c r="E145" s="9"/>
      <c r="F145" s="9"/>
      <c r="G145" s="14"/>
      <c r="H145" s="16"/>
      <c r="I145" s="16"/>
      <c r="J145" s="16"/>
      <c r="K145" s="13"/>
      <c r="L145" s="13"/>
      <c r="M145" s="13"/>
      <c r="N145" s="26"/>
      <c r="O145" s="14"/>
      <c r="P145" s="14"/>
    </row>
    <row r="146" spans="1:21" x14ac:dyDescent="0.25">
      <c r="B146" s="38"/>
      <c r="C146" s="13">
        <v>160</v>
      </c>
      <c r="D146" s="52"/>
      <c r="E146" s="9"/>
      <c r="F146" s="9"/>
      <c r="G146" s="14"/>
      <c r="H146" s="16"/>
      <c r="I146" s="16"/>
      <c r="J146" s="16"/>
      <c r="K146" s="13"/>
      <c r="L146" s="13"/>
      <c r="M146" s="13"/>
      <c r="N146" s="26"/>
      <c r="O146" s="14"/>
      <c r="P146" s="14"/>
    </row>
    <row r="147" spans="1:21" x14ac:dyDescent="0.25">
      <c r="B147" s="38"/>
      <c r="C147" s="13">
        <v>171</v>
      </c>
      <c r="D147" s="52"/>
      <c r="E147" s="9"/>
      <c r="F147" s="9"/>
      <c r="G147" s="14"/>
      <c r="H147" s="16"/>
      <c r="I147" s="16"/>
      <c r="J147" s="16"/>
      <c r="K147" s="13"/>
      <c r="L147" s="13"/>
      <c r="M147" s="13"/>
      <c r="N147" s="26"/>
      <c r="O147" s="14"/>
      <c r="P147" s="14"/>
    </row>
    <row r="148" spans="1:21" x14ac:dyDescent="0.25">
      <c r="B148" s="38"/>
      <c r="C148" s="13">
        <v>161</v>
      </c>
      <c r="D148" s="52"/>
      <c r="E148" s="9"/>
      <c r="F148" s="9"/>
      <c r="G148" s="14"/>
      <c r="H148" s="16"/>
      <c r="I148" s="16"/>
      <c r="J148" s="16"/>
      <c r="K148" s="13"/>
      <c r="L148" s="13"/>
      <c r="M148" s="13"/>
      <c r="N148" s="26"/>
      <c r="O148" s="14"/>
      <c r="P148" s="14"/>
    </row>
    <row r="149" spans="1:21" x14ac:dyDescent="0.25">
      <c r="B149" s="3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5"/>
    </row>
    <row r="150" spans="1:21" x14ac:dyDescent="0.25">
      <c r="A150" s="31">
        <v>48</v>
      </c>
      <c r="B150" s="39" t="s">
        <v>20</v>
      </c>
      <c r="C150" s="8">
        <v>74</v>
      </c>
      <c r="D150" s="53">
        <v>32207010</v>
      </c>
      <c r="E150" s="6">
        <v>-68.349997220000006</v>
      </c>
      <c r="F150" s="6">
        <v>3.9</v>
      </c>
      <c r="G150" s="15"/>
      <c r="H150" s="15"/>
      <c r="I150" s="15"/>
      <c r="J150" s="15"/>
      <c r="K150" s="8">
        <v>32010010</v>
      </c>
      <c r="L150" s="8">
        <v>-74.103083330000004</v>
      </c>
      <c r="M150" s="8">
        <v>2.5628333300000001</v>
      </c>
      <c r="N150" s="29">
        <v>0.22518900042261131</v>
      </c>
      <c r="O150" s="15"/>
      <c r="P150" s="15"/>
      <c r="R150" s="10">
        <f>((E150-L150)^2+(F150-M150)^2)^(1/2)</f>
        <v>5.9064383931802595</v>
      </c>
      <c r="S150" s="35">
        <f>1/R150</f>
        <v>0.16930676889047522</v>
      </c>
      <c r="T150" s="20">
        <f>S150/(S150+S153+S154+S155)</f>
        <v>0.22518900042261131</v>
      </c>
    </row>
    <row r="151" spans="1:21" x14ac:dyDescent="0.25">
      <c r="B151" s="39"/>
      <c r="C151" s="8">
        <v>151</v>
      </c>
      <c r="D151" s="53"/>
      <c r="E151" s="6"/>
      <c r="F151" s="6"/>
      <c r="G151" s="15"/>
      <c r="H151" s="15"/>
      <c r="I151" s="15"/>
      <c r="J151" s="15"/>
      <c r="K151" s="8" t="s">
        <v>4</v>
      </c>
      <c r="L151" s="8"/>
      <c r="M151" s="8"/>
      <c r="N151" s="29"/>
      <c r="O151" s="15"/>
      <c r="P151" s="15"/>
    </row>
    <row r="152" spans="1:21" x14ac:dyDescent="0.25">
      <c r="B152" s="39"/>
      <c r="C152" s="8">
        <v>294</v>
      </c>
      <c r="D152" s="53"/>
      <c r="E152" s="6"/>
      <c r="F152" s="6"/>
      <c r="G152" s="15"/>
      <c r="H152" s="15"/>
      <c r="I152" s="15"/>
      <c r="J152" s="15"/>
      <c r="K152" s="8" t="s">
        <v>4</v>
      </c>
      <c r="L152" s="8"/>
      <c r="M152" s="8"/>
      <c r="N152" s="29"/>
      <c r="O152" s="15"/>
      <c r="P152" s="15"/>
    </row>
    <row r="153" spans="1:21" x14ac:dyDescent="0.25">
      <c r="B153" s="39"/>
      <c r="C153" s="8">
        <v>150</v>
      </c>
      <c r="D153" s="53"/>
      <c r="E153" s="6"/>
      <c r="F153" s="6"/>
      <c r="G153" s="15"/>
      <c r="H153" s="15"/>
      <c r="I153" s="15"/>
      <c r="J153" s="15"/>
      <c r="K153" s="8">
        <v>32070060</v>
      </c>
      <c r="L153" s="8">
        <v>-73.633333329999999</v>
      </c>
      <c r="M153" s="8">
        <v>3.46666667</v>
      </c>
      <c r="N153" s="29">
        <v>0.2509046628296917</v>
      </c>
      <c r="O153" s="15"/>
      <c r="P153" s="15"/>
      <c r="R153" s="10">
        <f>((E150-L153)^2+(F150-M153)^2)^(1/2)</f>
        <v>5.3010770816994119</v>
      </c>
      <c r="S153" s="35">
        <f>1/R153</f>
        <v>0.1886409091186845</v>
      </c>
      <c r="T153" s="20">
        <f>S153/(S150+S153+S154+S155)</f>
        <v>0.2509046628296917</v>
      </c>
    </row>
    <row r="154" spans="1:21" x14ac:dyDescent="0.25">
      <c r="B154" s="39"/>
      <c r="C154" s="8">
        <v>162</v>
      </c>
      <c r="D154" s="53"/>
      <c r="E154" s="6"/>
      <c r="F154" s="6"/>
      <c r="G154" s="15"/>
      <c r="H154" s="15"/>
      <c r="I154" s="15"/>
      <c r="J154" s="15"/>
      <c r="K154" s="8">
        <v>32080010</v>
      </c>
      <c r="L154" s="8">
        <v>-73.209999999999994</v>
      </c>
      <c r="M154" s="8">
        <v>2.94</v>
      </c>
      <c r="N154" s="29">
        <v>0.26848789819431762</v>
      </c>
      <c r="O154" s="15"/>
      <c r="P154" s="15"/>
      <c r="R154" s="10">
        <f>((E150-L154)^2+(F150-M154)^2)^(1/2)</f>
        <v>4.9539102758939437</v>
      </c>
      <c r="S154" s="35">
        <f>1/R154</f>
        <v>0.20186074117370806</v>
      </c>
      <c r="T154" s="20">
        <f>S154/(S150+S153+S154+S155)</f>
        <v>0.26848789819431762</v>
      </c>
    </row>
    <row r="155" spans="1:21" x14ac:dyDescent="0.25">
      <c r="B155" s="39"/>
      <c r="C155" s="8"/>
      <c r="D155" s="53"/>
      <c r="E155" s="6"/>
      <c r="F155" s="6"/>
      <c r="G155" s="15"/>
      <c r="H155" s="15"/>
      <c r="I155" s="15"/>
      <c r="J155" s="15"/>
      <c r="K155" s="8">
        <v>32070020</v>
      </c>
      <c r="L155" s="8">
        <v>-73.516666670000006</v>
      </c>
      <c r="M155" s="8">
        <v>3.25</v>
      </c>
      <c r="N155" s="29">
        <v>0.25541843855337926</v>
      </c>
      <c r="O155" s="15"/>
      <c r="P155" s="15"/>
      <c r="R155" s="10">
        <f>((E150-L155)^2+(F150-M155)^2)^(1/2)</f>
        <v>5.2073960100575514</v>
      </c>
      <c r="S155" s="35">
        <f>1/R155</f>
        <v>0.19203455970481265</v>
      </c>
      <c r="T155" s="20">
        <f>S155/(S150+S153+S154+S155)</f>
        <v>0.25541843855337926</v>
      </c>
      <c r="U155" s="20">
        <f>T150+T153+T154+T155</f>
        <v>1</v>
      </c>
    </row>
    <row r="156" spans="1:21" x14ac:dyDescent="0.25">
      <c r="B156" s="39"/>
      <c r="C156" s="8">
        <v>137</v>
      </c>
      <c r="D156" s="53"/>
      <c r="E156" s="6"/>
      <c r="F156" s="6"/>
      <c r="G156" s="15"/>
      <c r="H156" s="15"/>
      <c r="I156" s="15"/>
      <c r="J156" s="15"/>
      <c r="K156" s="8"/>
      <c r="L156" s="8"/>
      <c r="M156" s="8"/>
      <c r="N156" s="29"/>
      <c r="O156" s="15"/>
      <c r="P156" s="15"/>
    </row>
    <row r="157" spans="1:21" x14ac:dyDescent="0.25">
      <c r="B157" s="39"/>
      <c r="C157" s="8">
        <v>152</v>
      </c>
      <c r="D157" s="53"/>
      <c r="E157" s="6"/>
      <c r="F157" s="6"/>
      <c r="G157" s="15"/>
      <c r="H157" s="15"/>
      <c r="I157" s="15"/>
      <c r="J157" s="15"/>
      <c r="K157" s="8"/>
      <c r="L157" s="8"/>
      <c r="M157" s="8"/>
      <c r="N157" s="29"/>
      <c r="O157" s="15"/>
      <c r="P157" s="15"/>
    </row>
    <row r="158" spans="1:21" x14ac:dyDescent="0.25">
      <c r="B158" s="39"/>
      <c r="C158" s="8">
        <v>159</v>
      </c>
      <c r="D158" s="53"/>
      <c r="E158" s="6"/>
      <c r="F158" s="6"/>
      <c r="G158" s="15"/>
      <c r="H158" s="15"/>
      <c r="I158" s="15"/>
      <c r="J158" s="15"/>
      <c r="K158" s="8"/>
      <c r="L158" s="8"/>
      <c r="M158" s="8"/>
      <c r="N158" s="29"/>
      <c r="O158" s="15"/>
      <c r="P158" s="15"/>
    </row>
    <row r="159" spans="1:21" x14ac:dyDescent="0.25">
      <c r="B159" s="39"/>
      <c r="C159" s="8">
        <v>160</v>
      </c>
      <c r="D159" s="53"/>
      <c r="E159" s="6"/>
      <c r="F159" s="6"/>
      <c r="G159" s="15"/>
      <c r="H159" s="15"/>
      <c r="I159" s="15"/>
      <c r="J159" s="15"/>
      <c r="K159" s="8"/>
      <c r="L159" s="8"/>
      <c r="M159" s="8"/>
      <c r="N159" s="29"/>
      <c r="O159" s="15"/>
      <c r="P159" s="15"/>
    </row>
    <row r="160" spans="1:21" x14ac:dyDescent="0.25">
      <c r="B160" s="39"/>
      <c r="C160" s="8">
        <v>171</v>
      </c>
      <c r="D160" s="53"/>
      <c r="E160" s="6"/>
      <c r="F160" s="6"/>
      <c r="G160" s="15"/>
      <c r="H160" s="15"/>
      <c r="I160" s="15"/>
      <c r="J160" s="15"/>
      <c r="K160" s="8"/>
      <c r="L160" s="8"/>
      <c r="M160" s="8"/>
      <c r="N160" s="29"/>
      <c r="O160" s="15"/>
      <c r="P160" s="15"/>
    </row>
    <row r="161" spans="2:16" x14ac:dyDescent="0.25">
      <c r="B161" s="39"/>
      <c r="C161" s="8">
        <v>161</v>
      </c>
      <c r="D161" s="53"/>
      <c r="E161" s="6"/>
      <c r="F161" s="6"/>
      <c r="G161" s="15"/>
      <c r="H161" s="15"/>
      <c r="I161" s="15"/>
      <c r="J161" s="15"/>
      <c r="K161" s="8"/>
      <c r="L161" s="8"/>
      <c r="M161" s="8"/>
      <c r="N161" s="29"/>
      <c r="O161" s="15"/>
      <c r="P161" s="15"/>
    </row>
    <row r="162" spans="2:16" x14ac:dyDescent="0.25">
      <c r="B162" s="39"/>
      <c r="C162" s="8">
        <v>136</v>
      </c>
      <c r="D162" s="53"/>
      <c r="E162" s="6"/>
      <c r="F162" s="6"/>
      <c r="G162" s="15"/>
      <c r="H162" s="15"/>
      <c r="I162" s="15"/>
      <c r="J162" s="15"/>
      <c r="K162" s="8"/>
      <c r="L162" s="8"/>
      <c r="M162" s="8"/>
      <c r="N162" s="29"/>
      <c r="O162" s="15"/>
      <c r="P162" s="15"/>
    </row>
    <row r="163" spans="2:16" x14ac:dyDescent="0.25">
      <c r="B163" s="39"/>
      <c r="C163" s="8">
        <v>137</v>
      </c>
      <c r="D163" s="53"/>
      <c r="E163" s="6"/>
      <c r="F163" s="6"/>
      <c r="G163" s="15"/>
      <c r="H163" s="15"/>
      <c r="I163" s="15"/>
      <c r="J163" s="15"/>
      <c r="K163" s="8"/>
      <c r="L163" s="8"/>
      <c r="M163" s="8"/>
      <c r="N163" s="29"/>
      <c r="O163" s="15"/>
      <c r="P163" s="15"/>
    </row>
    <row r="164" spans="2:16" x14ac:dyDescent="0.25">
      <c r="B164" s="39"/>
      <c r="C164" s="8">
        <v>164</v>
      </c>
      <c r="D164" s="53"/>
      <c r="E164" s="6"/>
      <c r="F164" s="6"/>
      <c r="G164" s="15"/>
      <c r="H164" s="15"/>
      <c r="I164" s="15"/>
      <c r="J164" s="15"/>
      <c r="K164" s="8"/>
      <c r="L164" s="8"/>
      <c r="M164" s="8"/>
      <c r="N164" s="29"/>
      <c r="O164" s="15"/>
      <c r="P164" s="15"/>
    </row>
    <row r="165" spans="2:16" x14ac:dyDescent="0.25">
      <c r="B165" s="39"/>
      <c r="C165" s="8">
        <v>160</v>
      </c>
      <c r="D165" s="53"/>
      <c r="E165" s="6"/>
      <c r="F165" s="6"/>
      <c r="G165" s="15"/>
      <c r="H165" s="15"/>
      <c r="I165" s="15"/>
      <c r="J165" s="15"/>
      <c r="K165" s="8"/>
      <c r="L165" s="8"/>
      <c r="M165" s="8"/>
      <c r="N165" s="29"/>
      <c r="O165" s="15"/>
      <c r="P165" s="15"/>
    </row>
    <row r="166" spans="2:16" x14ac:dyDescent="0.25"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5"/>
    </row>
    <row r="167" spans="2:16" x14ac:dyDescent="0.25"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5"/>
    </row>
    <row r="168" spans="2:16" x14ac:dyDescent="0.25"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5"/>
    </row>
    <row r="169" spans="2:16" x14ac:dyDescent="0.25"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5"/>
    </row>
    <row r="170" spans="2:16" x14ac:dyDescent="0.25"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5"/>
    </row>
    <row r="171" spans="2:16" x14ac:dyDescent="0.25"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5"/>
    </row>
    <row r="172" spans="2:16" x14ac:dyDescent="0.25"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5"/>
    </row>
    <row r="173" spans="2:16" x14ac:dyDescent="0.25"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5"/>
    </row>
    <row r="174" spans="2:16" x14ac:dyDescent="0.25"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5"/>
    </row>
    <row r="175" spans="2:16" x14ac:dyDescent="0.25"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5"/>
    </row>
    <row r="176" spans="2:16" x14ac:dyDescent="0.25"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5"/>
    </row>
    <row r="177" spans="3:14" x14ac:dyDescent="0.25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5"/>
    </row>
    <row r="178" spans="3:14" x14ac:dyDescent="0.25"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5"/>
    </row>
    <row r="179" spans="3:14" x14ac:dyDescent="0.25"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5"/>
    </row>
    <row r="180" spans="3:14" x14ac:dyDescent="0.25"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5"/>
    </row>
    <row r="181" spans="3:14" x14ac:dyDescent="0.25"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5"/>
    </row>
    <row r="182" spans="3:14" x14ac:dyDescent="0.25"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5"/>
    </row>
    <row r="183" spans="3:14" x14ac:dyDescent="0.25"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5"/>
    </row>
    <row r="184" spans="3:14" x14ac:dyDescent="0.25"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5"/>
    </row>
    <row r="185" spans="3:14" x14ac:dyDescent="0.25"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5"/>
    </row>
    <row r="186" spans="3:14" x14ac:dyDescent="0.25"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5"/>
    </row>
    <row r="187" spans="3:14" x14ac:dyDescent="0.25"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5"/>
    </row>
    <row r="188" spans="3:14" x14ac:dyDescent="0.25"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5"/>
    </row>
    <row r="189" spans="3:14" x14ac:dyDescent="0.25"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5"/>
    </row>
    <row r="190" spans="3:14" x14ac:dyDescent="0.25"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5"/>
    </row>
    <row r="191" spans="3:14" x14ac:dyDescent="0.25"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5"/>
    </row>
    <row r="192" spans="3:14" x14ac:dyDescent="0.25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5"/>
    </row>
    <row r="193" spans="3:14" x14ac:dyDescent="0.25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5"/>
    </row>
    <row r="194" spans="3:14" x14ac:dyDescent="0.25"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5"/>
    </row>
    <row r="195" spans="3:14" x14ac:dyDescent="0.25"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5"/>
    </row>
    <row r="196" spans="3:14" x14ac:dyDescent="0.25"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5"/>
    </row>
    <row r="197" spans="3:14" x14ac:dyDescent="0.25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5"/>
    </row>
    <row r="198" spans="3:14" x14ac:dyDescent="0.25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5"/>
    </row>
    <row r="199" spans="3:14" x14ac:dyDescent="0.25"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5"/>
    </row>
    <row r="200" spans="3:14" x14ac:dyDescent="0.25"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5"/>
    </row>
    <row r="201" spans="3:14" x14ac:dyDescent="0.25"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5"/>
    </row>
    <row r="202" spans="3:14" x14ac:dyDescent="0.25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5"/>
    </row>
    <row r="203" spans="3:14" x14ac:dyDescent="0.25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5"/>
    </row>
    <row r="204" spans="3:14" x14ac:dyDescent="0.25"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5"/>
    </row>
    <row r="205" spans="3:14" x14ac:dyDescent="0.25"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5"/>
    </row>
    <row r="206" spans="3:14" x14ac:dyDescent="0.25"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5"/>
    </row>
    <row r="207" spans="3:14" x14ac:dyDescent="0.25"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5"/>
    </row>
    <row r="208" spans="3:14" x14ac:dyDescent="0.25"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5"/>
    </row>
    <row r="209" spans="3:14" x14ac:dyDescent="0.25"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5"/>
    </row>
    <row r="210" spans="3:14" x14ac:dyDescent="0.25"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5"/>
    </row>
    <row r="211" spans="3:14" x14ac:dyDescent="0.25"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5"/>
    </row>
    <row r="212" spans="3:14" x14ac:dyDescent="0.25"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5"/>
    </row>
    <row r="213" spans="3:14" x14ac:dyDescent="0.25"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5"/>
    </row>
    <row r="214" spans="3:14" x14ac:dyDescent="0.25"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5"/>
    </row>
    <row r="215" spans="3:14" x14ac:dyDescent="0.25"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5"/>
    </row>
    <row r="216" spans="3:14" x14ac:dyDescent="0.25"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5"/>
    </row>
    <row r="217" spans="3:14" x14ac:dyDescent="0.25"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5"/>
    </row>
    <row r="218" spans="3:14" x14ac:dyDescent="0.25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5"/>
    </row>
    <row r="219" spans="3:14" x14ac:dyDescent="0.25"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5"/>
    </row>
    <row r="220" spans="3:14" x14ac:dyDescent="0.25"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5"/>
    </row>
    <row r="221" spans="3:14" x14ac:dyDescent="0.25"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25"/>
    </row>
    <row r="222" spans="3:14" x14ac:dyDescent="0.25"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25"/>
    </row>
    <row r="223" spans="3:14" x14ac:dyDescent="0.25"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25"/>
    </row>
    <row r="224" spans="3:14" x14ac:dyDescent="0.25"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25"/>
    </row>
    <row r="225" spans="3:14" x14ac:dyDescent="0.25"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25"/>
    </row>
    <row r="226" spans="3:14" x14ac:dyDescent="0.25"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25"/>
    </row>
    <row r="227" spans="3:14" x14ac:dyDescent="0.25"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25"/>
    </row>
    <row r="228" spans="3:14" x14ac:dyDescent="0.25"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25"/>
    </row>
    <row r="229" spans="3:14" x14ac:dyDescent="0.25"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25"/>
    </row>
    <row r="230" spans="3:14" x14ac:dyDescent="0.25"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25"/>
    </row>
    <row r="231" spans="3:14" x14ac:dyDescent="0.25"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25"/>
    </row>
    <row r="232" spans="3:14" x14ac:dyDescent="0.25"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25"/>
    </row>
    <row r="233" spans="3:14" x14ac:dyDescent="0.25"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25"/>
    </row>
    <row r="234" spans="3:14" x14ac:dyDescent="0.25"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25"/>
    </row>
    <row r="235" spans="3:14" x14ac:dyDescent="0.25"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25"/>
    </row>
    <row r="236" spans="3:14" x14ac:dyDescent="0.25"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25"/>
    </row>
    <row r="237" spans="3:14" x14ac:dyDescent="0.25"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25"/>
    </row>
    <row r="238" spans="3:14" x14ac:dyDescent="0.25"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25"/>
    </row>
    <row r="239" spans="3:14" x14ac:dyDescent="0.25"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5"/>
    </row>
    <row r="240" spans="3:14" x14ac:dyDescent="0.25"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25"/>
    </row>
    <row r="241" spans="3:14" x14ac:dyDescent="0.25"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25"/>
    </row>
    <row r="242" spans="3:14" x14ac:dyDescent="0.25"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5"/>
    </row>
    <row r="243" spans="3:14" x14ac:dyDescent="0.25"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25"/>
    </row>
    <row r="244" spans="3:14" x14ac:dyDescent="0.25"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25"/>
    </row>
    <row r="245" spans="3:14" x14ac:dyDescent="0.25"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25"/>
    </row>
    <row r="246" spans="3:14" x14ac:dyDescent="0.25"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25"/>
    </row>
    <row r="247" spans="3:14" x14ac:dyDescent="0.25"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25"/>
    </row>
    <row r="248" spans="3:14" x14ac:dyDescent="0.25"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25"/>
    </row>
    <row r="249" spans="3:14" x14ac:dyDescent="0.25"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25"/>
    </row>
    <row r="250" spans="3:14" x14ac:dyDescent="0.25"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25"/>
    </row>
    <row r="251" spans="3:14" x14ac:dyDescent="0.25"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25"/>
    </row>
    <row r="252" spans="3:14" x14ac:dyDescent="0.25"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25"/>
    </row>
    <row r="253" spans="3:14" x14ac:dyDescent="0.25"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25"/>
    </row>
    <row r="254" spans="3:14" x14ac:dyDescent="0.25"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25"/>
    </row>
    <row r="255" spans="3:14" x14ac:dyDescent="0.25"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25"/>
    </row>
    <row r="256" spans="3:14" x14ac:dyDescent="0.25"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25"/>
    </row>
    <row r="257" spans="3:14" x14ac:dyDescent="0.25"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25"/>
    </row>
    <row r="258" spans="3:14" x14ac:dyDescent="0.25"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25"/>
    </row>
    <row r="259" spans="3:14" x14ac:dyDescent="0.25"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25"/>
    </row>
    <row r="260" spans="3:14" x14ac:dyDescent="0.25"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25"/>
    </row>
    <row r="261" spans="3:14" x14ac:dyDescent="0.25"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25"/>
    </row>
    <row r="262" spans="3:14" x14ac:dyDescent="0.25"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25"/>
    </row>
    <row r="263" spans="3:14" x14ac:dyDescent="0.25"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25"/>
    </row>
    <row r="264" spans="3:14" x14ac:dyDescent="0.25"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25"/>
    </row>
    <row r="265" spans="3:14" x14ac:dyDescent="0.25"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25"/>
    </row>
    <row r="266" spans="3:14" x14ac:dyDescent="0.25"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25"/>
    </row>
    <row r="267" spans="3:14" x14ac:dyDescent="0.25"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25"/>
    </row>
    <row r="268" spans="3:14" x14ac:dyDescent="0.25"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25"/>
    </row>
    <row r="269" spans="3:14" x14ac:dyDescent="0.25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25"/>
    </row>
    <row r="270" spans="3:14" x14ac:dyDescent="0.25"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25"/>
    </row>
    <row r="271" spans="3:14" x14ac:dyDescent="0.25"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5"/>
    </row>
    <row r="272" spans="3:14" x14ac:dyDescent="0.25"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25"/>
    </row>
    <row r="273" spans="3:14" x14ac:dyDescent="0.25"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25"/>
    </row>
    <row r="274" spans="3:14" x14ac:dyDescent="0.25"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5"/>
    </row>
    <row r="275" spans="3:14" x14ac:dyDescent="0.25"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25"/>
    </row>
    <row r="276" spans="3:14" x14ac:dyDescent="0.25"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25"/>
    </row>
    <row r="277" spans="3:14" x14ac:dyDescent="0.25"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25"/>
    </row>
    <row r="278" spans="3:14" x14ac:dyDescent="0.25"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25"/>
    </row>
    <row r="279" spans="3:14" x14ac:dyDescent="0.25"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25"/>
    </row>
    <row r="280" spans="3:14" x14ac:dyDescent="0.25"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25"/>
    </row>
    <row r="281" spans="3:14" x14ac:dyDescent="0.25"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25"/>
    </row>
    <row r="282" spans="3:14" x14ac:dyDescent="0.25"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25"/>
    </row>
    <row r="283" spans="3:14" x14ac:dyDescent="0.25"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25"/>
    </row>
    <row r="284" spans="3:14" x14ac:dyDescent="0.25"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25"/>
    </row>
    <row r="285" spans="3:14" x14ac:dyDescent="0.25"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25"/>
    </row>
    <row r="286" spans="3:14" x14ac:dyDescent="0.25"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25"/>
    </row>
    <row r="287" spans="3:14" x14ac:dyDescent="0.25"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25"/>
    </row>
    <row r="288" spans="3:14" x14ac:dyDescent="0.25"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25"/>
    </row>
    <row r="289" spans="3:14" x14ac:dyDescent="0.25"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25"/>
    </row>
    <row r="290" spans="3:14" x14ac:dyDescent="0.25"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25"/>
    </row>
    <row r="291" spans="3:14" x14ac:dyDescent="0.25"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25"/>
    </row>
    <row r="292" spans="3:14" x14ac:dyDescent="0.25"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25"/>
    </row>
    <row r="293" spans="3:14" x14ac:dyDescent="0.25"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25"/>
    </row>
    <row r="294" spans="3:14" x14ac:dyDescent="0.25"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25"/>
    </row>
    <row r="295" spans="3:14" x14ac:dyDescent="0.25"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25"/>
    </row>
    <row r="296" spans="3:14" x14ac:dyDescent="0.25"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25"/>
    </row>
    <row r="297" spans="3:14" x14ac:dyDescent="0.25"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25"/>
    </row>
    <row r="298" spans="3:14" x14ac:dyDescent="0.25"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25"/>
    </row>
    <row r="299" spans="3:14" x14ac:dyDescent="0.25"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25"/>
    </row>
    <row r="300" spans="3:14" x14ac:dyDescent="0.25"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25"/>
    </row>
    <row r="301" spans="3:14" x14ac:dyDescent="0.25"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5"/>
    </row>
    <row r="302" spans="3:14" x14ac:dyDescent="0.25"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25"/>
    </row>
    <row r="303" spans="3:14" x14ac:dyDescent="0.25"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25"/>
    </row>
    <row r="304" spans="3:14" x14ac:dyDescent="0.25"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5"/>
    </row>
    <row r="305" spans="3:14" x14ac:dyDescent="0.25"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25"/>
    </row>
    <row r="306" spans="3:14" x14ac:dyDescent="0.25"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25"/>
    </row>
    <row r="307" spans="3:14" x14ac:dyDescent="0.25"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25"/>
    </row>
    <row r="308" spans="3:14" x14ac:dyDescent="0.25"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25"/>
    </row>
    <row r="309" spans="3:14" x14ac:dyDescent="0.25"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25"/>
    </row>
    <row r="310" spans="3:14" x14ac:dyDescent="0.25"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25"/>
    </row>
    <row r="311" spans="3:14" x14ac:dyDescent="0.25"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25"/>
    </row>
    <row r="312" spans="3:14" x14ac:dyDescent="0.25"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25"/>
    </row>
    <row r="313" spans="3:14" x14ac:dyDescent="0.25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25"/>
    </row>
    <row r="314" spans="3:14" x14ac:dyDescent="0.25"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25"/>
    </row>
    <row r="315" spans="3:14" x14ac:dyDescent="0.25"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25"/>
    </row>
    <row r="316" spans="3:14" x14ac:dyDescent="0.25"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25"/>
    </row>
    <row r="317" spans="3:14" x14ac:dyDescent="0.25"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25"/>
    </row>
    <row r="318" spans="3:14" x14ac:dyDescent="0.25"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25"/>
    </row>
    <row r="319" spans="3:14" x14ac:dyDescent="0.25"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25"/>
    </row>
    <row r="320" spans="3:14" x14ac:dyDescent="0.25"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25"/>
    </row>
    <row r="321" spans="3:14" x14ac:dyDescent="0.25"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25"/>
    </row>
    <row r="322" spans="3:14" x14ac:dyDescent="0.25"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25"/>
    </row>
    <row r="323" spans="3:14" x14ac:dyDescent="0.25"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25"/>
    </row>
    <row r="324" spans="3:14" x14ac:dyDescent="0.25"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25"/>
    </row>
    <row r="325" spans="3:14" x14ac:dyDescent="0.25"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5"/>
    </row>
    <row r="326" spans="3:14" x14ac:dyDescent="0.25"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25"/>
    </row>
    <row r="327" spans="3:14" x14ac:dyDescent="0.25"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25"/>
    </row>
    <row r="328" spans="3:14" x14ac:dyDescent="0.25"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5"/>
    </row>
    <row r="329" spans="3:14" x14ac:dyDescent="0.25"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25"/>
    </row>
    <row r="330" spans="3:14" x14ac:dyDescent="0.25"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25"/>
    </row>
    <row r="331" spans="3:14" x14ac:dyDescent="0.25"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25"/>
    </row>
    <row r="332" spans="3:14" x14ac:dyDescent="0.25"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25"/>
    </row>
    <row r="333" spans="3:14" x14ac:dyDescent="0.25"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25"/>
    </row>
    <row r="334" spans="3:14" x14ac:dyDescent="0.25"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25"/>
    </row>
    <row r="335" spans="3:14" x14ac:dyDescent="0.25"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25"/>
    </row>
    <row r="336" spans="3:14" x14ac:dyDescent="0.25"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25"/>
    </row>
    <row r="337" spans="3:14" x14ac:dyDescent="0.25"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25"/>
    </row>
    <row r="338" spans="3:14" x14ac:dyDescent="0.25"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25"/>
    </row>
    <row r="339" spans="3:14" x14ac:dyDescent="0.25"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25"/>
    </row>
    <row r="340" spans="3:14" x14ac:dyDescent="0.25"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25"/>
    </row>
    <row r="341" spans="3:14" x14ac:dyDescent="0.25"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25"/>
    </row>
    <row r="342" spans="3:14" x14ac:dyDescent="0.25"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25"/>
    </row>
    <row r="343" spans="3:14" x14ac:dyDescent="0.25"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25"/>
    </row>
  </sheetData>
  <mergeCells count="37">
    <mergeCell ref="D108:D111"/>
    <mergeCell ref="B113:B116"/>
    <mergeCell ref="B118:B124"/>
    <mergeCell ref="D68:D75"/>
    <mergeCell ref="D77:D86"/>
    <mergeCell ref="D88:D106"/>
    <mergeCell ref="D126:D128"/>
    <mergeCell ref="D130:D135"/>
    <mergeCell ref="D137:D148"/>
    <mergeCell ref="D150:D165"/>
    <mergeCell ref="D113:D116"/>
    <mergeCell ref="D118:D124"/>
    <mergeCell ref="C48:C49"/>
    <mergeCell ref="C53:C55"/>
    <mergeCell ref="C56:C58"/>
    <mergeCell ref="C6:C7"/>
    <mergeCell ref="C14:C15"/>
    <mergeCell ref="C18:C19"/>
    <mergeCell ref="C20:C22"/>
    <mergeCell ref="C23:C24"/>
    <mergeCell ref="C25:C27"/>
    <mergeCell ref="B126:B128"/>
    <mergeCell ref="B130:B135"/>
    <mergeCell ref="B137:B148"/>
    <mergeCell ref="B150:B165"/>
    <mergeCell ref="C3:C4"/>
    <mergeCell ref="B68:B75"/>
    <mergeCell ref="B77:B86"/>
    <mergeCell ref="B88:B106"/>
    <mergeCell ref="B108:B111"/>
    <mergeCell ref="C59:C61"/>
    <mergeCell ref="C62:C64"/>
    <mergeCell ref="C65:C66"/>
    <mergeCell ref="C33:C35"/>
    <mergeCell ref="C39:C40"/>
    <mergeCell ref="C28:C29"/>
    <mergeCell ref="C31:C3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Alfonso</cp:lastModifiedBy>
  <dcterms:created xsi:type="dcterms:W3CDTF">2020-07-02T19:08:35Z</dcterms:created>
  <dcterms:modified xsi:type="dcterms:W3CDTF">2020-07-07T01:43:50Z</dcterms:modified>
</cp:coreProperties>
</file>