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<sst xmlns="http://schemas.openxmlformats.org/spreadsheetml/2006/main" count="52" uniqueCount="31">
  <si>
    <t xml:space="preserve">CANT</t>
  </si>
  <si>
    <t xml:space="preserve">CUENCA    (IDEAM)</t>
  </si>
  <si>
    <t xml:space="preserve">Q MED 70</t>
  </si>
  <si>
    <t xml:space="preserve">X</t>
  </si>
  <si>
    <t xml:space="preserve">Y</t>
  </si>
  <si>
    <t xml:space="preserve">Q MAX 70</t>
  </si>
  <si>
    <t xml:space="preserve">Q MIN 70</t>
  </si>
  <si>
    <t xml:space="preserve">P 80</t>
  </si>
  <si>
    <t xml:space="preserve">% Influencia</t>
  </si>
  <si>
    <t xml:space="preserve">TMN70</t>
  </si>
  <si>
    <t xml:space="preserve">TMX70</t>
  </si>
  <si>
    <t xml:space="preserve">Distancia en grados</t>
  </si>
  <si>
    <t xml:space="preserve">1/d</t>
  </si>
  <si>
    <t xml:space="preserve">%</t>
  </si>
  <si>
    <t xml:space="preserve">Diana</t>
  </si>
  <si>
    <t xml:space="preserve"> </t>
  </si>
  <si>
    <t xml:space="preserve">Jesus</t>
  </si>
  <si>
    <t xml:space="preserve">Juan</t>
  </si>
  <si>
    <t xml:space="preserve">Diego</t>
  </si>
  <si>
    <t xml:space="preserve">Jhon</t>
  </si>
  <si>
    <t xml:space="preserve">William</t>
  </si>
  <si>
    <t xml:space="preserve">CUENCA                                     RÍO META - 1</t>
  </si>
  <si>
    <t xml:space="preserve">CUENCA                                       RÍO META - 2</t>
  </si>
  <si>
    <t xml:space="preserve">CUENCA                                       RÍO META - 3</t>
  </si>
  <si>
    <t xml:space="preserve">CUENCA                                       RÍO VAUPES</t>
  </si>
  <si>
    <t xml:space="preserve">CUENCA                                                      RÍO ATRATO -1</t>
  </si>
  <si>
    <t xml:space="preserve">CUENCA                                                               RÍO ATRATO - 2</t>
  </si>
  <si>
    <t xml:space="preserve">CUENCA                                                                     RÍO GUAVIARE -1</t>
  </si>
  <si>
    <t xml:space="preserve">CUENCA                                               RÍO GUAVIARE -2</t>
  </si>
  <si>
    <t xml:space="preserve">CUENCA                                                                                   RÍO GUAVIARE - 3</t>
  </si>
  <si>
    <t xml:space="preserve">CUENCA                                                                                     RÍO GUAVIARE - 4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</si>
</sst>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0CECE"/>
        <bgColor rgb="FFCCCCFF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0" width="18.43"/>
    <col collapsed="false" customWidth="true" hidden="false" outlineLevel="0" max="13" min="3" style="0" width="10.57"/>
    <col collapsed="false" customWidth="true" hidden="false" outlineLevel="0" max="14" min="14" style="2" width="13.57"/>
    <col collapsed="false" customWidth="true" hidden="false" outlineLevel="0" max="16" min="15" style="0" width="10.57"/>
    <col collapsed="false" customWidth="true" hidden="false" outlineLevel="0" max="17" min="17" style="0" width="28.86"/>
    <col collapsed="false" customWidth="true" hidden="false" outlineLevel="0" max="18" min="18" style="3" width="13.43"/>
    <col collapsed="false" customWidth="false" hidden="false" outlineLevel="0" max="19" min="19" style="3" width="11.43"/>
    <col collapsed="false" customWidth="true" hidden="false" outlineLevel="0" max="20" min="20" style="0" width="8.14"/>
    <col collapsed="false" customWidth="true" hidden="false" outlineLevel="0" max="21" min="21" style="0" width="8"/>
    <col collapsed="false" customWidth="true" hidden="false" outlineLevel="0" max="1025" min="22" style="0" width="10.57"/>
  </cols>
  <sheetData>
    <row r="1" customFormat="false" ht="5.25" hidden="false" customHeight="true" outlineLevel="0" collapsed="false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4"/>
      <c r="Q1" s="4"/>
      <c r="R1" s="6"/>
      <c r="S1" s="6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7"/>
    </row>
    <row r="2" customFormat="false" ht="31.5" hidden="false" customHeight="true" outlineLevel="0" collapsed="false">
      <c r="A2" s="8" t="s">
        <v>0</v>
      </c>
      <c r="C2" s="9" t="s">
        <v>1</v>
      </c>
      <c r="D2" s="10" t="s">
        <v>2</v>
      </c>
      <c r="E2" s="10" t="s">
        <v>3</v>
      </c>
      <c r="F2" s="10" t="s">
        <v>4</v>
      </c>
      <c r="G2" s="11" t="s">
        <v>5</v>
      </c>
      <c r="H2" s="11" t="s">
        <v>6</v>
      </c>
      <c r="I2" s="11" t="s">
        <v>3</v>
      </c>
      <c r="J2" s="11" t="s">
        <v>4</v>
      </c>
      <c r="K2" s="12" t="s">
        <v>7</v>
      </c>
      <c r="L2" s="12" t="s">
        <v>3</v>
      </c>
      <c r="M2" s="12" t="s">
        <v>4</v>
      </c>
      <c r="N2" s="13" t="s">
        <v>8</v>
      </c>
      <c r="O2" s="14" t="s">
        <v>9</v>
      </c>
      <c r="P2" s="14" t="s">
        <v>10</v>
      </c>
      <c r="Q2" s="15"/>
      <c r="R2" s="16" t="s">
        <v>11</v>
      </c>
      <c r="S2" s="17" t="s">
        <v>12</v>
      </c>
      <c r="T2" s="17" t="s">
        <v>13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8"/>
    </row>
    <row r="3" customFormat="false" ht="15" hidden="false" customHeight="false" outlineLevel="0" collapsed="false">
      <c r="A3" s="1" t="n">
        <v>1</v>
      </c>
      <c r="B3" s="0" t="s">
        <v>14</v>
      </c>
      <c r="C3" s="19" t="n">
        <v>4</v>
      </c>
      <c r="D3" s="19" t="n">
        <v>26027240</v>
      </c>
      <c r="E3" s="19" t="n">
        <v>-76.33677778</v>
      </c>
      <c r="F3" s="19" t="n">
        <v>2.7075</v>
      </c>
      <c r="G3" s="19"/>
      <c r="H3" s="19"/>
      <c r="I3" s="19"/>
      <c r="J3" s="19"/>
      <c r="K3" s="19" t="n">
        <v>26020460</v>
      </c>
      <c r="L3" s="19" t="n">
        <v>-76.40466667</v>
      </c>
      <c r="M3" s="19" t="n">
        <v>2.48758333</v>
      </c>
      <c r="N3" s="20" t="n">
        <v>0.445430368883193</v>
      </c>
      <c r="O3" s="19" t="n">
        <v>26025090</v>
      </c>
      <c r="P3" s="19" t="n">
        <v>26025100</v>
      </c>
      <c r="R3" s="3" t="n">
        <f aca="false">((E3-L3)^2+(F3-M3)^2)^(1/2)</f>
        <v>0.230156996698601</v>
      </c>
      <c r="S3" s="21" t="n">
        <f aca="false">1/R3</f>
        <v>4.34486030989332</v>
      </c>
      <c r="T3" s="2" t="n">
        <f aca="false">S3/(S3+S4)</f>
        <v>0.445430368883193</v>
      </c>
      <c r="W3" s="15"/>
      <c r="AA3" s="15"/>
      <c r="AB3" s="15"/>
      <c r="AC3" s="15"/>
      <c r="AD3" s="15"/>
      <c r="AE3" s="15"/>
      <c r="AF3" s="18"/>
    </row>
    <row r="4" customFormat="false" ht="15" hidden="false" customHeight="false" outlineLevel="0" collapsed="false">
      <c r="A4" s="1" t="s">
        <v>15</v>
      </c>
      <c r="C4" s="19"/>
      <c r="D4" s="19"/>
      <c r="E4" s="19"/>
      <c r="F4" s="19"/>
      <c r="G4" s="19"/>
      <c r="H4" s="19"/>
      <c r="I4" s="19"/>
      <c r="J4" s="19"/>
      <c r="K4" s="19" t="n">
        <v>26020130</v>
      </c>
      <c r="L4" s="19" t="n">
        <v>-76.41880556</v>
      </c>
      <c r="M4" s="19" t="n">
        <v>2.54183333</v>
      </c>
      <c r="N4" s="20" t="n">
        <v>0.554569631116807</v>
      </c>
      <c r="O4" s="22"/>
      <c r="P4" s="22"/>
      <c r="R4" s="3" t="n">
        <f aca="false">((E3-L4)^2+(F3-M4)^2)^(1/2)</f>
        <v>0.184862116834726</v>
      </c>
      <c r="S4" s="21" t="n">
        <f aca="false">1/R4</f>
        <v>5.40943713683665</v>
      </c>
      <c r="T4" s="2" t="n">
        <f aca="false">S4/(S3+S4)</f>
        <v>0.554569631116807</v>
      </c>
      <c r="U4" s="2" t="n">
        <f aca="false">T3+T4</f>
        <v>1</v>
      </c>
      <c r="W4" s="15"/>
      <c r="AA4" s="15"/>
      <c r="AB4" s="15"/>
      <c r="AC4" s="15"/>
      <c r="AD4" s="15"/>
      <c r="AE4" s="15"/>
      <c r="AF4" s="18"/>
    </row>
    <row r="5" customFormat="false" ht="15" hidden="false" customHeight="false" outlineLevel="0" collapsed="false">
      <c r="A5" s="1" t="n">
        <v>2</v>
      </c>
      <c r="B5" s="0" t="s">
        <v>16</v>
      </c>
      <c r="C5" s="23" t="n">
        <v>15</v>
      </c>
      <c r="D5" s="23"/>
      <c r="E5" s="23"/>
      <c r="F5" s="23"/>
      <c r="G5" s="23" t="n">
        <v>26057040</v>
      </c>
      <c r="H5" s="23" t="n">
        <v>26057040</v>
      </c>
      <c r="I5" s="23" t="n">
        <v>-76.62402778</v>
      </c>
      <c r="J5" s="23" t="n">
        <v>3.1711111</v>
      </c>
      <c r="K5" s="23" t="n">
        <v>26050060</v>
      </c>
      <c r="L5" s="23" t="n">
        <v>-76.69611111</v>
      </c>
      <c r="M5" s="23" t="n">
        <v>2.95455556</v>
      </c>
      <c r="N5" s="24" t="n">
        <v>1</v>
      </c>
      <c r="O5" s="23" t="n">
        <v>26025100</v>
      </c>
      <c r="P5" s="23" t="n">
        <v>26025100</v>
      </c>
      <c r="S5" s="21"/>
      <c r="T5" s="0" t="n">
        <v>1</v>
      </c>
      <c r="W5" s="15"/>
      <c r="AA5" s="15"/>
      <c r="AB5" s="15"/>
      <c r="AC5" s="15"/>
      <c r="AD5" s="15"/>
      <c r="AE5" s="15"/>
      <c r="AF5" s="18"/>
    </row>
    <row r="6" customFormat="false" ht="15" hidden="false" customHeight="false" outlineLevel="0" collapsed="false">
      <c r="A6" s="1" t="n">
        <v>3</v>
      </c>
      <c r="B6" s="0" t="s">
        <v>17</v>
      </c>
      <c r="C6" s="19" t="n">
        <v>17</v>
      </c>
      <c r="D6" s="19"/>
      <c r="E6" s="19"/>
      <c r="F6" s="19"/>
      <c r="G6" s="19" t="n">
        <v>21057060</v>
      </c>
      <c r="H6" s="19" t="n">
        <v>21057060</v>
      </c>
      <c r="I6" s="19" t="n">
        <v>-75.76</v>
      </c>
      <c r="J6" s="19" t="n">
        <v>2.6</v>
      </c>
      <c r="K6" s="19" t="n">
        <v>21050060</v>
      </c>
      <c r="L6" s="19" t="n">
        <v>-75.97227778</v>
      </c>
      <c r="M6" s="19" t="n">
        <v>2.19905556</v>
      </c>
      <c r="N6" s="20" t="n">
        <v>0.12906482224691</v>
      </c>
      <c r="O6" s="22"/>
      <c r="P6" s="22"/>
      <c r="R6" s="3" t="n">
        <f aca="false">((I6-L6)^2+(J6-M6)^2)^(1/2)</f>
        <v>0.453672017925549</v>
      </c>
      <c r="S6" s="21" t="n">
        <f aca="false">1/R6</f>
        <v>2.20423557214875</v>
      </c>
      <c r="T6" s="2" t="n">
        <f aca="false">S6/(S6+S7)</f>
        <v>0.12906482224691</v>
      </c>
      <c r="W6" s="15"/>
      <c r="AA6" s="15"/>
      <c r="AB6" s="15"/>
      <c r="AC6" s="15"/>
      <c r="AD6" s="15"/>
      <c r="AE6" s="15"/>
      <c r="AF6" s="18"/>
    </row>
    <row r="7" customFormat="false" ht="15" hidden="false" customHeight="false" outlineLevel="0" collapsed="false">
      <c r="C7" s="19"/>
      <c r="D7" s="19"/>
      <c r="E7" s="19"/>
      <c r="F7" s="19"/>
      <c r="G7" s="19"/>
      <c r="H7" s="19"/>
      <c r="I7" s="19"/>
      <c r="J7" s="19"/>
      <c r="K7" s="19" t="n">
        <v>21050090</v>
      </c>
      <c r="L7" s="19" t="n">
        <v>-75.8065</v>
      </c>
      <c r="M7" s="19" t="n">
        <v>2.55144444</v>
      </c>
      <c r="N7" s="20" t="n">
        <v>0.87093517775309</v>
      </c>
      <c r="O7" s="22"/>
      <c r="P7" s="22"/>
      <c r="R7" s="3" t="n">
        <f aca="false">((I6-L7)^2+(J6-M7)^2)^(1/2)</f>
        <v>0.0672301450758</v>
      </c>
      <c r="S7" s="21" t="n">
        <f aca="false">1/R7</f>
        <v>14.8742799658179</v>
      </c>
      <c r="T7" s="2" t="n">
        <f aca="false">S7/(S6+S7)</f>
        <v>0.87093517775309</v>
      </c>
      <c r="U7" s="2" t="n">
        <f aca="false">T6+T7</f>
        <v>1</v>
      </c>
      <c r="W7" s="15"/>
      <c r="AA7" s="15"/>
      <c r="AB7" s="15"/>
      <c r="AC7" s="15"/>
      <c r="AD7" s="15"/>
      <c r="AE7" s="15"/>
      <c r="AF7" s="18"/>
    </row>
    <row r="8" customFormat="false" ht="15" hidden="false" customHeight="false" outlineLevel="0" collapsed="false">
      <c r="A8" s="1" t="n">
        <v>4</v>
      </c>
      <c r="B8" s="0" t="s">
        <v>18</v>
      </c>
      <c r="C8" s="23" t="n">
        <v>24</v>
      </c>
      <c r="D8" s="23"/>
      <c r="E8" s="23"/>
      <c r="F8" s="23"/>
      <c r="G8" s="23" t="n">
        <v>26137220</v>
      </c>
      <c r="H8" s="23" t="n">
        <v>26137220</v>
      </c>
      <c r="I8" s="23" t="n">
        <v>-75.60344444</v>
      </c>
      <c r="J8" s="23" t="n">
        <v>4.2819444</v>
      </c>
      <c r="K8" s="23" t="n">
        <v>26130020</v>
      </c>
      <c r="L8" s="23" t="n">
        <v>-75.55805556</v>
      </c>
      <c r="M8" s="23" t="n">
        <v>4.84416667</v>
      </c>
      <c r="N8" s="24" t="n">
        <v>1</v>
      </c>
      <c r="O8" s="25"/>
      <c r="P8" s="25"/>
      <c r="S8" s="21"/>
      <c r="T8" s="0" t="n">
        <v>1</v>
      </c>
      <c r="W8" s="15"/>
      <c r="AA8" s="15"/>
      <c r="AB8" s="15"/>
      <c r="AC8" s="15"/>
      <c r="AD8" s="15"/>
      <c r="AE8" s="15"/>
      <c r="AF8" s="18"/>
    </row>
    <row r="9" customFormat="false" ht="15" hidden="false" customHeight="false" outlineLevel="0" collapsed="false">
      <c r="A9" s="1" t="n">
        <v>5</v>
      </c>
      <c r="B9" s="0" t="s">
        <v>19</v>
      </c>
      <c r="C9" s="19" t="n">
        <v>27</v>
      </c>
      <c r="D9" s="19" t="n">
        <v>22027020</v>
      </c>
      <c r="E9" s="19" t="n">
        <v>-75.65569444</v>
      </c>
      <c r="F9" s="19" t="n">
        <v>3.2605556</v>
      </c>
      <c r="G9" s="19" t="n">
        <v>22027020</v>
      </c>
      <c r="H9" s="19" t="n">
        <v>22027020</v>
      </c>
      <c r="I9" s="19"/>
      <c r="J9" s="19"/>
      <c r="K9" s="19" t="n">
        <v>22020050</v>
      </c>
      <c r="L9" s="19" t="n">
        <v>-75.6045</v>
      </c>
      <c r="M9" s="19" t="n">
        <v>3.39522222</v>
      </c>
      <c r="N9" s="20" t="n">
        <v>1</v>
      </c>
      <c r="O9" s="22"/>
      <c r="P9" s="22"/>
      <c r="S9" s="21"/>
      <c r="T9" s="0" t="n">
        <v>1</v>
      </c>
      <c r="W9" s="15"/>
      <c r="AA9" s="15"/>
      <c r="AB9" s="15"/>
      <c r="AC9" s="15"/>
      <c r="AD9" s="15"/>
      <c r="AE9" s="15"/>
      <c r="AF9" s="18"/>
    </row>
    <row r="10" customFormat="false" ht="15" hidden="false" customHeight="false" outlineLevel="0" collapsed="false">
      <c r="A10" s="1" t="n">
        <v>6</v>
      </c>
      <c r="B10" s="0" t="s">
        <v>20</v>
      </c>
      <c r="C10" s="23" t="n">
        <v>28</v>
      </c>
      <c r="D10" s="23" t="n">
        <v>22017010</v>
      </c>
      <c r="E10" s="23" t="n">
        <v>-75.66694444</v>
      </c>
      <c r="F10" s="23" t="n">
        <v>3.7188889</v>
      </c>
      <c r="G10" s="23" t="n">
        <v>22017010</v>
      </c>
      <c r="H10" s="23" t="n">
        <v>22017010</v>
      </c>
      <c r="I10" s="23"/>
      <c r="J10" s="23"/>
      <c r="K10" s="23" t="n">
        <v>22020050</v>
      </c>
      <c r="L10" s="23" t="n">
        <v>-75.6045</v>
      </c>
      <c r="M10" s="23" t="n">
        <v>3.39522222</v>
      </c>
      <c r="N10" s="24" t="n">
        <v>1</v>
      </c>
      <c r="O10" s="25"/>
      <c r="P10" s="25"/>
      <c r="S10" s="21"/>
      <c r="T10" s="0" t="n">
        <v>1</v>
      </c>
      <c r="W10" s="15"/>
      <c r="AA10" s="15"/>
      <c r="AB10" s="15"/>
      <c r="AC10" s="15"/>
      <c r="AD10" s="15"/>
      <c r="AE10" s="15"/>
      <c r="AF10" s="18"/>
    </row>
    <row r="11" customFormat="false" ht="15" hidden="false" customHeight="false" outlineLevel="0" collapsed="false">
      <c r="A11" s="1" t="n">
        <v>7</v>
      </c>
      <c r="C11" s="19" t="n">
        <v>30</v>
      </c>
      <c r="D11" s="19" t="n">
        <v>22057040</v>
      </c>
      <c r="E11" s="19" t="n">
        <v>-75.30605556</v>
      </c>
      <c r="F11" s="19" t="n">
        <v>3.7416667</v>
      </c>
      <c r="G11" s="19" t="n">
        <v>22057040</v>
      </c>
      <c r="H11" s="19" t="n">
        <v>22057040</v>
      </c>
      <c r="I11" s="19"/>
      <c r="J11" s="19"/>
      <c r="K11" s="19" t="n">
        <v>22020050</v>
      </c>
      <c r="L11" s="19" t="n">
        <v>-75.6045</v>
      </c>
      <c r="M11" s="19" t="n">
        <v>3.39522222</v>
      </c>
      <c r="N11" s="20" t="n">
        <v>1</v>
      </c>
      <c r="O11" s="22"/>
      <c r="P11" s="22"/>
      <c r="S11" s="21"/>
      <c r="T11" s="0" t="n">
        <v>1</v>
      </c>
      <c r="W11" s="15"/>
      <c r="AA11" s="15"/>
      <c r="AB11" s="15"/>
      <c r="AC11" s="15"/>
      <c r="AD11" s="15"/>
      <c r="AE11" s="15"/>
      <c r="AF11" s="18"/>
    </row>
    <row r="12" customFormat="false" ht="15" hidden="false" customHeight="false" outlineLevel="0" collapsed="false">
      <c r="A12" s="1" t="n">
        <v>8</v>
      </c>
      <c r="C12" s="23" t="n">
        <v>36</v>
      </c>
      <c r="D12" s="23" t="n">
        <v>22047010</v>
      </c>
      <c r="E12" s="23" t="n">
        <v>-75.44622222</v>
      </c>
      <c r="F12" s="23" t="n">
        <v>3.5863889</v>
      </c>
      <c r="G12" s="23" t="n">
        <v>22047010</v>
      </c>
      <c r="H12" s="23" t="n">
        <v>22047010</v>
      </c>
      <c r="I12" s="23"/>
      <c r="J12" s="23"/>
      <c r="K12" s="23" t="n">
        <v>22060110</v>
      </c>
      <c r="L12" s="23" t="n">
        <v>-75.42355556</v>
      </c>
      <c r="M12" s="23" t="n">
        <v>3.71772222</v>
      </c>
      <c r="N12" s="24" t="n">
        <v>1</v>
      </c>
      <c r="O12" s="25"/>
      <c r="P12" s="25"/>
      <c r="S12" s="21"/>
      <c r="T12" s="0" t="n">
        <v>1</v>
      </c>
      <c r="W12" s="15"/>
      <c r="AA12" s="15"/>
      <c r="AB12" s="15"/>
      <c r="AC12" s="15"/>
      <c r="AD12" s="15"/>
      <c r="AE12" s="15"/>
      <c r="AF12" s="18"/>
    </row>
    <row r="13" customFormat="false" ht="15" hidden="false" customHeight="false" outlineLevel="0" collapsed="false">
      <c r="A13" s="1" t="n">
        <v>9</v>
      </c>
      <c r="C13" s="19" t="n">
        <v>42</v>
      </c>
      <c r="D13" s="19" t="n">
        <v>35077080</v>
      </c>
      <c r="E13" s="19" t="n">
        <v>-73.46263889</v>
      </c>
      <c r="F13" s="19" t="n">
        <v>4.8458333</v>
      </c>
      <c r="G13" s="19" t="n">
        <v>35077080</v>
      </c>
      <c r="H13" s="19" t="n">
        <v>35077080</v>
      </c>
      <c r="I13" s="19"/>
      <c r="J13" s="19"/>
      <c r="K13" s="19" t="n">
        <v>35070100</v>
      </c>
      <c r="L13" s="19" t="n">
        <v>-73.43305556</v>
      </c>
      <c r="M13" s="19" t="n">
        <v>4.98347222</v>
      </c>
      <c r="N13" s="20" t="n">
        <v>1</v>
      </c>
      <c r="O13" s="22"/>
      <c r="P13" s="22"/>
      <c r="S13" s="21"/>
      <c r="T13" s="0" t="n">
        <v>1</v>
      </c>
      <c r="W13" s="15"/>
      <c r="AA13" s="15"/>
      <c r="AB13" s="15"/>
      <c r="AC13" s="15"/>
      <c r="AD13" s="15"/>
      <c r="AE13" s="15"/>
      <c r="AF13" s="18"/>
    </row>
    <row r="14" customFormat="false" ht="15" hidden="false" customHeight="false" outlineLevel="0" collapsed="false">
      <c r="A14" s="1" t="n">
        <v>10</v>
      </c>
      <c r="C14" s="23" t="n">
        <v>44</v>
      </c>
      <c r="D14" s="23" t="n">
        <v>21167080</v>
      </c>
      <c r="E14" s="23" t="n">
        <v>-74.82644444</v>
      </c>
      <c r="F14" s="23" t="n">
        <v>3.2519444</v>
      </c>
      <c r="G14" s="23" t="n">
        <v>21167080</v>
      </c>
      <c r="H14" s="23" t="n">
        <v>21167080</v>
      </c>
      <c r="I14" s="23"/>
      <c r="J14" s="23"/>
      <c r="K14" s="23" t="n">
        <v>21160160</v>
      </c>
      <c r="L14" s="23" t="n">
        <v>-74.79972222</v>
      </c>
      <c r="M14" s="23" t="n">
        <v>3.62055556</v>
      </c>
      <c r="N14" s="24" t="n">
        <v>0.553838630493957</v>
      </c>
      <c r="O14" s="23" t="n">
        <v>21165010</v>
      </c>
      <c r="P14" s="25"/>
      <c r="Q14" s="15"/>
      <c r="R14" s="3" t="n">
        <f aca="false">((E14-L14)^2+(F14-M14)^2)^(1/2)</f>
        <v>0.369578495475959</v>
      </c>
      <c r="S14" s="21" t="n">
        <f aca="false">1/R14</f>
        <v>2.705785136963</v>
      </c>
      <c r="T14" s="2" t="n">
        <f aca="false">S14/(S14+S15)</f>
        <v>0.553838630493957</v>
      </c>
      <c r="W14" s="15"/>
      <c r="AA14" s="15"/>
      <c r="AB14" s="15"/>
      <c r="AC14" s="15"/>
      <c r="AD14" s="15"/>
      <c r="AE14" s="15"/>
      <c r="AF14" s="18"/>
    </row>
    <row r="15" customFormat="false" ht="15" hidden="false" customHeight="false" outlineLevel="0" collapsed="false">
      <c r="C15" s="23"/>
      <c r="D15" s="23"/>
      <c r="E15" s="23"/>
      <c r="F15" s="23"/>
      <c r="G15" s="23"/>
      <c r="H15" s="23"/>
      <c r="I15" s="23"/>
      <c r="J15" s="23"/>
      <c r="K15" s="23" t="n">
        <v>21160170</v>
      </c>
      <c r="L15" s="23" t="n">
        <v>-74.79083333</v>
      </c>
      <c r="M15" s="23" t="n">
        <v>3.70933333</v>
      </c>
      <c r="N15" s="24" t="n">
        <v>0.446161369506043</v>
      </c>
      <c r="O15" s="25"/>
      <c r="P15" s="25"/>
      <c r="Q15" s="15"/>
      <c r="R15" s="3" t="n">
        <f aca="false">((E14-L15)^2+(F14-M15)^2)^(1/2)</f>
        <v>0.458773129598909</v>
      </c>
      <c r="S15" s="21" t="n">
        <f aca="false">1/R15</f>
        <v>2.17972661318301</v>
      </c>
      <c r="T15" s="2" t="n">
        <f aca="false">S15/(S14+S15)</f>
        <v>0.446161369506043</v>
      </c>
      <c r="U15" s="2" t="n">
        <f aca="false">T14+T15</f>
        <v>1</v>
      </c>
      <c r="W15" s="15"/>
      <c r="AA15" s="15"/>
      <c r="AB15" s="15"/>
      <c r="AC15" s="15"/>
      <c r="AD15" s="15"/>
      <c r="AE15" s="15"/>
      <c r="AF15" s="18"/>
    </row>
    <row r="16" customFormat="false" ht="15" hidden="false" customHeight="false" outlineLevel="0" collapsed="false">
      <c r="A16" s="1" t="n">
        <v>11</v>
      </c>
      <c r="C16" s="19" t="n">
        <v>46</v>
      </c>
      <c r="D16" s="19" t="n">
        <v>21197010</v>
      </c>
      <c r="E16" s="19" t="n">
        <v>-74.50444444</v>
      </c>
      <c r="F16" s="19" t="n">
        <v>4.1169444</v>
      </c>
      <c r="G16" s="19"/>
      <c r="H16" s="19"/>
      <c r="I16" s="19"/>
      <c r="J16" s="19"/>
      <c r="K16" s="19" t="n">
        <v>21190350</v>
      </c>
      <c r="L16" s="19" t="n">
        <v>-74.35975</v>
      </c>
      <c r="M16" s="19" t="n">
        <v>4.15247222</v>
      </c>
      <c r="N16" s="20" t="n">
        <v>1</v>
      </c>
      <c r="O16" s="22"/>
      <c r="P16" s="22"/>
      <c r="Q16" s="15"/>
      <c r="R16" s="21"/>
      <c r="S16" s="21"/>
      <c r="T16" s="15" t="n">
        <v>1</v>
      </c>
      <c r="U16" s="15"/>
      <c r="V16" s="15"/>
      <c r="W16" s="15"/>
      <c r="AA16" s="15"/>
      <c r="AB16" s="15"/>
      <c r="AC16" s="15"/>
      <c r="AD16" s="15"/>
      <c r="AE16" s="15"/>
      <c r="AF16" s="18"/>
    </row>
    <row r="17" customFormat="false" ht="15" hidden="false" customHeight="false" outlineLevel="0" collapsed="false">
      <c r="A17" s="1" t="n">
        <v>12</v>
      </c>
      <c r="C17" s="23" t="n">
        <v>51</v>
      </c>
      <c r="D17" s="23"/>
      <c r="E17" s="23"/>
      <c r="F17" s="23"/>
      <c r="G17" s="23" t="n">
        <v>21217200</v>
      </c>
      <c r="H17" s="23" t="n">
        <v>21217200</v>
      </c>
      <c r="I17" s="23" t="n">
        <v>-75.20655556</v>
      </c>
      <c r="J17" s="23" t="n">
        <v>4.0061111</v>
      </c>
      <c r="K17" s="23" t="n">
        <v>21210200</v>
      </c>
      <c r="L17" s="23" t="n">
        <v>-75.07344444</v>
      </c>
      <c r="M17" s="23" t="n">
        <v>4.33513889</v>
      </c>
      <c r="N17" s="24" t="n">
        <v>1</v>
      </c>
      <c r="O17" s="23" t="n">
        <v>21185080</v>
      </c>
      <c r="P17" s="25"/>
      <c r="Q17" s="15"/>
      <c r="R17" s="21"/>
      <c r="S17" s="21"/>
      <c r="T17" s="26" t="n">
        <v>1</v>
      </c>
      <c r="U17" s="15"/>
      <c r="V17" s="15"/>
      <c r="W17" s="15"/>
      <c r="AA17" s="15"/>
      <c r="AB17" s="15"/>
      <c r="AC17" s="15"/>
      <c r="AD17" s="15"/>
      <c r="AE17" s="15"/>
      <c r="AF17" s="18"/>
    </row>
    <row r="18" customFormat="false" ht="15" hidden="false" customHeight="false" outlineLevel="0" collapsed="false">
      <c r="A18" s="1" t="n">
        <v>13</v>
      </c>
      <c r="C18" s="19" t="n">
        <v>65</v>
      </c>
      <c r="D18" s="19"/>
      <c r="E18" s="19"/>
      <c r="F18" s="19"/>
      <c r="G18" s="19" t="n">
        <v>23057140</v>
      </c>
      <c r="H18" s="19" t="n">
        <v>23057140</v>
      </c>
      <c r="I18" s="19" t="n">
        <v>-74.72583333</v>
      </c>
      <c r="J18" s="19" t="n">
        <v>5.3102778</v>
      </c>
      <c r="K18" s="19" t="n">
        <v>23050100</v>
      </c>
      <c r="L18" s="19" t="n">
        <v>-74.72608333</v>
      </c>
      <c r="M18" s="19" t="n">
        <v>5.73075</v>
      </c>
      <c r="N18" s="20" t="n">
        <v>0.340302111406819</v>
      </c>
      <c r="O18" s="22"/>
      <c r="P18" s="19" t="n">
        <v>23055040</v>
      </c>
      <c r="Q18" s="15"/>
      <c r="R18" s="3" t="n">
        <f aca="false">((I18-L18)^2+(J18-M18)^2)^(1/2)</f>
        <v>0.420472274321197</v>
      </c>
      <c r="S18" s="21" t="n">
        <f aca="false">1/R18</f>
        <v>2.37827809601568</v>
      </c>
      <c r="T18" s="2" t="n">
        <f aca="false">S18/(S18+S19)</f>
        <v>0.340302111406819</v>
      </c>
      <c r="U18" s="15"/>
      <c r="V18" s="15"/>
      <c r="W18" s="15"/>
      <c r="AA18" s="15"/>
      <c r="AB18" s="15"/>
      <c r="AC18" s="15"/>
      <c r="AD18" s="15"/>
      <c r="AE18" s="15"/>
      <c r="AF18" s="18"/>
    </row>
    <row r="19" customFormat="false" ht="15" hidden="false" customHeight="false" outlineLevel="0" collapsed="false">
      <c r="C19" s="19"/>
      <c r="D19" s="19"/>
      <c r="E19" s="19"/>
      <c r="F19" s="19"/>
      <c r="G19" s="19"/>
      <c r="H19" s="19"/>
      <c r="I19" s="19"/>
      <c r="J19" s="19"/>
      <c r="K19" s="19" t="n">
        <v>23040070</v>
      </c>
      <c r="L19" s="19" t="n">
        <v>-74.94197222</v>
      </c>
      <c r="M19" s="19" t="n">
        <v>5.32841667</v>
      </c>
      <c r="N19" s="20" t="n">
        <v>0.659697888593182</v>
      </c>
      <c r="O19" s="22"/>
      <c r="P19" s="22"/>
      <c r="Q19" s="15"/>
      <c r="R19" s="3" t="n">
        <f aca="false">((I18-L19)^2+(J18-M19)^2)^(1/2)</f>
        <v>0.216898682281169</v>
      </c>
      <c r="S19" s="21" t="n">
        <f aca="false">1/R19</f>
        <v>4.6104475577389</v>
      </c>
      <c r="T19" s="2" t="n">
        <f aca="false">S19/(S18+S19)</f>
        <v>0.659697888593182</v>
      </c>
      <c r="U19" s="2" t="n">
        <f aca="false">T18+T19</f>
        <v>1</v>
      </c>
      <c r="V19" s="15"/>
      <c r="W19" s="15"/>
      <c r="AA19" s="15"/>
      <c r="AB19" s="15"/>
      <c r="AC19" s="15"/>
      <c r="AD19" s="15"/>
      <c r="AE19" s="15"/>
      <c r="AF19" s="18"/>
    </row>
    <row r="20" customFormat="false" ht="15" hidden="false" customHeight="false" outlineLevel="0" collapsed="false">
      <c r="A20" s="1" t="n">
        <v>14</v>
      </c>
      <c r="C20" s="23" t="n">
        <v>69</v>
      </c>
      <c r="D20" s="23" t="n">
        <v>24027010</v>
      </c>
      <c r="E20" s="23" t="n">
        <v>-73.12805556</v>
      </c>
      <c r="F20" s="23" t="n">
        <v>6.4666667</v>
      </c>
      <c r="G20" s="23"/>
      <c r="H20" s="23"/>
      <c r="I20" s="23"/>
      <c r="J20" s="23"/>
      <c r="K20" s="23" t="n">
        <v>24020130</v>
      </c>
      <c r="L20" s="23" t="n">
        <v>-73.05611111</v>
      </c>
      <c r="M20" s="23" t="n">
        <v>6.59825</v>
      </c>
      <c r="N20" s="24" t="n">
        <v>0.145190066555254</v>
      </c>
      <c r="O20" s="25"/>
      <c r="P20" s="25"/>
      <c r="Q20" s="15"/>
      <c r="R20" s="3" t="n">
        <f aca="false">((E20-L20)^2+(F20-M20)^2)^(1/2)</f>
        <v>0.149967225501751</v>
      </c>
      <c r="S20" s="21" t="n">
        <f aca="false">1/R20</f>
        <v>6.66812362937477</v>
      </c>
      <c r="T20" s="2" t="n">
        <f aca="false">S20/(S20+S21+S22)</f>
        <v>0.145190066555254</v>
      </c>
      <c r="U20" s="15"/>
      <c r="V20" s="15"/>
      <c r="W20" s="15"/>
      <c r="AA20" s="15"/>
      <c r="AB20" s="15"/>
      <c r="AC20" s="15"/>
      <c r="AD20" s="15"/>
      <c r="AE20" s="15"/>
      <c r="AF20" s="18"/>
    </row>
    <row r="21" customFormat="false" ht="15" hidden="false" customHeight="false" outlineLevel="0" collapsed="false">
      <c r="C21" s="23"/>
      <c r="D21" s="23"/>
      <c r="E21" s="23"/>
      <c r="F21" s="23"/>
      <c r="G21" s="23"/>
      <c r="H21" s="23"/>
      <c r="I21" s="23"/>
      <c r="J21" s="23"/>
      <c r="K21" s="23" t="n">
        <v>24020080</v>
      </c>
      <c r="L21" s="23" t="n">
        <v>-73.14277778</v>
      </c>
      <c r="M21" s="23" t="n">
        <v>6.44111111</v>
      </c>
      <c r="N21" s="24" t="n">
        <v>0.73827061917969</v>
      </c>
      <c r="O21" s="25"/>
      <c r="P21" s="25"/>
      <c r="Q21" s="15"/>
      <c r="R21" s="3" t="n">
        <f aca="false">((E20-L21)^2+(F20-M21)^2)^(1/2)</f>
        <v>0.0294929134196066</v>
      </c>
      <c r="S21" s="21" t="n">
        <f aca="false">1/R21</f>
        <v>33.9064501961074</v>
      </c>
      <c r="T21" s="2" t="n">
        <f aca="false">S21/(S20+S21+S22)</f>
        <v>0.73827061917969</v>
      </c>
      <c r="U21" s="15"/>
      <c r="V21" s="15"/>
      <c r="W21" s="15"/>
      <c r="AA21" s="15"/>
      <c r="AB21" s="15"/>
      <c r="AC21" s="15"/>
      <c r="AD21" s="15"/>
      <c r="AE21" s="15"/>
      <c r="AF21" s="18"/>
    </row>
    <row r="22" customFormat="false" ht="15" hidden="false" customHeight="false" outlineLevel="0" collapsed="false">
      <c r="C22" s="23"/>
      <c r="D22" s="23"/>
      <c r="E22" s="23"/>
      <c r="F22" s="23"/>
      <c r="G22" s="23"/>
      <c r="H22" s="23"/>
      <c r="I22" s="23"/>
      <c r="J22" s="23"/>
      <c r="K22" s="23" t="n">
        <v>24020120</v>
      </c>
      <c r="L22" s="23" t="n">
        <v>-73.04472222</v>
      </c>
      <c r="M22" s="23" t="n">
        <v>6.29944444</v>
      </c>
      <c r="N22" s="24" t="n">
        <v>0.116539314265056</v>
      </c>
      <c r="O22" s="25"/>
      <c r="P22" s="25"/>
      <c r="Q22" s="15"/>
      <c r="R22" s="3" t="n">
        <f aca="false">((E20-L22)^2+(F20-M22)^2)^(1/2)</f>
        <v>0.186836104099462</v>
      </c>
      <c r="S22" s="21" t="n">
        <f aca="false">1/R22</f>
        <v>5.35228458557268</v>
      </c>
      <c r="T22" s="2" t="n">
        <f aca="false">S22/(S20+S21+S22)</f>
        <v>0.116539314265056</v>
      </c>
      <c r="U22" s="27" t="n">
        <f aca="false">T20+T21+T22</f>
        <v>1</v>
      </c>
      <c r="V22" s="15"/>
      <c r="W22" s="15"/>
      <c r="AA22" s="15"/>
      <c r="AB22" s="15"/>
      <c r="AC22" s="15"/>
      <c r="AD22" s="15"/>
      <c r="AE22" s="15"/>
      <c r="AF22" s="18"/>
    </row>
    <row r="23" customFormat="false" ht="15" hidden="false" customHeight="false" outlineLevel="0" collapsed="false">
      <c r="A23" s="1" t="n">
        <v>15</v>
      </c>
      <c r="C23" s="19" t="n">
        <v>72</v>
      </c>
      <c r="D23" s="19" t="n">
        <v>23147020</v>
      </c>
      <c r="E23" s="19" t="n">
        <v>-73.935</v>
      </c>
      <c r="F23" s="19" t="n">
        <v>6.7361111</v>
      </c>
      <c r="G23" s="19"/>
      <c r="H23" s="19"/>
      <c r="I23" s="19"/>
      <c r="J23" s="19"/>
      <c r="K23" s="19" t="n">
        <v>23160010</v>
      </c>
      <c r="L23" s="19" t="n">
        <v>-73.94416667</v>
      </c>
      <c r="M23" s="19" t="n">
        <v>7.08944444</v>
      </c>
      <c r="N23" s="20" t="n">
        <v>0.605144230418932</v>
      </c>
      <c r="O23" s="22"/>
      <c r="P23" s="22"/>
      <c r="Q23" s="15"/>
      <c r="R23" s="3" t="n">
        <f aca="false">((E23-L23)^2+(F23-M23)^2)^(1/2)</f>
        <v>0.353452227315721</v>
      </c>
      <c r="S23" s="21" t="n">
        <f aca="false">1/R23</f>
        <v>2.82923666260207</v>
      </c>
      <c r="T23" s="2" t="n">
        <f aca="false">S23/(S23+S24)</f>
        <v>0.605144230418932</v>
      </c>
      <c r="U23" s="15"/>
      <c r="V23" s="15"/>
      <c r="W23" s="15"/>
      <c r="AA23" s="15"/>
      <c r="AB23" s="15"/>
      <c r="AC23" s="15"/>
      <c r="AD23" s="15"/>
      <c r="AE23" s="15"/>
      <c r="AF23" s="18"/>
    </row>
    <row r="24" customFormat="false" ht="15" hidden="false" customHeight="false" outlineLevel="0" collapsed="false">
      <c r="C24" s="19"/>
      <c r="D24" s="19"/>
      <c r="E24" s="19"/>
      <c r="F24" s="19"/>
      <c r="G24" s="19"/>
      <c r="H24" s="19"/>
      <c r="I24" s="19"/>
      <c r="J24" s="19"/>
      <c r="K24" s="19" t="n">
        <v>24050060</v>
      </c>
      <c r="L24" s="19" t="n">
        <v>-73.41083333</v>
      </c>
      <c r="M24" s="19" t="n">
        <v>6.87277778</v>
      </c>
      <c r="N24" s="20" t="n">
        <v>0.394855769581068</v>
      </c>
      <c r="O24" s="22"/>
      <c r="P24" s="22"/>
      <c r="Q24" s="15"/>
      <c r="R24" s="3" t="n">
        <f aca="false">((E23-L24)^2+(F23-M24)^2)^(1/2)</f>
        <v>0.541690390685593</v>
      </c>
      <c r="S24" s="21" t="n">
        <f aca="false">1/R24</f>
        <v>1.84607299150045</v>
      </c>
      <c r="T24" s="2" t="n">
        <f aca="false">S24/(S23+S24)</f>
        <v>0.394855769581068</v>
      </c>
      <c r="U24" s="2" t="n">
        <f aca="false">T23+T24</f>
        <v>1</v>
      </c>
      <c r="V24" s="15"/>
      <c r="W24" s="15"/>
      <c r="AA24" s="15"/>
      <c r="AB24" s="15"/>
      <c r="AC24" s="15"/>
      <c r="AD24" s="15"/>
      <c r="AE24" s="15"/>
      <c r="AF24" s="18"/>
    </row>
    <row r="25" customFormat="false" ht="15" hidden="false" customHeight="false" outlineLevel="0" collapsed="false">
      <c r="A25" s="1" t="n">
        <v>16</v>
      </c>
      <c r="C25" s="23" t="n">
        <v>75</v>
      </c>
      <c r="D25" s="23" t="n">
        <v>24067020</v>
      </c>
      <c r="E25" s="23" t="n">
        <v>-73.7875</v>
      </c>
      <c r="F25" s="23" t="n">
        <v>7.4416667</v>
      </c>
      <c r="G25" s="23"/>
      <c r="H25" s="23"/>
      <c r="I25" s="23"/>
      <c r="J25" s="23"/>
      <c r="K25" s="23" t="n">
        <v>24060050</v>
      </c>
      <c r="L25" s="23" t="n">
        <v>-73.09277778</v>
      </c>
      <c r="M25" s="23" t="n">
        <v>6.75916667</v>
      </c>
      <c r="N25" s="24" t="n">
        <v>0.201868924614414</v>
      </c>
      <c r="O25" s="25"/>
      <c r="P25" s="25"/>
      <c r="Q25" s="15"/>
      <c r="R25" s="3" t="n">
        <f aca="false">((E25-L25)^2+(F25-M25)^2)^(1/2)</f>
        <v>0.97388153997892</v>
      </c>
      <c r="S25" s="21" t="n">
        <f aca="false">1/R25</f>
        <v>1.02681892914989</v>
      </c>
      <c r="T25" s="2" t="n">
        <f aca="false">S25/(S25+S26+S27)</f>
        <v>0.201868924614414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8"/>
    </row>
    <row r="26" customFormat="false" ht="15" hidden="false" customHeight="false" outlineLevel="0" collapsed="false">
      <c r="C26" s="23"/>
      <c r="D26" s="23"/>
      <c r="E26" s="23"/>
      <c r="F26" s="23"/>
      <c r="G26" s="23"/>
      <c r="H26" s="23"/>
      <c r="I26" s="23"/>
      <c r="J26" s="23"/>
      <c r="K26" s="23" t="n">
        <v>24050060</v>
      </c>
      <c r="L26" s="23" t="n">
        <v>-73.41083333</v>
      </c>
      <c r="M26" s="23" t="n">
        <v>6.87277778</v>
      </c>
      <c r="N26" s="24" t="n">
        <v>0.288144267555982</v>
      </c>
      <c r="O26" s="25"/>
      <c r="P26" s="25"/>
      <c r="R26" s="3" t="n">
        <f aca="false">((E25-L26)^2+(F25-M26)^2)^(1/2)</f>
        <v>0.68228467928545</v>
      </c>
      <c r="S26" s="21" t="n">
        <f aca="false">1/R26</f>
        <v>1.46566386489477</v>
      </c>
      <c r="T26" s="2" t="n">
        <f aca="false">S26/(S25+S26+S27)</f>
        <v>0.288144267555982</v>
      </c>
      <c r="AE26" s="15"/>
      <c r="AF26" s="18"/>
    </row>
    <row r="27" customFormat="false" ht="15" hidden="false" customHeight="false" outlineLevel="0" collapsed="false">
      <c r="C27" s="23"/>
      <c r="D27" s="23"/>
      <c r="E27" s="23"/>
      <c r="F27" s="23"/>
      <c r="G27" s="23"/>
      <c r="H27" s="23"/>
      <c r="I27" s="23"/>
      <c r="J27" s="23"/>
      <c r="K27" s="23" t="n">
        <v>23160010</v>
      </c>
      <c r="L27" s="23" t="n">
        <v>-73.94416667</v>
      </c>
      <c r="M27" s="23" t="n">
        <v>7.08944444</v>
      </c>
      <c r="N27" s="24" t="n">
        <v>0.509986807829604</v>
      </c>
      <c r="O27" s="25"/>
      <c r="P27" s="25"/>
      <c r="R27" s="3" t="n">
        <f aca="false">((E25-L27)^2+(F25-M27)^2)^(1/2)</f>
        <v>0.385493146409114</v>
      </c>
      <c r="S27" s="21" t="n">
        <f aca="false">1/R27</f>
        <v>2.59407984114645</v>
      </c>
      <c r="T27" s="2" t="n">
        <f aca="false">S27/(S25+S26+S27)</f>
        <v>0.509986807829604</v>
      </c>
      <c r="U27" s="27" t="n">
        <f aca="false">T25+T26+T27</f>
        <v>1</v>
      </c>
      <c r="AE27" s="15"/>
      <c r="AF27" s="18"/>
    </row>
    <row r="28" customFormat="false" ht="15" hidden="false" customHeight="false" outlineLevel="0" collapsed="false">
      <c r="A28" s="1" t="n">
        <v>17</v>
      </c>
      <c r="C28" s="19" t="n">
        <v>86</v>
      </c>
      <c r="D28" s="19" t="n">
        <v>21017020</v>
      </c>
      <c r="E28" s="19" t="n">
        <v>-76.23161111</v>
      </c>
      <c r="F28" s="19" t="n">
        <v>1.7027778</v>
      </c>
      <c r="G28" s="19"/>
      <c r="H28" s="19"/>
      <c r="I28" s="19"/>
      <c r="J28" s="19"/>
      <c r="K28" s="19" t="n">
        <v>21010230</v>
      </c>
      <c r="L28" s="19" t="n">
        <v>-76.30425</v>
      </c>
      <c r="M28" s="19" t="n">
        <v>1.90580556</v>
      </c>
      <c r="N28" s="20" t="n">
        <v>0.489694366901468</v>
      </c>
      <c r="O28" s="22"/>
      <c r="P28" s="22"/>
      <c r="R28" s="3" t="n">
        <f aca="false">((E28-L28)^2+(F28-M28)^2)^(1/2)</f>
        <v>0.215630887562633</v>
      </c>
      <c r="S28" s="21" t="n">
        <f aca="false">1/R28</f>
        <v>4.6375545326712</v>
      </c>
      <c r="T28" s="2" t="n">
        <f aca="false">S28/(S28+S29)</f>
        <v>0.489694366901468</v>
      </c>
      <c r="AE28" s="15"/>
      <c r="AF28" s="18"/>
    </row>
    <row r="29" customFormat="false" ht="15" hidden="false" customHeight="false" outlineLevel="0" collapsed="false">
      <c r="C29" s="19"/>
      <c r="D29" s="19"/>
      <c r="E29" s="19"/>
      <c r="F29" s="19"/>
      <c r="G29" s="19"/>
      <c r="H29" s="19"/>
      <c r="I29" s="19"/>
      <c r="J29" s="19"/>
      <c r="K29" s="19" t="n">
        <v>21010140</v>
      </c>
      <c r="L29" s="19" t="n">
        <v>-76.36083333</v>
      </c>
      <c r="M29" s="19" t="n">
        <v>1.86438889</v>
      </c>
      <c r="N29" s="20" t="n">
        <v>0.510305633098532</v>
      </c>
      <c r="O29" s="22"/>
      <c r="P29" s="22"/>
      <c r="R29" s="3" t="n">
        <f aca="false">((E28-L29)^2+(F28-M29)^2)^(1/2)</f>
        <v>0.20692154685464</v>
      </c>
      <c r="S29" s="21" t="n">
        <f aca="false">1/R29</f>
        <v>4.83274948984644</v>
      </c>
      <c r="T29" s="2" t="n">
        <f aca="false">S29/(S28+S29)</f>
        <v>0.510305633098532</v>
      </c>
      <c r="U29" s="2" t="n">
        <f aca="false">T28+T29</f>
        <v>1</v>
      </c>
      <c r="AE29" s="15"/>
      <c r="AF29" s="18"/>
    </row>
    <row r="30" customFormat="false" ht="15" hidden="false" customHeight="false" outlineLevel="0" collapsed="false">
      <c r="A30" s="1" t="n">
        <v>18</v>
      </c>
      <c r="C30" s="23" t="n">
        <v>87</v>
      </c>
      <c r="D30" s="23" t="n">
        <v>23107020</v>
      </c>
      <c r="E30" s="23" t="n">
        <v>-74.40694444</v>
      </c>
      <c r="F30" s="23" t="n">
        <v>6.3219444</v>
      </c>
      <c r="G30" s="23"/>
      <c r="H30" s="23"/>
      <c r="I30" s="23"/>
      <c r="J30" s="23"/>
      <c r="K30" s="23" t="n">
        <v>23100030</v>
      </c>
      <c r="L30" s="23" t="n">
        <v>-74.78566667</v>
      </c>
      <c r="M30" s="23" t="n">
        <v>6.84047222</v>
      </c>
      <c r="N30" s="24" t="n">
        <v>1</v>
      </c>
      <c r="O30" s="23" t="n">
        <v>23085030</v>
      </c>
      <c r="P30" s="25"/>
      <c r="T30" s="0" t="n">
        <v>1</v>
      </c>
      <c r="AE30" s="15"/>
      <c r="AF30" s="18"/>
    </row>
    <row r="31" customFormat="false" ht="15" hidden="false" customHeight="false" outlineLevel="0" collapsed="false">
      <c r="A31" s="1" t="n">
        <v>19</v>
      </c>
      <c r="C31" s="19" t="n">
        <v>89</v>
      </c>
      <c r="D31" s="19"/>
      <c r="E31" s="19"/>
      <c r="F31" s="19"/>
      <c r="G31" s="19" t="n">
        <v>24017600</v>
      </c>
      <c r="H31" s="19" t="n">
        <v>24017600</v>
      </c>
      <c r="I31" s="19" t="n">
        <v>-73.57025</v>
      </c>
      <c r="J31" s="19" t="n">
        <v>5.7813889</v>
      </c>
      <c r="K31" s="19" t="n">
        <v>24010850</v>
      </c>
      <c r="L31" s="19" t="n">
        <v>-73.38383333</v>
      </c>
      <c r="M31" s="19" t="n">
        <v>5.868</v>
      </c>
      <c r="N31" s="20" t="n">
        <v>0.153550724392624</v>
      </c>
      <c r="O31" s="19" t="n">
        <v>24055040</v>
      </c>
      <c r="P31" s="19" t="n">
        <v>24055040</v>
      </c>
      <c r="R31" s="3" t="n">
        <f aca="false">((I31-L31)^2+(J31-M31)^2)^(1/2)</f>
        <v>0.205554512227533</v>
      </c>
      <c r="S31" s="21" t="n">
        <f aca="false">1/R31</f>
        <v>4.86488955734077</v>
      </c>
      <c r="T31" s="2" t="n">
        <f aca="false">S31/(S31+S32)</f>
        <v>0.153550724392624</v>
      </c>
      <c r="AE31" s="15"/>
      <c r="AF31" s="18"/>
    </row>
    <row r="32" customFormat="false" ht="15" hidden="false" customHeight="false" outlineLevel="0" collapsed="false">
      <c r="C32" s="19"/>
      <c r="D32" s="19"/>
      <c r="E32" s="19"/>
      <c r="F32" s="19"/>
      <c r="G32" s="19"/>
      <c r="H32" s="19"/>
      <c r="I32" s="19"/>
      <c r="J32" s="19"/>
      <c r="K32" s="19" t="n">
        <v>24010810</v>
      </c>
      <c r="L32" s="19" t="n">
        <v>-73.54891667</v>
      </c>
      <c r="M32" s="19" t="n">
        <v>5.75080556</v>
      </c>
      <c r="N32" s="20" t="n">
        <v>0.846449275607376</v>
      </c>
      <c r="O32" s="22"/>
      <c r="P32" s="22"/>
      <c r="R32" s="3" t="n">
        <f aca="false">((I31-L32)^2+(J31-M32)^2)^(1/2)</f>
        <v>0.0372887604305195</v>
      </c>
      <c r="S32" s="21" t="n">
        <f aca="false">1/R32</f>
        <v>26.8177324334315</v>
      </c>
      <c r="T32" s="2" t="n">
        <f aca="false">S32/(S31+S32)</f>
        <v>0.846449275607376</v>
      </c>
      <c r="U32" s="2" t="n">
        <f aca="false">T31+T32</f>
        <v>1</v>
      </c>
      <c r="AE32" s="15"/>
      <c r="AF32" s="18"/>
    </row>
    <row r="33" customFormat="false" ht="15" hidden="false" customHeight="false" outlineLevel="0" collapsed="false">
      <c r="A33" s="1" t="n">
        <v>20</v>
      </c>
      <c r="C33" s="23" t="n">
        <v>93</v>
      </c>
      <c r="D33" s="23" t="n">
        <v>23197370</v>
      </c>
      <c r="E33" s="23" t="n">
        <v>-73.56055556</v>
      </c>
      <c r="F33" s="23" t="n">
        <v>7.7805556</v>
      </c>
      <c r="G33" s="23"/>
      <c r="H33" s="23"/>
      <c r="I33" s="23"/>
      <c r="J33" s="23"/>
      <c r="K33" s="23" t="n">
        <v>23180070</v>
      </c>
      <c r="L33" s="23" t="n">
        <v>-73.48944444</v>
      </c>
      <c r="M33" s="23" t="n">
        <v>7.39</v>
      </c>
      <c r="N33" s="24" t="n">
        <v>0.442907419290019</v>
      </c>
      <c r="O33" s="25"/>
      <c r="P33" s="25"/>
      <c r="R33" s="3" t="n">
        <f aca="false">((E33-L33)^2+(F33-M33)^2)^(1/2)</f>
        <v>0.396976659363008</v>
      </c>
      <c r="S33" s="21" t="n">
        <f aca="false">1/R33</f>
        <v>2.51903978839614</v>
      </c>
      <c r="T33" s="2" t="n">
        <f aca="false">S33/(S33+S34+S35)</f>
        <v>0.442907419290019</v>
      </c>
      <c r="AE33" s="15"/>
      <c r="AF33" s="18"/>
    </row>
    <row r="34" customFormat="false" ht="15" hidden="false" customHeight="false" outlineLevel="0" collapsed="false">
      <c r="C34" s="23"/>
      <c r="D34" s="23"/>
      <c r="E34" s="23"/>
      <c r="F34" s="23"/>
      <c r="G34" s="23"/>
      <c r="H34" s="23"/>
      <c r="I34" s="23"/>
      <c r="J34" s="23"/>
      <c r="K34" s="23" t="n">
        <v>23190380</v>
      </c>
      <c r="L34" s="23" t="n">
        <v>-73.21788889</v>
      </c>
      <c r="M34" s="23" t="n">
        <v>7.21108333</v>
      </c>
      <c r="N34" s="24" t="n">
        <v>0.264548213075046</v>
      </c>
      <c r="O34" s="25"/>
      <c r="P34" s="25"/>
      <c r="R34" s="3" t="n">
        <f aca="false">((E33-L34)^2+(F33-M34)^2)^(1/2)</f>
        <v>0.6646195250125</v>
      </c>
      <c r="S34" s="21" t="n">
        <f aca="false">1/R34</f>
        <v>1.50462025620026</v>
      </c>
      <c r="T34" s="2" t="n">
        <f aca="false">S34/(S33+S34+S35)</f>
        <v>0.264548213075046</v>
      </c>
      <c r="AE34" s="15"/>
      <c r="AF34" s="18"/>
    </row>
    <row r="35" customFormat="false" ht="15" hidden="false" customHeight="false" outlineLevel="0" collapsed="false">
      <c r="C35" s="23"/>
      <c r="D35" s="23"/>
      <c r="E35" s="23"/>
      <c r="F35" s="23"/>
      <c r="G35" s="23"/>
      <c r="H35" s="23"/>
      <c r="I35" s="23"/>
      <c r="J35" s="23"/>
      <c r="K35" s="23" t="n">
        <v>23190360</v>
      </c>
      <c r="L35" s="23" t="n">
        <v>-73.165</v>
      </c>
      <c r="M35" s="23" t="n">
        <v>7.32805556</v>
      </c>
      <c r="N35" s="24" t="n">
        <v>0.292544367634935</v>
      </c>
      <c r="O35" s="25"/>
      <c r="P35" s="25"/>
      <c r="R35" s="3" t="n">
        <f aca="false">((E33-L35)^2+(F33-M35)^2)^(1/2)</f>
        <v>0.601016212133173</v>
      </c>
      <c r="S35" s="21" t="n">
        <f aca="false">1/R35</f>
        <v>1.66384862806067</v>
      </c>
      <c r="T35" s="2" t="n">
        <f aca="false">S35/(S33+S34+S35)</f>
        <v>0.292544367634935</v>
      </c>
      <c r="U35" s="27" t="n">
        <f aca="false">T33+T34+T35</f>
        <v>1</v>
      </c>
      <c r="AE35" s="15"/>
      <c r="AF35" s="18"/>
    </row>
    <row r="36" customFormat="false" ht="15" hidden="false" customHeight="false" outlineLevel="0" collapsed="false">
      <c r="A36" s="1" t="n">
        <v>21</v>
      </c>
      <c r="C36" s="19" t="n">
        <v>103</v>
      </c>
      <c r="D36" s="19"/>
      <c r="E36" s="19"/>
      <c r="F36" s="19"/>
      <c r="G36" s="19" t="n">
        <v>26027100</v>
      </c>
      <c r="H36" s="19" t="n">
        <v>26027100</v>
      </c>
      <c r="I36" s="19" t="n">
        <v>-76.522</v>
      </c>
      <c r="J36" s="19" t="n">
        <v>2.2588889</v>
      </c>
      <c r="K36" s="19" t="n">
        <v>26020030</v>
      </c>
      <c r="L36" s="19" t="n">
        <v>-76.53611111</v>
      </c>
      <c r="M36" s="19" t="n">
        <v>2.64269444</v>
      </c>
      <c r="N36" s="20" t="n">
        <v>1</v>
      </c>
      <c r="O36" s="19" t="n">
        <v>26025100</v>
      </c>
      <c r="P36" s="19" t="n">
        <v>26025100</v>
      </c>
      <c r="T36" s="0" t="n">
        <v>1</v>
      </c>
      <c r="AE36" s="15"/>
      <c r="AF36" s="18"/>
    </row>
    <row r="37" customFormat="false" ht="15" hidden="false" customHeight="false" outlineLevel="0" collapsed="false">
      <c r="A37" s="1" t="n">
        <v>22</v>
      </c>
      <c r="C37" s="23" t="n">
        <v>140</v>
      </c>
      <c r="D37" s="23"/>
      <c r="E37" s="23"/>
      <c r="F37" s="23"/>
      <c r="G37" s="23" t="n">
        <v>35197180</v>
      </c>
      <c r="H37" s="23" t="n">
        <v>35197180</v>
      </c>
      <c r="I37" s="23" t="n">
        <v>-72.29138889</v>
      </c>
      <c r="J37" s="23" t="n">
        <v>4.17</v>
      </c>
      <c r="K37" s="23" t="n">
        <v>35180010</v>
      </c>
      <c r="L37" s="23" t="n">
        <v>-72.66588889</v>
      </c>
      <c r="M37" s="23" t="n">
        <v>4.93736111</v>
      </c>
      <c r="N37" s="24" t="n">
        <v>1</v>
      </c>
      <c r="O37" s="25"/>
      <c r="P37" s="25"/>
      <c r="T37" s="0" t="n">
        <v>1</v>
      </c>
      <c r="AE37" s="15"/>
      <c r="AF37" s="18"/>
    </row>
    <row r="38" customFormat="false" ht="15" hidden="false" customHeight="false" outlineLevel="0" collapsed="false">
      <c r="A38" s="1" t="n">
        <v>23</v>
      </c>
      <c r="C38" s="19" t="n">
        <v>146</v>
      </c>
      <c r="D38" s="19" t="n">
        <v>35017090</v>
      </c>
      <c r="E38" s="19" t="n">
        <v>-73.70644444</v>
      </c>
      <c r="F38" s="19" t="n">
        <v>3.1061111</v>
      </c>
      <c r="G38" s="19"/>
      <c r="H38" s="19"/>
      <c r="I38" s="19"/>
      <c r="J38" s="19"/>
      <c r="K38" s="19" t="n">
        <v>35010090</v>
      </c>
      <c r="L38" s="19" t="n">
        <v>-73.70083333</v>
      </c>
      <c r="M38" s="19" t="n">
        <v>3.75027778</v>
      </c>
      <c r="N38" s="20" t="n">
        <v>1</v>
      </c>
      <c r="O38" s="22"/>
      <c r="P38" s="22"/>
      <c r="T38" s="0" t="n">
        <v>1</v>
      </c>
      <c r="AE38" s="15"/>
      <c r="AF38" s="18"/>
    </row>
    <row r="39" customFormat="false" ht="15" hidden="false" customHeight="false" outlineLevel="0" collapsed="false">
      <c r="A39" s="1" t="n">
        <v>24</v>
      </c>
      <c r="C39" s="23" t="n">
        <v>154</v>
      </c>
      <c r="D39" s="23" t="n">
        <v>16037030</v>
      </c>
      <c r="E39" s="23" t="n">
        <v>-72.79472222</v>
      </c>
      <c r="F39" s="23" t="n">
        <v>8.0361111</v>
      </c>
      <c r="G39" s="23"/>
      <c r="H39" s="23"/>
      <c r="I39" s="23"/>
      <c r="J39" s="23"/>
      <c r="K39" s="23" t="n">
        <v>16030080</v>
      </c>
      <c r="L39" s="23" t="n">
        <v>-72.8325</v>
      </c>
      <c r="M39" s="23" t="n">
        <v>7.95027778</v>
      </c>
      <c r="N39" s="24" t="n">
        <v>0.774939803597039</v>
      </c>
      <c r="O39" s="25"/>
      <c r="P39" s="25"/>
      <c r="R39" s="3" t="n">
        <f aca="false">((E39-L39)^2+(F39-M39)^2)^(1/2)</f>
        <v>0.0937790993982697</v>
      </c>
      <c r="S39" s="21" t="n">
        <f aca="false">1/R39</f>
        <v>10.6633568291492</v>
      </c>
      <c r="T39" s="2" t="n">
        <f aca="false">S39/(S39+S40)</f>
        <v>0.774939803597039</v>
      </c>
      <c r="AE39" s="15"/>
      <c r="AF39" s="18"/>
    </row>
    <row r="40" customFormat="false" ht="15" hidden="false" customHeight="false" outlineLevel="0" collapsed="false">
      <c r="C40" s="23"/>
      <c r="D40" s="23"/>
      <c r="E40" s="23"/>
      <c r="F40" s="23"/>
      <c r="G40" s="23"/>
      <c r="H40" s="23"/>
      <c r="I40" s="23"/>
      <c r="J40" s="23"/>
      <c r="K40" s="23" t="n">
        <v>16030140</v>
      </c>
      <c r="L40" s="23" t="n">
        <v>-72.69361111</v>
      </c>
      <c r="M40" s="23" t="n">
        <v>8.34277778</v>
      </c>
      <c r="N40" s="24" t="n">
        <v>0.225060196402961</v>
      </c>
      <c r="O40" s="25"/>
      <c r="P40" s="25"/>
      <c r="R40" s="3" t="n">
        <f aca="false">((E39-L40)^2+(F39-M40)^2)^(1/2)</f>
        <v>0.322905418331209</v>
      </c>
      <c r="S40" s="21" t="n">
        <f aca="false">1/R40</f>
        <v>3.09688206896016</v>
      </c>
      <c r="T40" s="2" t="n">
        <f aca="false">S40/(S39+S40)</f>
        <v>0.225060196402961</v>
      </c>
      <c r="U40" s="2" t="n">
        <f aca="false">T39+T40</f>
        <v>1</v>
      </c>
      <c r="AE40" s="15"/>
      <c r="AF40" s="18"/>
    </row>
    <row r="41" customFormat="false" ht="15" hidden="false" customHeight="false" outlineLevel="0" collapsed="false">
      <c r="A41" s="1" t="n">
        <v>25</v>
      </c>
      <c r="C41" s="19" t="n">
        <v>155</v>
      </c>
      <c r="D41" s="19" t="n">
        <v>16047010</v>
      </c>
      <c r="E41" s="19" t="n">
        <v>-73.08305556</v>
      </c>
      <c r="F41" s="19" t="n">
        <v>8.4333333</v>
      </c>
      <c r="G41" s="19"/>
      <c r="H41" s="19"/>
      <c r="I41" s="19"/>
      <c r="J41" s="19"/>
      <c r="K41" s="19" t="n">
        <v>16050100</v>
      </c>
      <c r="L41" s="19" t="n">
        <v>-72.69361111</v>
      </c>
      <c r="M41" s="19" t="n">
        <v>8.34277778</v>
      </c>
      <c r="N41" s="20" t="n">
        <v>1</v>
      </c>
      <c r="O41" s="22"/>
      <c r="P41" s="22"/>
      <c r="T41" s="0" t="n">
        <v>1</v>
      </c>
      <c r="AE41" s="15"/>
      <c r="AF41" s="18"/>
    </row>
    <row r="42" customFormat="false" ht="15" hidden="false" customHeight="false" outlineLevel="0" collapsed="false">
      <c r="A42" s="1" t="n">
        <v>26</v>
      </c>
      <c r="C42" s="23" t="n">
        <v>166</v>
      </c>
      <c r="D42" s="23" t="n">
        <v>16027100</v>
      </c>
      <c r="E42" s="23" t="n">
        <v>-72.63388889</v>
      </c>
      <c r="F42" s="23" t="n">
        <v>7.0138889</v>
      </c>
      <c r="G42" s="23"/>
      <c r="H42" s="23"/>
      <c r="I42" s="23"/>
      <c r="J42" s="23"/>
      <c r="K42" s="23" t="n">
        <v>16020010</v>
      </c>
      <c r="L42" s="23" t="n">
        <v>-72.79944444</v>
      </c>
      <c r="M42" s="23" t="n">
        <v>7.89194444</v>
      </c>
      <c r="N42" s="24" t="n">
        <v>1</v>
      </c>
      <c r="O42" s="25"/>
      <c r="P42" s="25"/>
      <c r="T42" s="0" t="n">
        <v>1</v>
      </c>
      <c r="AE42" s="15"/>
      <c r="AF42" s="18"/>
    </row>
    <row r="43" customFormat="false" ht="15" hidden="false" customHeight="false" outlineLevel="0" collapsed="false">
      <c r="A43" s="1" t="n">
        <v>27</v>
      </c>
      <c r="C43" s="19" t="n">
        <v>167</v>
      </c>
      <c r="D43" s="19" t="n">
        <v>16017020</v>
      </c>
      <c r="E43" s="19" t="n">
        <v>-72.60547222</v>
      </c>
      <c r="F43" s="19" t="n">
        <v>7.8797222</v>
      </c>
      <c r="G43" s="19"/>
      <c r="H43" s="19"/>
      <c r="I43" s="19"/>
      <c r="J43" s="19"/>
      <c r="K43" s="19" t="n">
        <v>16020080</v>
      </c>
      <c r="L43" s="19" t="n">
        <v>-72.77277778</v>
      </c>
      <c r="M43" s="19" t="n">
        <v>7.53416667</v>
      </c>
      <c r="N43" s="20" t="n">
        <v>1</v>
      </c>
      <c r="O43" s="19" t="n">
        <v>16015030</v>
      </c>
      <c r="P43" s="22"/>
      <c r="T43" s="0" t="n">
        <v>1</v>
      </c>
      <c r="AE43" s="15"/>
      <c r="AF43" s="18"/>
    </row>
    <row r="44" customFormat="false" ht="15" hidden="false" customHeight="false" outlineLevel="0" collapsed="false">
      <c r="A44" s="1" t="n">
        <v>28</v>
      </c>
      <c r="C44" s="23" t="n">
        <v>179</v>
      </c>
      <c r="D44" s="23" t="n">
        <v>12017020</v>
      </c>
      <c r="E44" s="23" t="n">
        <v>-76.71</v>
      </c>
      <c r="F44" s="23" t="n">
        <v>7.7</v>
      </c>
      <c r="G44" s="23"/>
      <c r="H44" s="23"/>
      <c r="I44" s="23"/>
      <c r="J44" s="23"/>
      <c r="K44" s="23" t="n">
        <v>12010030</v>
      </c>
      <c r="L44" s="23" t="n">
        <v>-76.7</v>
      </c>
      <c r="M44" s="23" t="n">
        <v>7.57</v>
      </c>
      <c r="N44" s="24" t="n">
        <v>1</v>
      </c>
      <c r="O44" s="25"/>
      <c r="P44" s="25"/>
      <c r="T44" s="0" t="n">
        <v>1</v>
      </c>
      <c r="AE44" s="15"/>
      <c r="AF44" s="18"/>
    </row>
    <row r="45" customFormat="false" ht="15" hidden="false" customHeight="false" outlineLevel="0" collapsed="false">
      <c r="A45" s="1" t="n">
        <v>29</v>
      </c>
      <c r="C45" s="19" t="n">
        <v>197</v>
      </c>
      <c r="D45" s="19" t="n">
        <v>11037020</v>
      </c>
      <c r="E45" s="19" t="n">
        <v>-76.61325</v>
      </c>
      <c r="F45" s="19" t="n">
        <v>5.7475</v>
      </c>
      <c r="G45" s="19" t="n">
        <v>11037020</v>
      </c>
      <c r="H45" s="19" t="n">
        <v>11037020</v>
      </c>
      <c r="I45" s="19" t="n">
        <v>-76.61325</v>
      </c>
      <c r="J45" s="19" t="n">
        <v>5.7475</v>
      </c>
      <c r="K45" s="19" t="n">
        <v>54020080</v>
      </c>
      <c r="L45" s="19" t="n">
        <v>-76.82694444</v>
      </c>
      <c r="M45" s="19" t="n">
        <v>4.93222222</v>
      </c>
      <c r="N45" s="20" t="n">
        <v>1</v>
      </c>
      <c r="O45" s="22"/>
      <c r="P45" s="22"/>
      <c r="T45" s="0" t="n">
        <v>1</v>
      </c>
      <c r="AE45" s="15"/>
      <c r="AF45" s="18"/>
    </row>
    <row r="46" customFormat="false" ht="15" hidden="false" customHeight="false" outlineLevel="0" collapsed="false">
      <c r="A46" s="1" t="n">
        <v>30</v>
      </c>
      <c r="C46" s="23" t="n">
        <v>243</v>
      </c>
      <c r="D46" s="23" t="n">
        <v>52017070</v>
      </c>
      <c r="E46" s="23" t="n">
        <v>-77.0575</v>
      </c>
      <c r="F46" s="23" t="n">
        <v>2.1666667</v>
      </c>
      <c r="G46" s="23"/>
      <c r="H46" s="23"/>
      <c r="I46" s="23"/>
      <c r="J46" s="23"/>
      <c r="K46" s="23" t="n">
        <v>52010040</v>
      </c>
      <c r="L46" s="23" t="n">
        <v>-76.73775</v>
      </c>
      <c r="M46" s="23" t="n">
        <v>2.26238889</v>
      </c>
      <c r="N46" s="24" t="n">
        <v>0.283441814401089</v>
      </c>
      <c r="O46" s="25"/>
      <c r="P46" s="25"/>
      <c r="R46" s="3" t="n">
        <f aca="false">((E46-L46)^2+(F46-M46)^2)^(1/2)</f>
        <v>0.333770580127122</v>
      </c>
      <c r="S46" s="21" t="n">
        <f aca="false">1/R46</f>
        <v>2.99606993408207</v>
      </c>
      <c r="T46" s="2" t="n">
        <f aca="false">S46/(S46+S47)</f>
        <v>0.283441814401089</v>
      </c>
      <c r="AE46" s="15"/>
      <c r="AF46" s="18"/>
    </row>
    <row r="47" customFormat="false" ht="15" hidden="false" customHeight="false" outlineLevel="0" collapsed="false">
      <c r="C47" s="23"/>
      <c r="D47" s="23"/>
      <c r="E47" s="23"/>
      <c r="F47" s="23"/>
      <c r="G47" s="23"/>
      <c r="H47" s="23"/>
      <c r="I47" s="23"/>
      <c r="J47" s="23"/>
      <c r="K47" s="23" t="n">
        <v>52020010</v>
      </c>
      <c r="L47" s="23" t="n">
        <v>-77.00305556</v>
      </c>
      <c r="M47" s="23" t="n">
        <v>2.04638889</v>
      </c>
      <c r="N47" s="24" t="n">
        <v>0.716558185598911</v>
      </c>
      <c r="O47" s="25"/>
      <c r="P47" s="25"/>
      <c r="R47" s="3" t="n">
        <f aca="false">((E46-L47)^2+(F46-M47)^2)^(1/2)</f>
        <v>0.132026317926804</v>
      </c>
      <c r="S47" s="21" t="n">
        <f aca="false">1/R47</f>
        <v>7.5742474356848</v>
      </c>
      <c r="T47" s="2" t="n">
        <f aca="false">S47/(S46+S47)</f>
        <v>0.716558185598911</v>
      </c>
      <c r="U47" s="2" t="n">
        <f aca="false">T46+T47</f>
        <v>1</v>
      </c>
      <c r="AE47" s="15"/>
      <c r="AF47" s="18"/>
    </row>
    <row r="48" customFormat="false" ht="15" hidden="false" customHeight="false" outlineLevel="0" collapsed="false">
      <c r="A48" s="1" t="n">
        <v>31</v>
      </c>
      <c r="C48" s="19" t="n">
        <v>245</v>
      </c>
      <c r="D48" s="19"/>
      <c r="E48" s="19"/>
      <c r="F48" s="19"/>
      <c r="G48" s="19" t="n">
        <v>52037010</v>
      </c>
      <c r="H48" s="19" t="n">
        <v>52037010</v>
      </c>
      <c r="I48" s="19" t="n">
        <v>-77.01472222</v>
      </c>
      <c r="J48" s="19" t="n">
        <v>1.6566667</v>
      </c>
      <c r="K48" s="19" t="n">
        <v>52030060</v>
      </c>
      <c r="L48" s="19" t="n">
        <v>-77.01497222</v>
      </c>
      <c r="M48" s="19" t="n">
        <v>1.66563889</v>
      </c>
      <c r="N48" s="20" t="n">
        <v>1</v>
      </c>
      <c r="O48" s="22"/>
      <c r="P48" s="19" t="n">
        <v>52045040</v>
      </c>
      <c r="T48" s="0" t="n">
        <v>1</v>
      </c>
      <c r="AE48" s="15"/>
      <c r="AF48" s="18"/>
    </row>
    <row r="49" customFormat="false" ht="15" hidden="false" customHeight="false" outlineLevel="0" collapsed="false">
      <c r="A49" s="1" t="n">
        <v>32</v>
      </c>
      <c r="C49" s="23" t="n">
        <v>246</v>
      </c>
      <c r="D49" s="23"/>
      <c r="E49" s="23"/>
      <c r="F49" s="23"/>
      <c r="G49" s="23" t="n">
        <v>52047010</v>
      </c>
      <c r="H49" s="23" t="n">
        <v>52047010</v>
      </c>
      <c r="I49" s="23" t="n">
        <v>-77.29294444</v>
      </c>
      <c r="J49" s="23" t="n">
        <v>1.3433333</v>
      </c>
      <c r="K49" s="23" t="n">
        <v>52040060</v>
      </c>
      <c r="L49" s="23" t="n">
        <v>-77.17405556</v>
      </c>
      <c r="M49" s="23" t="n">
        <v>1.28730556</v>
      </c>
      <c r="N49" s="24" t="n">
        <v>1</v>
      </c>
      <c r="O49" s="25"/>
      <c r="P49" s="23" t="n">
        <v>52045040</v>
      </c>
      <c r="T49" s="0" t="n">
        <v>1</v>
      </c>
      <c r="AE49" s="15"/>
      <c r="AF49" s="18"/>
    </row>
    <row r="50" customFormat="false" ht="15" hidden="false" customHeight="false" outlineLevel="0" collapsed="false">
      <c r="A50" s="1" t="n">
        <v>33</v>
      </c>
      <c r="C50" s="19" t="n">
        <v>252</v>
      </c>
      <c r="D50" s="19" t="s">
        <v>15</v>
      </c>
      <c r="E50" s="19"/>
      <c r="F50" s="19"/>
      <c r="G50" s="19" t="n">
        <v>52067030</v>
      </c>
      <c r="H50" s="19" t="n">
        <v>52067030</v>
      </c>
      <c r="I50" s="19" t="n">
        <v>-77.64694444</v>
      </c>
      <c r="J50" s="19" t="n">
        <v>1.2972222</v>
      </c>
      <c r="K50" s="19" t="n">
        <v>52060050</v>
      </c>
      <c r="L50" s="19" t="n">
        <v>-77.77583333</v>
      </c>
      <c r="M50" s="19" t="n">
        <v>1.40472222</v>
      </c>
      <c r="N50" s="20" t="n">
        <v>1</v>
      </c>
      <c r="O50" s="22"/>
      <c r="P50" s="22"/>
      <c r="T50" s="0" t="n">
        <v>1</v>
      </c>
      <c r="AE50" s="15"/>
      <c r="AF50" s="18"/>
    </row>
    <row r="51" customFormat="false" ht="15" hidden="false" customHeight="false" outlineLevel="0" collapsed="false">
      <c r="A51" s="1" t="n">
        <v>34</v>
      </c>
      <c r="C51" s="23" t="n">
        <v>260</v>
      </c>
      <c r="D51" s="23" t="n">
        <v>44017110</v>
      </c>
      <c r="E51" s="23" t="n">
        <v>-76.54888889</v>
      </c>
      <c r="F51" s="23" t="n">
        <v>1.5091667</v>
      </c>
      <c r="G51" s="23" t="n">
        <v>44017110</v>
      </c>
      <c r="H51" s="23" t="n">
        <v>44017110</v>
      </c>
      <c r="I51" s="23"/>
      <c r="J51" s="23"/>
      <c r="K51" s="23" t="n">
        <v>44010100</v>
      </c>
      <c r="L51" s="23" t="n">
        <v>-76.58419444</v>
      </c>
      <c r="M51" s="23" t="n">
        <v>1.2805</v>
      </c>
      <c r="N51" s="24" t="n">
        <v>0.371324726460195</v>
      </c>
      <c r="O51" s="23" t="n">
        <v>470150040</v>
      </c>
      <c r="P51" s="23" t="n">
        <v>47015040</v>
      </c>
      <c r="R51" s="3" t="n">
        <f aca="false">((E51-L51)^2+(F51-M51)^2)^(1/2)</f>
        <v>0.231376190541924</v>
      </c>
      <c r="S51" s="21" t="n">
        <f aca="false">1/R51</f>
        <v>4.3219658758225</v>
      </c>
      <c r="T51" s="2" t="n">
        <f aca="false">S51/(S51+S52+S53)</f>
        <v>0.371324726460195</v>
      </c>
      <c r="AE51" s="15"/>
      <c r="AF51" s="18"/>
    </row>
    <row r="52" customFormat="false" ht="15" hidden="false" customHeight="false" outlineLevel="0" collapsed="false">
      <c r="C52" s="23"/>
      <c r="D52" s="23"/>
      <c r="E52" s="23"/>
      <c r="F52" s="23"/>
      <c r="G52" s="23"/>
      <c r="H52" s="23"/>
      <c r="I52" s="23"/>
      <c r="J52" s="23"/>
      <c r="K52" s="23" t="n">
        <v>44010090</v>
      </c>
      <c r="L52" s="23" t="n">
        <v>-76.58419444</v>
      </c>
      <c r="M52" s="23" t="n">
        <v>1.2805</v>
      </c>
      <c r="N52" s="24" t="n">
        <v>0.371324726460195</v>
      </c>
      <c r="O52" s="25"/>
      <c r="P52" s="25"/>
      <c r="R52" s="3" t="n">
        <f aca="false">((E51-L52)^2+(F51-M52)^2)^(1/2)</f>
        <v>0.231376190541924</v>
      </c>
      <c r="S52" s="21" t="n">
        <f aca="false">1/R52</f>
        <v>4.3219658758225</v>
      </c>
      <c r="T52" s="2" t="n">
        <f aca="false">S52/(S51+S52+S53)</f>
        <v>0.371324726460195</v>
      </c>
      <c r="AE52" s="15"/>
      <c r="AF52" s="18"/>
    </row>
    <row r="53" customFormat="false" ht="15" hidden="false" customHeight="false" outlineLevel="0" collapsed="false">
      <c r="C53" s="23"/>
      <c r="D53" s="23"/>
      <c r="E53" s="23"/>
      <c r="F53" s="23"/>
      <c r="G53" s="23"/>
      <c r="H53" s="23"/>
      <c r="I53" s="23"/>
      <c r="J53" s="23"/>
      <c r="K53" s="23" t="n">
        <v>44010030</v>
      </c>
      <c r="L53" s="23" t="n">
        <v>-76.68083333</v>
      </c>
      <c r="M53" s="23" t="n">
        <v>1.2025</v>
      </c>
      <c r="N53" s="24" t="n">
        <v>0.25735054707961</v>
      </c>
      <c r="O53" s="25"/>
      <c r="P53" s="25"/>
      <c r="R53" s="3" t="n">
        <f aca="false">((E51-L53)^2+(F51-M53)^2)^(1/2)</f>
        <v>0.333846971134685</v>
      </c>
      <c r="S53" s="21" t="n">
        <f aca="false">1/R53</f>
        <v>2.99538437207078</v>
      </c>
      <c r="T53" s="2" t="n">
        <f aca="false">S53/(S51+S52+S53)</f>
        <v>0.25735054707961</v>
      </c>
      <c r="U53" s="27" t="n">
        <f aca="false">T51+T52+T53</f>
        <v>1</v>
      </c>
      <c r="AE53" s="15"/>
      <c r="AF53" s="18"/>
    </row>
    <row r="54" customFormat="false" ht="15" hidden="false" customHeight="false" outlineLevel="0" collapsed="false">
      <c r="A54" s="1" t="n">
        <v>35</v>
      </c>
      <c r="C54" s="19" t="n">
        <v>262</v>
      </c>
      <c r="D54" s="19" t="n">
        <v>47017160</v>
      </c>
      <c r="E54" s="19" t="n">
        <v>-76.57694444</v>
      </c>
      <c r="F54" s="19" t="n">
        <v>0.8269444</v>
      </c>
      <c r="G54" s="19" t="n">
        <v>47017160</v>
      </c>
      <c r="H54" s="19" t="n">
        <v>47017160</v>
      </c>
      <c r="I54" s="19" t="n">
        <v>-76.57694444</v>
      </c>
      <c r="J54" s="19" t="n">
        <v>0.8269444</v>
      </c>
      <c r="K54" s="19" t="n">
        <v>47010180</v>
      </c>
      <c r="L54" s="19" t="n">
        <v>-76.845</v>
      </c>
      <c r="M54" s="19" t="n">
        <v>1.14541667</v>
      </c>
      <c r="N54" s="20" t="n">
        <v>0.330520664928613</v>
      </c>
      <c r="O54" s="19" t="n">
        <v>47015040</v>
      </c>
      <c r="P54" s="19" t="n">
        <v>47015040</v>
      </c>
      <c r="R54" s="3" t="n">
        <f aca="false">((E54-L54)^2+(F54-M54)^2)^(1/2)</f>
        <v>0.41626718583845</v>
      </c>
      <c r="S54" s="21" t="n">
        <f aca="false">1/R54</f>
        <v>2.40230321778977</v>
      </c>
      <c r="T54" s="2" t="n">
        <f aca="false">S54/(S54+S55+S56)</f>
        <v>0.330520664928613</v>
      </c>
      <c r="AE54" s="15"/>
      <c r="AF54" s="18"/>
    </row>
    <row r="55" customFormat="false" ht="15" hidden="false" customHeight="false" outlineLevel="0" collapsed="false">
      <c r="C55" s="19"/>
      <c r="D55" s="19"/>
      <c r="E55" s="19"/>
      <c r="F55" s="19"/>
      <c r="G55" s="19"/>
      <c r="H55" s="19"/>
      <c r="I55" s="19"/>
      <c r="J55" s="19"/>
      <c r="K55" s="19" t="n">
        <v>47010050</v>
      </c>
      <c r="L55" s="19" t="n">
        <v>-76.93025</v>
      </c>
      <c r="M55" s="19" t="n">
        <v>1.13405556</v>
      </c>
      <c r="N55" s="20" t="n">
        <v>0.293905627518388</v>
      </c>
      <c r="O55" s="22"/>
      <c r="P55" s="22"/>
      <c r="R55" s="3" t="n">
        <f aca="false">((E54-L55)^2+(F54-M55)^2)^(1/2)</f>
        <v>0.468126140397496</v>
      </c>
      <c r="S55" s="21" t="n">
        <f aca="false">1/R55</f>
        <v>2.13617637150294</v>
      </c>
      <c r="T55" s="2" t="n">
        <f aca="false">S55/(S54+S55+S56)</f>
        <v>0.293905627518388</v>
      </c>
      <c r="AE55" s="15"/>
      <c r="AF55" s="18"/>
    </row>
    <row r="56" customFormat="false" ht="15" hidden="false" customHeight="false" outlineLevel="0" collapsed="false">
      <c r="C56" s="19"/>
      <c r="D56" s="19"/>
      <c r="E56" s="19"/>
      <c r="F56" s="19"/>
      <c r="G56" s="19"/>
      <c r="H56" s="19"/>
      <c r="I56" s="19"/>
      <c r="J56" s="19"/>
      <c r="K56" s="19" t="n">
        <v>47010030</v>
      </c>
      <c r="L56" s="19" t="n">
        <v>-76.48022222</v>
      </c>
      <c r="M56" s="19" t="n">
        <v>0.47361111</v>
      </c>
      <c r="N56" s="20" t="n">
        <v>0.375573707553</v>
      </c>
      <c r="O56" s="22"/>
      <c r="P56" s="22"/>
      <c r="R56" s="3" t="n">
        <f aca="false">((E54-L56)^2+(F54-M56)^2)^(1/2)</f>
        <v>0.366332637999883</v>
      </c>
      <c r="S56" s="21" t="n">
        <f aca="false">1/R56</f>
        <v>2.72975950343884</v>
      </c>
      <c r="T56" s="2" t="n">
        <f aca="false">S56/(S54+S55+S56)</f>
        <v>0.375573707553</v>
      </c>
      <c r="U56" s="27" t="n">
        <f aca="false">T54+T55+T56</f>
        <v>1</v>
      </c>
      <c r="AE56" s="15"/>
      <c r="AF56" s="18"/>
    </row>
    <row r="57" customFormat="false" ht="15" hidden="false" customHeight="false" outlineLevel="0" collapsed="false">
      <c r="A57" s="1" t="n">
        <v>36</v>
      </c>
      <c r="C57" s="23" t="n">
        <v>295</v>
      </c>
      <c r="D57" s="23" t="n">
        <v>32077070</v>
      </c>
      <c r="E57" s="23" t="n">
        <v>-73.68</v>
      </c>
      <c r="F57" s="23" t="n">
        <v>2.7</v>
      </c>
      <c r="G57" s="23"/>
      <c r="H57" s="23"/>
      <c r="I57" s="23"/>
      <c r="J57" s="23"/>
      <c r="K57" s="23" t="n">
        <v>32070040</v>
      </c>
      <c r="L57" s="23" t="n">
        <v>-73.63</v>
      </c>
      <c r="M57" s="23" t="n">
        <v>2.98</v>
      </c>
      <c r="N57" s="24" t="n">
        <v>0.508816870516291</v>
      </c>
      <c r="O57" s="25"/>
      <c r="P57" s="25"/>
      <c r="R57" s="3" t="n">
        <f aca="false">((E57-L57)^2+(F57-M57)^2)^(1/2)</f>
        <v>0.28442925306656</v>
      </c>
      <c r="S57" s="21" t="n">
        <f aca="false">1/R57</f>
        <v>3.51581276967313</v>
      </c>
      <c r="T57" s="2" t="n">
        <f aca="false">S57/(S57+S58+S59)</f>
        <v>0.508816870516291</v>
      </c>
      <c r="AE57" s="15"/>
      <c r="AF57" s="18"/>
    </row>
    <row r="58" customFormat="false" ht="15" hidden="false" customHeight="false" outlineLevel="0" collapsed="false">
      <c r="C58" s="23"/>
      <c r="D58" s="23"/>
      <c r="E58" s="23"/>
      <c r="F58" s="23"/>
      <c r="G58" s="23"/>
      <c r="H58" s="23"/>
      <c r="I58" s="23"/>
      <c r="J58" s="23"/>
      <c r="K58" s="23" t="n">
        <v>32070100</v>
      </c>
      <c r="L58" s="23" t="n">
        <v>-73.89194444</v>
      </c>
      <c r="M58" s="23" t="n">
        <v>3.37508333</v>
      </c>
      <c r="N58" s="24" t="n">
        <v>0.204533855875592</v>
      </c>
      <c r="O58" s="25"/>
      <c r="P58" s="25"/>
      <c r="R58" s="3" t="n">
        <f aca="false">((E57-L58)^2+(F57-M58)^2)^(1/2)</f>
        <v>0.7075718677921</v>
      </c>
      <c r="S58" s="21" t="n">
        <f aca="false">1/R58</f>
        <v>1.41328400056434</v>
      </c>
      <c r="T58" s="2" t="n">
        <f aca="false">S58/(S57+S58+S59)</f>
        <v>0.204533855875592</v>
      </c>
      <c r="AE58" s="15"/>
      <c r="AF58" s="18"/>
    </row>
    <row r="59" customFormat="false" ht="15" hidden="false" customHeight="false" outlineLevel="0" collapsed="false">
      <c r="C59" s="23"/>
      <c r="D59" s="23"/>
      <c r="E59" s="23"/>
      <c r="F59" s="23"/>
      <c r="G59" s="23"/>
      <c r="H59" s="23"/>
      <c r="I59" s="23"/>
      <c r="J59" s="23"/>
      <c r="K59" s="23" t="n">
        <v>32070010</v>
      </c>
      <c r="L59" s="23" t="n">
        <v>-73.75</v>
      </c>
      <c r="M59" s="23" t="n">
        <v>3.2</v>
      </c>
      <c r="N59" s="24" t="n">
        <v>0.286649273608116</v>
      </c>
      <c r="O59" s="25"/>
      <c r="P59" s="25"/>
      <c r="R59" s="3" t="n">
        <f aca="false">((E57-L59)^2+(F57-M59)^2)^(1/2)</f>
        <v>0.504876222454573</v>
      </c>
      <c r="S59" s="21" t="n">
        <f aca="false">1/R59</f>
        <v>1.98068349334866</v>
      </c>
      <c r="T59" s="2" t="n">
        <f aca="false">S59/(S57+S58+S59)</f>
        <v>0.286649273608116</v>
      </c>
      <c r="U59" s="27" t="n">
        <f aca="false">T57+T58+T59</f>
        <v>1</v>
      </c>
      <c r="AE59" s="15"/>
      <c r="AF59" s="18"/>
    </row>
    <row r="60" customFormat="false" ht="15" hidden="false" customHeight="false" outlineLevel="0" collapsed="false">
      <c r="A60" s="1" t="n">
        <v>37</v>
      </c>
      <c r="C60" s="19" t="n">
        <v>299</v>
      </c>
      <c r="D60" s="19" t="s">
        <v>15</v>
      </c>
      <c r="E60" s="19"/>
      <c r="F60" s="19"/>
      <c r="G60" s="19" t="n">
        <v>23067040</v>
      </c>
      <c r="H60" s="19" t="n">
        <v>23067040</v>
      </c>
      <c r="I60" s="19" t="n">
        <v>-74.63175</v>
      </c>
      <c r="J60" s="19" t="n">
        <v>5.5922222</v>
      </c>
      <c r="K60" s="19" t="n">
        <v>23060260</v>
      </c>
      <c r="L60" s="19" t="n">
        <v>-74.38202778</v>
      </c>
      <c r="M60" s="19" t="n">
        <v>5.06463889</v>
      </c>
      <c r="N60" s="20" t="n">
        <v>0.321579077030561</v>
      </c>
      <c r="O60" s="22"/>
      <c r="P60" s="22"/>
      <c r="R60" s="3" t="n">
        <f aca="false">((I60-L60)^2+(J60-M60)^2)^(1/2)</f>
        <v>0.583699696892402</v>
      </c>
      <c r="S60" s="21" t="n">
        <f aca="false">1/R60</f>
        <v>1.7132097298045</v>
      </c>
      <c r="T60" s="2" t="n">
        <f aca="false">S60/(S60+S61+S62)</f>
        <v>0.321579077030561</v>
      </c>
      <c r="AE60" s="15"/>
      <c r="AF60" s="18"/>
    </row>
    <row r="61" customFormat="false" ht="15" hidden="false" customHeight="false" outlineLevel="0" collapsed="false">
      <c r="C61" s="19"/>
      <c r="D61" s="19"/>
      <c r="E61" s="19"/>
      <c r="F61" s="19"/>
      <c r="G61" s="19"/>
      <c r="H61" s="19"/>
      <c r="I61" s="19"/>
      <c r="J61" s="19"/>
      <c r="K61" s="19" t="n">
        <v>23060180</v>
      </c>
      <c r="L61" s="19" t="n">
        <v>-74.2945</v>
      </c>
      <c r="M61" s="19" t="n">
        <v>5.25344444</v>
      </c>
      <c r="N61" s="20" t="n">
        <v>0.392668995183385</v>
      </c>
      <c r="O61" s="22"/>
      <c r="P61" s="22"/>
      <c r="Q61" s="15"/>
      <c r="R61" s="3" t="n">
        <f aca="false">((I60-L61)^2+(J60-M61)^2)^(1/2)</f>
        <v>0.47802503404175</v>
      </c>
      <c r="S61" s="21" t="n">
        <f aca="false">1/R61</f>
        <v>2.09194064910137</v>
      </c>
      <c r="T61" s="2" t="n">
        <f aca="false">S61/(S60+S61+S62)</f>
        <v>0.392668995183385</v>
      </c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8"/>
    </row>
    <row r="62" customFormat="false" ht="15" hidden="false" customHeight="false" outlineLevel="0" collapsed="false">
      <c r="C62" s="19"/>
      <c r="D62" s="19"/>
      <c r="E62" s="19"/>
      <c r="F62" s="19"/>
      <c r="G62" s="19"/>
      <c r="H62" s="19"/>
      <c r="I62" s="19"/>
      <c r="J62" s="19"/>
      <c r="K62" s="19" t="n">
        <v>23060290</v>
      </c>
      <c r="L62" s="19" t="n">
        <v>-74.41205556</v>
      </c>
      <c r="M62" s="19" t="n">
        <v>4.97316667</v>
      </c>
      <c r="N62" s="20" t="n">
        <v>0.285751927786054</v>
      </c>
      <c r="O62" s="22"/>
      <c r="P62" s="22"/>
      <c r="Q62" s="15"/>
      <c r="R62" s="3" t="n">
        <f aca="false">((I60-L62)^2+(J60-M62)^2)^(1/2)</f>
        <v>0.656883091722183</v>
      </c>
      <c r="S62" s="21" t="n">
        <f aca="false">1/R62</f>
        <v>1.52234090449527</v>
      </c>
      <c r="T62" s="2" t="n">
        <f aca="false">S62/(S60+S61+S62)</f>
        <v>0.285751927786054</v>
      </c>
      <c r="U62" s="27" t="n">
        <f aca="false">T60+T61+T62</f>
        <v>1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8"/>
    </row>
    <row r="63" customFormat="false" ht="15" hidden="false" customHeight="false" outlineLevel="0" collapsed="false">
      <c r="A63" s="1" t="n">
        <v>38</v>
      </c>
      <c r="C63" s="23" t="n">
        <v>303</v>
      </c>
      <c r="D63" s="23"/>
      <c r="E63" s="23"/>
      <c r="F63" s="23"/>
      <c r="G63" s="23" t="n">
        <v>52057050</v>
      </c>
      <c r="H63" s="23" t="n">
        <v>52057050</v>
      </c>
      <c r="I63" s="23" t="n">
        <v>-77.48227778</v>
      </c>
      <c r="J63" s="23" t="n">
        <v>1.83</v>
      </c>
      <c r="K63" s="23" t="n">
        <v>52050040</v>
      </c>
      <c r="L63" s="23" t="n">
        <v>-77.47919444</v>
      </c>
      <c r="M63" s="23" t="n">
        <v>1.32225</v>
      </c>
      <c r="N63" s="24" t="n">
        <v>0.487987369322991</v>
      </c>
      <c r="O63" s="23" t="n">
        <v>52055030</v>
      </c>
      <c r="P63" s="25"/>
      <c r="Q63" s="15"/>
      <c r="R63" s="3" t="n">
        <f aca="false">((I63-L63)^2+(J63-M63)^2)^(1/2)</f>
        <v>0.507759361790165</v>
      </c>
      <c r="S63" s="21" t="n">
        <f aca="false">1/R63</f>
        <v>1.96943685385609</v>
      </c>
      <c r="T63" s="2" t="n">
        <f aca="false">S63/(S63+S64)</f>
        <v>0.487987369322991</v>
      </c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8"/>
    </row>
    <row r="64" customFormat="false" ht="15" hidden="false" customHeight="false" outlineLevel="0" collapsed="false">
      <c r="C64" s="23"/>
      <c r="D64" s="23"/>
      <c r="E64" s="23"/>
      <c r="F64" s="23"/>
      <c r="G64" s="23"/>
      <c r="H64" s="23"/>
      <c r="I64" s="23"/>
      <c r="J64" s="23"/>
      <c r="K64" s="23" t="n">
        <v>52050140</v>
      </c>
      <c r="L64" s="23" t="n">
        <v>-77.52611111</v>
      </c>
      <c r="M64" s="23" t="n">
        <v>1.34805556</v>
      </c>
      <c r="N64" s="24" t="n">
        <v>0.512012630677009</v>
      </c>
      <c r="O64" s="25"/>
      <c r="P64" s="25"/>
      <c r="Q64" s="15"/>
      <c r="R64" s="3" t="n">
        <f aca="false">((I63-L64)^2+(J63-M64)^2)^(1/2)</f>
        <v>0.483933677342053</v>
      </c>
      <c r="S64" s="21" t="n">
        <f aca="false">1/R64</f>
        <v>2.06639886170431</v>
      </c>
      <c r="T64" s="2" t="n">
        <f aca="false">S64/(S63+S64)</f>
        <v>0.512012630677009</v>
      </c>
      <c r="U64" s="27" t="n">
        <f aca="false">T62+T63+T64</f>
        <v>1.28575192778605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8"/>
    </row>
    <row r="65" customFormat="false" ht="15" hidden="false" customHeight="false" outlineLevel="0" collapsed="false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O65" s="15"/>
      <c r="P65" s="15"/>
      <c r="Q65" s="15"/>
      <c r="R65" s="21"/>
      <c r="S65" s="21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8"/>
    </row>
    <row r="66" customFormat="false" ht="15" hidden="false" customHeight="true" outlineLevel="0" collapsed="false">
      <c r="A66" s="1" t="n">
        <v>39</v>
      </c>
      <c r="B66" s="30" t="s">
        <v>21</v>
      </c>
      <c r="C66" s="19" t="n">
        <v>142</v>
      </c>
      <c r="D66" s="19" t="n">
        <v>35107030</v>
      </c>
      <c r="E66" s="19" t="n">
        <v>-72.79</v>
      </c>
      <c r="F66" s="19" t="n">
        <v>4.8</v>
      </c>
      <c r="G66" s="31"/>
      <c r="H66" s="31"/>
      <c r="I66" s="31"/>
      <c r="J66" s="31"/>
      <c r="K66" s="19" t="n">
        <v>35010010</v>
      </c>
      <c r="L66" s="19" t="n">
        <v>-72.9365</v>
      </c>
      <c r="M66" s="19" t="n">
        <v>4.10502778</v>
      </c>
      <c r="N66" s="20" t="n">
        <v>0.298408062431944</v>
      </c>
      <c r="O66" s="22"/>
      <c r="P66" s="22"/>
      <c r="Q66" s="15"/>
      <c r="R66" s="3" t="n">
        <f aca="false">((E66-L66)^2+(F66-M66)^2)^(1/2)</f>
        <v>0.710245476276846</v>
      </c>
      <c r="S66" s="21" t="n">
        <f aca="false">1/R66</f>
        <v>1.40796391304323</v>
      </c>
      <c r="T66" s="2" t="n">
        <f aca="false">S66/(S66+S67+S68+S69)</f>
        <v>0.298408062431944</v>
      </c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8"/>
    </row>
    <row r="67" customFormat="false" ht="15" hidden="false" customHeight="false" outlineLevel="0" collapsed="false">
      <c r="B67" s="30"/>
      <c r="C67" s="19" t="n">
        <v>143</v>
      </c>
      <c r="D67" s="19"/>
      <c r="E67" s="19"/>
      <c r="F67" s="19"/>
      <c r="G67" s="31"/>
      <c r="H67" s="31"/>
      <c r="I67" s="31"/>
      <c r="J67" s="31"/>
      <c r="K67" s="19" t="n">
        <v>35050010</v>
      </c>
      <c r="L67" s="19" t="n">
        <v>-73.34999722</v>
      </c>
      <c r="M67" s="19" t="n">
        <v>4.51</v>
      </c>
      <c r="N67" s="20" t="n">
        <v>0.336080205146336</v>
      </c>
      <c r="O67" s="22"/>
      <c r="P67" s="22"/>
      <c r="Q67" s="15"/>
      <c r="R67" s="3" t="n">
        <f aca="false">((E66-L67)^2+(F66-M67)^2)^(1/2)</f>
        <v>0.63063213239394</v>
      </c>
      <c r="S67" s="21" t="n">
        <f aca="false">1/R67</f>
        <v>1.58571050955476</v>
      </c>
      <c r="T67" s="2" t="n">
        <f aca="false">S67/(S66+S67+S68+S69)</f>
        <v>0.336080205146336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8"/>
    </row>
    <row r="68" customFormat="false" ht="15" hidden="false" customHeight="false" outlineLevel="0" collapsed="false">
      <c r="B68" s="30"/>
      <c r="C68" s="19" t="n">
        <v>144</v>
      </c>
      <c r="D68" s="19"/>
      <c r="E68" s="19"/>
      <c r="F68" s="19"/>
      <c r="G68" s="31"/>
      <c r="H68" s="31"/>
      <c r="I68" s="31"/>
      <c r="J68" s="31"/>
      <c r="K68" s="19" t="n">
        <v>35020060</v>
      </c>
      <c r="L68" s="19" t="n">
        <v>-73.368</v>
      </c>
      <c r="M68" s="19" t="n">
        <v>4.03975</v>
      </c>
      <c r="N68" s="20" t="n">
        <v>0.221925065716501</v>
      </c>
      <c r="O68" s="22"/>
      <c r="P68" s="22"/>
      <c r="Q68" s="15"/>
      <c r="R68" s="3" t="n">
        <f aca="false">((E66-L68)^2+(F66-M68)^2)^(1/2)</f>
        <v>0.955020451351691</v>
      </c>
      <c r="S68" s="21" t="n">
        <f aca="false">1/R68</f>
        <v>1.04709799521534</v>
      </c>
      <c r="T68" s="2" t="n">
        <f aca="false">S68/(S66+S67+S68+S69)</f>
        <v>0.221925065716501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8"/>
    </row>
    <row r="69" customFormat="false" ht="15" hidden="false" customHeight="false" outlineLevel="0" collapsed="false">
      <c r="B69" s="30"/>
      <c r="C69" s="19" t="n">
        <v>146</v>
      </c>
      <c r="D69" s="19"/>
      <c r="E69" s="19"/>
      <c r="F69" s="19"/>
      <c r="G69" s="31"/>
      <c r="H69" s="31"/>
      <c r="I69" s="31"/>
      <c r="J69" s="31"/>
      <c r="K69" s="19" t="n">
        <v>35030030</v>
      </c>
      <c r="L69" s="19" t="n">
        <v>-74.14686111</v>
      </c>
      <c r="M69" s="19" t="n">
        <v>4.21888889</v>
      </c>
      <c r="N69" s="20" t="n">
        <v>0.143586666705218</v>
      </c>
      <c r="O69" s="22"/>
      <c r="P69" s="22"/>
      <c r="Q69" s="15"/>
      <c r="R69" s="3" t="n">
        <f aca="false">((E66-L69)^2+(F66-M69)^2)^(1/2)</f>
        <v>1.47606307249923</v>
      </c>
      <c r="S69" s="21" t="n">
        <f aca="false">1/R69</f>
        <v>0.677477825054474</v>
      </c>
      <c r="T69" s="2" t="n">
        <f aca="false">S69/(S66+S67+S68+S69)</f>
        <v>0.143586666705218</v>
      </c>
      <c r="U69" s="27" t="n">
        <f aca="false">SUM(T66:T69)</f>
        <v>1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8"/>
    </row>
    <row r="70" customFormat="false" ht="15" hidden="false" customHeight="false" outlineLevel="0" collapsed="false">
      <c r="B70" s="30"/>
      <c r="C70" s="19" t="n">
        <v>147</v>
      </c>
      <c r="D70" s="19"/>
      <c r="E70" s="19"/>
      <c r="F70" s="19"/>
      <c r="G70" s="31"/>
      <c r="H70" s="31"/>
      <c r="I70" s="31"/>
      <c r="J70" s="31"/>
      <c r="K70" s="19"/>
      <c r="L70" s="19"/>
      <c r="M70" s="19"/>
      <c r="N70" s="20" t="s">
        <v>15</v>
      </c>
      <c r="O70" s="22"/>
      <c r="P70" s="22"/>
      <c r="Q70" s="15"/>
      <c r="R70" s="21"/>
      <c r="S70" s="21"/>
      <c r="T70" s="27" t="s">
        <v>15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8"/>
    </row>
    <row r="71" customFormat="false" ht="15" hidden="false" customHeight="false" outlineLevel="0" collapsed="false">
      <c r="B71" s="30"/>
      <c r="C71" s="19" t="n">
        <v>148</v>
      </c>
      <c r="D71" s="19"/>
      <c r="E71" s="19"/>
      <c r="F71" s="19"/>
      <c r="G71" s="31"/>
      <c r="H71" s="31"/>
      <c r="I71" s="31"/>
      <c r="J71" s="31"/>
      <c r="K71" s="19"/>
      <c r="L71" s="19"/>
      <c r="M71" s="19"/>
      <c r="N71" s="20"/>
      <c r="O71" s="22"/>
      <c r="P71" s="22"/>
    </row>
    <row r="72" customFormat="false" ht="15" hidden="false" customHeight="false" outlineLevel="0" collapsed="false">
      <c r="B72" s="30"/>
      <c r="C72" s="19" t="n">
        <v>149</v>
      </c>
      <c r="D72" s="19"/>
      <c r="E72" s="19"/>
      <c r="F72" s="19"/>
      <c r="G72" s="31"/>
      <c r="H72" s="31"/>
      <c r="I72" s="31"/>
      <c r="J72" s="31"/>
      <c r="K72" s="19"/>
      <c r="L72" s="19"/>
      <c r="M72" s="19"/>
      <c r="N72" s="20"/>
      <c r="O72" s="22"/>
      <c r="P72" s="22"/>
    </row>
    <row r="73" customFormat="false" ht="15" hidden="false" customHeight="false" outlineLevel="0" collapsed="false">
      <c r="B73" s="30"/>
      <c r="C73" s="19" t="n">
        <v>304</v>
      </c>
      <c r="D73" s="19"/>
      <c r="E73" s="19"/>
      <c r="F73" s="19"/>
      <c r="G73" s="31"/>
      <c r="H73" s="31"/>
      <c r="I73" s="31"/>
      <c r="J73" s="31"/>
      <c r="K73" s="19"/>
      <c r="L73" s="19"/>
      <c r="M73" s="19"/>
      <c r="N73" s="20"/>
      <c r="O73" s="22"/>
      <c r="P73" s="22"/>
    </row>
    <row r="74" customFormat="false" ht="15" hidden="false" customHeight="false" outlineLevel="0" collapsed="false">
      <c r="B74" s="3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9"/>
    </row>
    <row r="75" customFormat="false" ht="15" hidden="false" customHeight="true" outlineLevel="0" collapsed="false">
      <c r="A75" s="1" t="n">
        <v>40</v>
      </c>
      <c r="B75" s="33" t="s">
        <v>22</v>
      </c>
      <c r="C75" s="23" t="n">
        <v>142</v>
      </c>
      <c r="D75" s="23" t="n">
        <v>35117010</v>
      </c>
      <c r="E75" s="23" t="n">
        <v>-72.39</v>
      </c>
      <c r="F75" s="23" t="n">
        <v>4.3</v>
      </c>
      <c r="G75" s="25"/>
      <c r="H75" s="25"/>
      <c r="I75" s="25"/>
      <c r="J75" s="25"/>
      <c r="K75" s="23" t="n">
        <v>35010010</v>
      </c>
      <c r="L75" s="23" t="n">
        <v>-72.9365</v>
      </c>
      <c r="M75" s="23" t="n">
        <v>4.10502778</v>
      </c>
      <c r="N75" s="24" t="n">
        <v>0.252473530645863</v>
      </c>
      <c r="O75" s="25"/>
      <c r="P75" s="25"/>
      <c r="R75" s="3" t="n">
        <f aca="false">((E75-L75)^2+(F75-M75)^2)^(1/2)</f>
        <v>0.580238241217969</v>
      </c>
      <c r="S75" s="21" t="n">
        <f aca="false">1/R75</f>
        <v>1.7234300136801</v>
      </c>
      <c r="T75" s="2" t="n">
        <f aca="false">S75/(S75+S76+S77+S78+S83+S84)</f>
        <v>0.252473530645863</v>
      </c>
    </row>
    <row r="76" customFormat="false" ht="15" hidden="false" customHeight="false" outlineLevel="0" collapsed="false">
      <c r="B76" s="33"/>
      <c r="C76" s="23" t="n">
        <v>143</v>
      </c>
      <c r="D76" s="23"/>
      <c r="E76" s="23"/>
      <c r="F76" s="23"/>
      <c r="G76" s="25"/>
      <c r="H76" s="25"/>
      <c r="I76" s="25"/>
      <c r="J76" s="25"/>
      <c r="K76" s="23" t="n">
        <v>35050010</v>
      </c>
      <c r="L76" s="23" t="n">
        <v>-73.34999722</v>
      </c>
      <c r="M76" s="23" t="n">
        <v>4.51</v>
      </c>
      <c r="N76" s="24" t="n">
        <v>0.149074130839426</v>
      </c>
      <c r="O76" s="25"/>
      <c r="P76" s="25"/>
      <c r="R76" s="3" t="n">
        <f aca="false">((E75-L76)^2+(F75-M76)^2)^(1/2)</f>
        <v>0.982697645467688</v>
      </c>
      <c r="S76" s="21" t="n">
        <f aca="false">1/R76</f>
        <v>1.0176069970373</v>
      </c>
      <c r="T76" s="2" t="n">
        <f aca="false">S76/(S75+S76+S77+S78+S83+S84)</f>
        <v>0.149074130839426</v>
      </c>
    </row>
    <row r="77" customFormat="false" ht="15" hidden="false" customHeight="false" outlineLevel="0" collapsed="false">
      <c r="B77" s="33"/>
      <c r="C77" s="23" t="n">
        <v>144</v>
      </c>
      <c r="D77" s="23"/>
      <c r="E77" s="23"/>
      <c r="F77" s="23"/>
      <c r="G77" s="25"/>
      <c r="H77" s="25"/>
      <c r="I77" s="25"/>
      <c r="J77" s="25"/>
      <c r="K77" s="23" t="n">
        <v>35020060</v>
      </c>
      <c r="L77" s="23" t="n">
        <v>-73.368</v>
      </c>
      <c r="M77" s="23" t="n">
        <v>4.03975</v>
      </c>
      <c r="N77" s="24" t="n">
        <v>0.144752753676612</v>
      </c>
      <c r="O77" s="25"/>
      <c r="P77" s="25"/>
      <c r="R77" s="3" t="n">
        <f aca="false">((E75-L77)^2+(F75-M77)^2)^(1/2)</f>
        <v>1.01203461526767</v>
      </c>
      <c r="S77" s="21" t="n">
        <f aca="false">1/R77</f>
        <v>0.988108494426852</v>
      </c>
      <c r="T77" s="2" t="n">
        <f aca="false">S77/(S75+S76+S77+S78+S83+S84)</f>
        <v>0.144752753676612</v>
      </c>
    </row>
    <row r="78" customFormat="false" ht="15" hidden="false" customHeight="false" outlineLevel="0" collapsed="false">
      <c r="B78" s="33"/>
      <c r="C78" s="23" t="n">
        <v>146</v>
      </c>
      <c r="D78" s="23"/>
      <c r="E78" s="23"/>
      <c r="F78" s="23"/>
      <c r="G78" s="25"/>
      <c r="H78" s="25"/>
      <c r="I78" s="25"/>
      <c r="J78" s="25"/>
      <c r="K78" s="23" t="n">
        <v>35030030</v>
      </c>
      <c r="L78" s="23" t="n">
        <v>-74.14686111</v>
      </c>
      <c r="M78" s="23" t="n">
        <v>4.21888889</v>
      </c>
      <c r="N78" s="24" t="n">
        <v>0.0832956678712976</v>
      </c>
      <c r="O78" s="25"/>
      <c r="P78" s="25"/>
      <c r="R78" s="3" t="n">
        <f aca="false">((E75-L78)^2+(F75-M78)^2)^(1/2)</f>
        <v>1.75873249017464</v>
      </c>
      <c r="S78" s="21" t="n">
        <f aca="false">1/R78</f>
        <v>0.568591304013895</v>
      </c>
      <c r="T78" s="2" t="n">
        <f aca="false">S78/(S75+S76+S77+S78+S83+S84)</f>
        <v>0.0832956678712976</v>
      </c>
    </row>
    <row r="79" customFormat="false" ht="15" hidden="false" customHeight="false" outlineLevel="0" collapsed="false">
      <c r="B79" s="33"/>
      <c r="C79" s="23" t="n">
        <v>147</v>
      </c>
      <c r="D79" s="23"/>
      <c r="E79" s="23"/>
      <c r="F79" s="23"/>
      <c r="G79" s="25"/>
      <c r="H79" s="25"/>
      <c r="I79" s="25"/>
      <c r="J79" s="25"/>
      <c r="K79" s="25"/>
      <c r="L79" s="25"/>
      <c r="M79" s="25"/>
      <c r="N79" s="24"/>
      <c r="O79" s="25"/>
      <c r="P79" s="25"/>
    </row>
    <row r="80" customFormat="false" ht="15" hidden="false" customHeight="false" outlineLevel="0" collapsed="false">
      <c r="B80" s="33"/>
      <c r="C80" s="23" t="n">
        <v>148</v>
      </c>
      <c r="D80" s="23"/>
      <c r="E80" s="23"/>
      <c r="F80" s="23"/>
      <c r="G80" s="25"/>
      <c r="H80" s="25"/>
      <c r="I80" s="25"/>
      <c r="J80" s="25"/>
      <c r="K80" s="25"/>
      <c r="L80" s="25"/>
      <c r="M80" s="25"/>
      <c r="N80" s="24"/>
      <c r="O80" s="25"/>
      <c r="P80" s="25"/>
    </row>
    <row r="81" customFormat="false" ht="15" hidden="false" customHeight="false" outlineLevel="0" collapsed="false">
      <c r="B81" s="33"/>
      <c r="C81" s="23" t="n">
        <v>149</v>
      </c>
      <c r="D81" s="23"/>
      <c r="E81" s="23"/>
      <c r="F81" s="23"/>
      <c r="G81" s="25"/>
      <c r="H81" s="25"/>
      <c r="I81" s="25"/>
      <c r="J81" s="25"/>
      <c r="K81" s="23"/>
      <c r="L81" s="23"/>
      <c r="M81" s="23"/>
      <c r="N81" s="24" t="s">
        <v>15</v>
      </c>
      <c r="O81" s="25"/>
      <c r="P81" s="25"/>
      <c r="T81" s="2" t="s">
        <v>15</v>
      </c>
    </row>
    <row r="82" customFormat="false" ht="15" hidden="false" customHeight="false" outlineLevel="0" collapsed="false">
      <c r="B82" s="33"/>
      <c r="C82" s="23" t="n">
        <v>304</v>
      </c>
      <c r="D82" s="23"/>
      <c r="E82" s="23"/>
      <c r="F82" s="23"/>
      <c r="G82" s="25"/>
      <c r="H82" s="25"/>
      <c r="I82" s="25"/>
      <c r="J82" s="25"/>
      <c r="K82" s="23"/>
      <c r="L82" s="23"/>
      <c r="M82" s="23"/>
      <c r="N82" s="24"/>
      <c r="O82" s="25"/>
      <c r="P82" s="25"/>
    </row>
    <row r="83" customFormat="false" ht="15" hidden="false" customHeight="false" outlineLevel="0" collapsed="false">
      <c r="B83" s="33"/>
      <c r="C83" s="23" t="n">
        <v>129</v>
      </c>
      <c r="D83" s="23"/>
      <c r="E83" s="23"/>
      <c r="F83" s="23"/>
      <c r="G83" s="25"/>
      <c r="H83" s="25"/>
      <c r="I83" s="25"/>
      <c r="J83" s="25"/>
      <c r="K83" s="23" t="n">
        <v>35180010</v>
      </c>
      <c r="L83" s="23" t="n">
        <v>-72.66588889</v>
      </c>
      <c r="M83" s="23" t="n">
        <v>4.93736111</v>
      </c>
      <c r="N83" s="24" t="n">
        <v>0.210932656518453</v>
      </c>
      <c r="O83" s="25"/>
      <c r="P83" s="25"/>
      <c r="R83" s="3" t="n">
        <f aca="false">((E75-L83)^2+(F75-M83)^2)^(1/2)</f>
        <v>0.694509801346149</v>
      </c>
      <c r="S83" s="21" t="n">
        <f aca="false">1/R83</f>
        <v>1.43986448868213</v>
      </c>
      <c r="T83" s="2" t="n">
        <f aca="false">S83/(S75+S76+S77+S78+S83+S84)</f>
        <v>0.210932656518453</v>
      </c>
    </row>
    <row r="84" customFormat="false" ht="15" hidden="false" customHeight="false" outlineLevel="0" collapsed="false">
      <c r="B84" s="33"/>
      <c r="C84" s="23" t="n">
        <v>130</v>
      </c>
      <c r="D84" s="23"/>
      <c r="E84" s="23"/>
      <c r="F84" s="23"/>
      <c r="G84" s="25"/>
      <c r="H84" s="25"/>
      <c r="I84" s="25"/>
      <c r="J84" s="25"/>
      <c r="K84" s="23" t="n">
        <v>35070170</v>
      </c>
      <c r="L84" s="23" t="n">
        <v>-73.2</v>
      </c>
      <c r="M84" s="23" t="n">
        <v>4.73333333</v>
      </c>
      <c r="N84" s="24" t="n">
        <v>0.159471260448348</v>
      </c>
      <c r="O84" s="25"/>
      <c r="P84" s="25"/>
      <c r="R84" s="3" t="n">
        <f aca="false">((E75-L84)^2+(F75-M84)^2)^(1/2)</f>
        <v>0.918628202750652</v>
      </c>
      <c r="S84" s="21" t="n">
        <f aca="false">1/R84</f>
        <v>1.08857968545457</v>
      </c>
      <c r="T84" s="2" t="n">
        <f aca="false">S84/(S75+S76+S77+S78+S83+S84)</f>
        <v>0.159471260448348</v>
      </c>
      <c r="U84" s="27" t="n">
        <f aca="false">T75+T76+T77+T78+T83+T84</f>
        <v>1</v>
      </c>
    </row>
    <row r="85" customFormat="false" ht="15" hidden="false" customHeight="false" outlineLevel="0" collapsed="false">
      <c r="B85" s="3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customFormat="false" ht="15" hidden="false" customHeight="true" outlineLevel="0" collapsed="false">
      <c r="A86" s="1" t="n">
        <v>41</v>
      </c>
      <c r="B86" s="30" t="s">
        <v>23</v>
      </c>
      <c r="C86" s="19" t="n">
        <v>142</v>
      </c>
      <c r="D86" s="19" t="n">
        <v>35267080</v>
      </c>
      <c r="E86" s="19" t="n">
        <v>-69.99</v>
      </c>
      <c r="F86" s="19" t="n">
        <v>5.9</v>
      </c>
      <c r="G86" s="31"/>
      <c r="H86" s="31"/>
      <c r="I86" s="31"/>
      <c r="J86" s="31"/>
      <c r="K86" s="19" t="n">
        <v>35010010</v>
      </c>
      <c r="L86" s="19" t="n">
        <v>-72.9365</v>
      </c>
      <c r="M86" s="19" t="n">
        <v>4.10502778</v>
      </c>
      <c r="N86" s="20" t="n">
        <v>0.141265538032821</v>
      </c>
      <c r="O86" s="22"/>
      <c r="P86" s="22"/>
      <c r="R86" s="3" t="n">
        <f aca="false">((E86-L86)^2+(F86-M86)^2)^(1/2)</f>
        <v>3.45018659213842</v>
      </c>
      <c r="S86" s="21" t="n">
        <f aca="false">1/R86</f>
        <v>0.289839396593389</v>
      </c>
      <c r="T86" s="2" t="n">
        <f aca="false">S86/(S86+S87+S88+S89+S94+S95+S96)</f>
        <v>0.141265538032821</v>
      </c>
    </row>
    <row r="87" customFormat="false" ht="15" hidden="false" customHeight="false" outlineLevel="0" collapsed="false">
      <c r="B87" s="30"/>
      <c r="C87" s="19" t="n">
        <v>143</v>
      </c>
      <c r="D87" s="19"/>
      <c r="E87" s="19"/>
      <c r="F87" s="19"/>
      <c r="G87" s="31"/>
      <c r="H87" s="31"/>
      <c r="I87" s="31"/>
      <c r="J87" s="31"/>
      <c r="K87" s="19" t="n">
        <v>35050010</v>
      </c>
      <c r="L87" s="19" t="n">
        <v>-73.34999722</v>
      </c>
      <c r="M87" s="19" t="n">
        <v>4.51</v>
      </c>
      <c r="N87" s="20" t="n">
        <v>0.134040323843024</v>
      </c>
      <c r="O87" s="22"/>
      <c r="P87" s="22"/>
      <c r="R87" s="3" t="n">
        <f aca="false">((E86-L87)^2+(F86-M87)^2)^(1/2)</f>
        <v>3.6361629939275</v>
      </c>
      <c r="S87" s="21" t="n">
        <f aca="false">1/R87</f>
        <v>0.275015174421507</v>
      </c>
      <c r="T87" s="2" t="n">
        <f aca="false">S87/(S86+S87+S88+S89+S94+S95+S96)</f>
        <v>0.134040323843024</v>
      </c>
    </row>
    <row r="88" customFormat="false" ht="15" hidden="false" customHeight="false" outlineLevel="0" collapsed="false">
      <c r="B88" s="30"/>
      <c r="C88" s="19" t="n">
        <v>144</v>
      </c>
      <c r="D88" s="19"/>
      <c r="E88" s="19"/>
      <c r="F88" s="19"/>
      <c r="G88" s="31"/>
      <c r="H88" s="31"/>
      <c r="I88" s="31"/>
      <c r="J88" s="31"/>
      <c r="K88" s="19" t="n">
        <v>35020060</v>
      </c>
      <c r="L88" s="19" t="n">
        <v>-73.368</v>
      </c>
      <c r="M88" s="19" t="n">
        <v>4.03975</v>
      </c>
      <c r="N88" s="20" t="n">
        <v>0.126387079398194</v>
      </c>
      <c r="O88" s="22"/>
      <c r="P88" s="22"/>
      <c r="R88" s="3" t="n">
        <f aca="false">((E86-L88)^2+(F86-M88)^2)^(1/2)</f>
        <v>3.85634724350648</v>
      </c>
      <c r="S88" s="21" t="n">
        <f aca="false">1/R88</f>
        <v>0.259312747752126</v>
      </c>
      <c r="T88" s="2" t="n">
        <f aca="false">S88/(S86+S87+S88+S89+S94+S95+S96)</f>
        <v>0.126387079398194</v>
      </c>
    </row>
    <row r="89" customFormat="false" ht="15" hidden="false" customHeight="false" outlineLevel="0" collapsed="false">
      <c r="B89" s="30"/>
      <c r="C89" s="19" t="n">
        <v>146</v>
      </c>
      <c r="D89" s="19"/>
      <c r="E89" s="19"/>
      <c r="F89" s="19"/>
      <c r="G89" s="31"/>
      <c r="H89" s="31"/>
      <c r="I89" s="31"/>
      <c r="J89" s="31"/>
      <c r="K89" s="19" t="n">
        <v>35030030</v>
      </c>
      <c r="L89" s="19" t="n">
        <v>-74.14686111</v>
      </c>
      <c r="M89" s="19" t="n">
        <v>4.21888889</v>
      </c>
      <c r="N89" s="20" t="n">
        <v>0.108697606317131</v>
      </c>
      <c r="O89" s="22"/>
      <c r="P89" s="22"/>
      <c r="R89" s="3" t="n">
        <f aca="false">((E86-L89)^2+(F86-M89)^2)^(1/2)</f>
        <v>4.48393006769686</v>
      </c>
      <c r="S89" s="21" t="n">
        <f aca="false">1/R89</f>
        <v>0.223018643221981</v>
      </c>
      <c r="T89" s="2" t="n">
        <f aca="false">S89/(S86+S87+S88+S89+S94+S95+S96)</f>
        <v>0.108697606317131</v>
      </c>
    </row>
    <row r="90" customFormat="false" ht="15" hidden="false" customHeight="false" outlineLevel="0" collapsed="false">
      <c r="B90" s="30"/>
      <c r="C90" s="19" t="n">
        <v>147</v>
      </c>
      <c r="D90" s="19"/>
      <c r="E90" s="19"/>
      <c r="F90" s="19"/>
      <c r="G90" s="31"/>
      <c r="H90" s="31"/>
      <c r="I90" s="31"/>
      <c r="J90" s="31"/>
      <c r="K90" s="19"/>
      <c r="L90" s="19"/>
      <c r="M90" s="19"/>
      <c r="N90" s="20"/>
      <c r="O90" s="22"/>
      <c r="P90" s="22"/>
    </row>
    <row r="91" customFormat="false" ht="15" hidden="false" customHeight="false" outlineLevel="0" collapsed="false">
      <c r="B91" s="30"/>
      <c r="C91" s="19" t="n">
        <v>148</v>
      </c>
      <c r="D91" s="19"/>
      <c r="E91" s="19"/>
      <c r="F91" s="19"/>
      <c r="G91" s="31"/>
      <c r="H91" s="31"/>
      <c r="I91" s="31"/>
      <c r="J91" s="31"/>
      <c r="K91" s="19"/>
      <c r="L91" s="19"/>
      <c r="M91" s="19"/>
      <c r="N91" s="20"/>
      <c r="O91" s="22"/>
      <c r="P91" s="22"/>
    </row>
    <row r="92" customFormat="false" ht="15" hidden="false" customHeight="false" outlineLevel="0" collapsed="false">
      <c r="B92" s="30"/>
      <c r="C92" s="19" t="n">
        <v>149</v>
      </c>
      <c r="D92" s="19"/>
      <c r="E92" s="19"/>
      <c r="F92" s="19"/>
      <c r="G92" s="31"/>
      <c r="H92" s="31"/>
      <c r="I92" s="31"/>
      <c r="J92" s="31"/>
      <c r="K92" s="19"/>
      <c r="L92" s="19"/>
      <c r="M92" s="19"/>
      <c r="N92" s="20"/>
      <c r="O92" s="22"/>
      <c r="P92" s="22"/>
    </row>
    <row r="93" customFormat="false" ht="15" hidden="false" customHeight="false" outlineLevel="0" collapsed="false">
      <c r="B93" s="30"/>
      <c r="C93" s="19" t="n">
        <v>304</v>
      </c>
      <c r="D93" s="19"/>
      <c r="E93" s="19"/>
      <c r="F93" s="19"/>
      <c r="G93" s="31"/>
      <c r="H93" s="31"/>
      <c r="I93" s="31"/>
      <c r="J93" s="31"/>
      <c r="K93" s="19"/>
      <c r="L93" s="19"/>
      <c r="M93" s="19"/>
      <c r="N93" s="20" t="s">
        <v>15</v>
      </c>
      <c r="O93" s="22"/>
      <c r="P93" s="22"/>
      <c r="S93" s="21"/>
      <c r="T93" s="2" t="s">
        <v>15</v>
      </c>
    </row>
    <row r="94" customFormat="false" ht="15" hidden="false" customHeight="false" outlineLevel="0" collapsed="false">
      <c r="B94" s="30"/>
      <c r="C94" s="19" t="n">
        <v>129</v>
      </c>
      <c r="D94" s="19"/>
      <c r="E94" s="19"/>
      <c r="F94" s="19"/>
      <c r="G94" s="31"/>
      <c r="H94" s="31"/>
      <c r="I94" s="31"/>
      <c r="J94" s="31"/>
      <c r="K94" s="19" t="n">
        <v>35180010</v>
      </c>
      <c r="L94" s="19" t="n">
        <v>-72.66588889</v>
      </c>
      <c r="M94" s="19" t="n">
        <v>4.93736111</v>
      </c>
      <c r="N94" s="20" t="n">
        <v>0.171389263713086</v>
      </c>
      <c r="O94" s="22"/>
      <c r="P94" s="22"/>
      <c r="R94" s="3" t="n">
        <f aca="false">((E86-L94)^2+(F86-M94)^2)^(1/2)</f>
        <v>2.84377477732782</v>
      </c>
      <c r="S94" s="21" t="n">
        <f aca="false">1/R94</f>
        <v>0.351645287795842</v>
      </c>
      <c r="T94" s="2" t="n">
        <f aca="false">S94/(S86+S87+S88+S89+S94+S95+S96)</f>
        <v>0.171389263713086</v>
      </c>
    </row>
    <row r="95" customFormat="false" ht="15" hidden="false" customHeight="false" outlineLevel="0" collapsed="false">
      <c r="B95" s="30"/>
      <c r="C95" s="19" t="n">
        <v>130</v>
      </c>
      <c r="D95" s="19"/>
      <c r="E95" s="19"/>
      <c r="F95" s="19"/>
      <c r="G95" s="31"/>
      <c r="H95" s="31"/>
      <c r="I95" s="31"/>
      <c r="J95" s="31"/>
      <c r="K95" s="19" t="n">
        <v>35070170</v>
      </c>
      <c r="L95" s="19" t="n">
        <v>-73.2</v>
      </c>
      <c r="M95" s="19" t="n">
        <v>4.73333333</v>
      </c>
      <c r="N95" s="20" t="n">
        <v>0.142702804885194</v>
      </c>
      <c r="O95" s="22"/>
      <c r="P95" s="22"/>
      <c r="R95" s="3" t="n">
        <f aca="false">((E86-L95)^2+(F86-M95)^2)^(1/2)</f>
        <v>3.41543717829635</v>
      </c>
      <c r="S95" s="21" t="n">
        <f aca="false">1/R95</f>
        <v>0.292788286768843</v>
      </c>
      <c r="T95" s="2" t="n">
        <f aca="false">S95/(S86+S87+S88+S89+S94+S95+S96)</f>
        <v>0.142702804885194</v>
      </c>
    </row>
    <row r="96" customFormat="false" ht="15" hidden="false" customHeight="false" outlineLevel="0" collapsed="false">
      <c r="B96" s="30"/>
      <c r="C96" s="19" t="n">
        <v>118</v>
      </c>
      <c r="D96" s="19"/>
      <c r="E96" s="19"/>
      <c r="F96" s="19"/>
      <c r="G96" s="31"/>
      <c r="H96" s="31"/>
      <c r="I96" s="31"/>
      <c r="J96" s="31"/>
      <c r="K96" s="19" t="n">
        <v>35197180</v>
      </c>
      <c r="L96" s="19" t="n">
        <v>-72.70194444</v>
      </c>
      <c r="M96" s="19" t="n">
        <v>5.30294444</v>
      </c>
      <c r="N96" s="20" t="n">
        <v>0.17551738381055</v>
      </c>
      <c r="O96" s="22"/>
      <c r="P96" s="22"/>
      <c r="R96" s="3" t="n">
        <f aca="false">((E86-L96)^2+(F86-M96)^2)^(1/2)</f>
        <v>2.77688998474442</v>
      </c>
      <c r="S96" s="21" t="n">
        <f aca="false">1/R96</f>
        <v>0.360115094762041</v>
      </c>
      <c r="T96" s="2" t="n">
        <f aca="false">S96/(S86+S87+S88+S89+S94+S95+S96)</f>
        <v>0.17551738381055</v>
      </c>
      <c r="U96" s="27" t="n">
        <f aca="false">SUM(T86:T89)+T94+T95+T96</f>
        <v>1</v>
      </c>
    </row>
    <row r="97" customFormat="false" ht="15" hidden="false" customHeight="false" outlineLevel="0" collapsed="false">
      <c r="B97" s="30"/>
      <c r="C97" s="19" t="n">
        <v>126</v>
      </c>
      <c r="D97" s="19"/>
      <c r="E97" s="19"/>
      <c r="F97" s="19"/>
      <c r="G97" s="31"/>
      <c r="H97" s="31"/>
      <c r="I97" s="31"/>
      <c r="J97" s="31"/>
      <c r="K97" s="19"/>
      <c r="L97" s="19"/>
      <c r="M97" s="19"/>
      <c r="N97" s="20"/>
      <c r="O97" s="22"/>
      <c r="P97" s="22"/>
    </row>
    <row r="98" customFormat="false" ht="15" hidden="false" customHeight="false" outlineLevel="0" collapsed="false">
      <c r="B98" s="30"/>
      <c r="C98" s="19" t="n">
        <v>138</v>
      </c>
      <c r="D98" s="19"/>
      <c r="E98" s="19"/>
      <c r="F98" s="19"/>
      <c r="G98" s="31"/>
      <c r="H98" s="31"/>
      <c r="I98" s="31"/>
      <c r="J98" s="31"/>
      <c r="K98" s="19"/>
      <c r="L98" s="19"/>
      <c r="M98" s="19"/>
      <c r="N98" s="20"/>
      <c r="O98" s="22"/>
      <c r="P98" s="22"/>
    </row>
    <row r="99" customFormat="false" ht="15" hidden="false" customHeight="false" outlineLevel="0" collapsed="false">
      <c r="B99" s="30"/>
      <c r="C99" s="19" t="n">
        <v>139</v>
      </c>
      <c r="D99" s="19"/>
      <c r="E99" s="19"/>
      <c r="F99" s="19"/>
      <c r="G99" s="31"/>
      <c r="H99" s="31"/>
      <c r="I99" s="31"/>
      <c r="J99" s="31"/>
      <c r="K99" s="19"/>
      <c r="L99" s="19"/>
      <c r="M99" s="19"/>
      <c r="N99" s="20"/>
      <c r="O99" s="22"/>
      <c r="P99" s="22"/>
    </row>
    <row r="100" customFormat="false" ht="15" hidden="false" customHeight="false" outlineLevel="0" collapsed="false">
      <c r="B100" s="30"/>
      <c r="C100" s="19" t="n">
        <v>140</v>
      </c>
      <c r="D100" s="19"/>
      <c r="E100" s="19"/>
      <c r="F100" s="19"/>
      <c r="G100" s="31"/>
      <c r="H100" s="31"/>
      <c r="I100" s="31"/>
      <c r="J100" s="31"/>
      <c r="K100" s="19"/>
      <c r="L100" s="19"/>
      <c r="M100" s="19"/>
      <c r="N100" s="20"/>
      <c r="O100" s="22"/>
      <c r="P100" s="22"/>
    </row>
    <row r="101" customFormat="false" ht="15" hidden="false" customHeight="false" outlineLevel="0" collapsed="false">
      <c r="B101" s="30"/>
      <c r="C101" s="19" t="n">
        <v>156</v>
      </c>
      <c r="D101" s="19"/>
      <c r="E101" s="19"/>
      <c r="F101" s="19"/>
      <c r="G101" s="31"/>
      <c r="H101" s="31"/>
      <c r="I101" s="31"/>
      <c r="J101" s="31"/>
      <c r="K101" s="19"/>
      <c r="L101" s="19"/>
      <c r="M101" s="19"/>
      <c r="N101" s="20"/>
      <c r="O101" s="22"/>
      <c r="P101" s="22"/>
    </row>
    <row r="102" customFormat="false" ht="15" hidden="false" customHeight="false" outlineLevel="0" collapsed="false">
      <c r="B102" s="30"/>
      <c r="C102" s="19" t="n">
        <v>157</v>
      </c>
      <c r="D102" s="19"/>
      <c r="E102" s="19"/>
      <c r="F102" s="19"/>
      <c r="G102" s="31"/>
      <c r="H102" s="31"/>
      <c r="I102" s="31"/>
      <c r="J102" s="31"/>
      <c r="K102" s="19"/>
      <c r="L102" s="19"/>
      <c r="M102" s="19"/>
      <c r="N102" s="20"/>
      <c r="O102" s="22"/>
      <c r="P102" s="22"/>
    </row>
    <row r="103" customFormat="false" ht="15" hidden="false" customHeight="false" outlineLevel="0" collapsed="false">
      <c r="B103" s="30"/>
      <c r="C103" s="19" t="n">
        <v>158</v>
      </c>
      <c r="D103" s="19"/>
      <c r="E103" s="19"/>
      <c r="F103" s="19"/>
      <c r="G103" s="31"/>
      <c r="H103" s="31"/>
      <c r="I103" s="31"/>
      <c r="J103" s="31"/>
      <c r="K103" s="19"/>
      <c r="L103" s="19"/>
      <c r="M103" s="19"/>
      <c r="N103" s="20"/>
      <c r="O103" s="22"/>
      <c r="P103" s="22"/>
    </row>
    <row r="104" customFormat="false" ht="15" hidden="false" customHeight="false" outlineLevel="0" collapsed="false">
      <c r="B104" s="30"/>
      <c r="C104" s="19" t="n">
        <v>292</v>
      </c>
      <c r="D104" s="19"/>
      <c r="E104" s="19"/>
      <c r="F104" s="19"/>
      <c r="G104" s="31"/>
      <c r="H104" s="31"/>
      <c r="I104" s="31"/>
      <c r="J104" s="31"/>
      <c r="K104" s="19"/>
      <c r="L104" s="19"/>
      <c r="M104" s="19"/>
      <c r="N104" s="20"/>
      <c r="O104" s="22"/>
      <c r="P104" s="22"/>
    </row>
    <row r="105" customFormat="false" ht="15" hidden="false" customHeight="false" outlineLevel="0" collapsed="false">
      <c r="B105" s="3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9"/>
    </row>
    <row r="106" customFormat="false" ht="15" hidden="false" customHeight="true" outlineLevel="0" collapsed="false">
      <c r="A106" s="1" t="n">
        <v>42</v>
      </c>
      <c r="B106" s="33" t="s">
        <v>24</v>
      </c>
      <c r="C106" s="34" t="n">
        <v>222</v>
      </c>
      <c r="D106" s="23" t="n">
        <v>42077020</v>
      </c>
      <c r="E106" s="23" t="n">
        <v>-70.24</v>
      </c>
      <c r="F106" s="23" t="n">
        <v>1.6</v>
      </c>
      <c r="G106" s="25"/>
      <c r="H106" s="25"/>
      <c r="I106" s="25"/>
      <c r="J106" s="25"/>
      <c r="K106" s="34" t="n">
        <v>42050020</v>
      </c>
      <c r="L106" s="34" t="n">
        <v>-70.73</v>
      </c>
      <c r="M106" s="34" t="n">
        <v>1.1</v>
      </c>
      <c r="N106" s="35" t="n">
        <v>0.220984111776819</v>
      </c>
      <c r="O106" s="25"/>
      <c r="P106" s="25"/>
      <c r="Q106" s="15"/>
      <c r="R106" s="3" t="n">
        <f aca="false">((E106-L106)^2+(F106-M106)^2)^(1/2)</f>
        <v>0.700071424927492</v>
      </c>
      <c r="S106" s="21" t="n">
        <f aca="false">1/R106</f>
        <v>1.428425678285</v>
      </c>
      <c r="T106" s="2" t="n">
        <f aca="false">S106/(S106+S107+S108)</f>
        <v>0.220984111776819</v>
      </c>
    </row>
    <row r="107" customFormat="false" ht="15" hidden="false" customHeight="false" outlineLevel="0" collapsed="false">
      <c r="B107" s="33"/>
      <c r="C107" s="34" t="n">
        <v>224</v>
      </c>
      <c r="D107" s="23"/>
      <c r="E107" s="23"/>
      <c r="F107" s="23"/>
      <c r="G107" s="25"/>
      <c r="H107" s="25"/>
      <c r="I107" s="25"/>
      <c r="J107" s="25"/>
      <c r="K107" s="34" t="n">
        <v>42070010</v>
      </c>
      <c r="L107" s="34" t="n">
        <v>-70.71</v>
      </c>
      <c r="M107" s="34" t="n">
        <v>1.21</v>
      </c>
      <c r="N107" s="35" t="n">
        <v>0.253308046366692</v>
      </c>
      <c r="O107" s="25"/>
      <c r="P107" s="25"/>
      <c r="Q107" s="15"/>
      <c r="R107" s="3" t="n">
        <f aca="false">((E106-L107)^2+(F106-M107)^2)^(1/2)</f>
        <v>0.610737259384098</v>
      </c>
      <c r="S107" s="21" t="n">
        <f aca="false">1/R107</f>
        <v>1.63736530665978</v>
      </c>
      <c r="T107" s="2" t="n">
        <f aca="false">S107/(S106+S107+S108)</f>
        <v>0.253308046366692</v>
      </c>
    </row>
    <row r="108" customFormat="false" ht="15" hidden="false" customHeight="false" outlineLevel="0" collapsed="false">
      <c r="B108" s="33"/>
      <c r="C108" s="34" t="n">
        <v>228</v>
      </c>
      <c r="D108" s="23"/>
      <c r="E108" s="23"/>
      <c r="F108" s="23"/>
      <c r="G108" s="25"/>
      <c r="H108" s="25"/>
      <c r="I108" s="25"/>
      <c r="J108" s="25"/>
      <c r="K108" s="34" t="n">
        <v>42070020</v>
      </c>
      <c r="L108" s="34" t="n">
        <v>-70.29</v>
      </c>
      <c r="M108" s="34" t="n">
        <v>1.31</v>
      </c>
      <c r="N108" s="35" t="n">
        <v>0.52570784185649</v>
      </c>
      <c r="O108" s="25"/>
      <c r="P108" s="25"/>
      <c r="Q108" s="15"/>
      <c r="R108" s="3" t="n">
        <f aca="false">((E106-L108)^2+(F106-M108)^2)^(1/2)</f>
        <v>0.294278779391245</v>
      </c>
      <c r="S108" s="21" t="n">
        <f aca="false">1/R108</f>
        <v>3.3981383301529</v>
      </c>
      <c r="T108" s="2" t="n">
        <f aca="false">S108/(S106+S107+S108)</f>
        <v>0.52570784185649</v>
      </c>
      <c r="U108" s="27" t="n">
        <f aca="false">T106+T107+T108</f>
        <v>1</v>
      </c>
    </row>
    <row r="109" customFormat="false" ht="15" hidden="false" customHeight="false" outlineLevel="0" collapsed="false">
      <c r="B109" s="33"/>
      <c r="C109" s="34" t="n">
        <v>229</v>
      </c>
      <c r="D109" s="23"/>
      <c r="E109" s="23"/>
      <c r="F109" s="23"/>
      <c r="G109" s="25"/>
      <c r="H109" s="25"/>
      <c r="I109" s="25"/>
      <c r="J109" s="25"/>
      <c r="K109" s="34"/>
      <c r="L109" s="34"/>
      <c r="M109" s="34"/>
      <c r="N109" s="35"/>
      <c r="O109" s="25"/>
      <c r="P109" s="25"/>
      <c r="Q109" s="15"/>
      <c r="R109" s="21"/>
      <c r="S109" s="21"/>
    </row>
    <row r="110" customFormat="false" ht="15" hidden="false" customHeight="false" outlineLevel="0" collapsed="false">
      <c r="B110" s="32"/>
      <c r="H110" s="26"/>
      <c r="I110" s="26"/>
      <c r="J110" s="26"/>
      <c r="K110" s="28"/>
      <c r="L110" s="28"/>
      <c r="M110" s="28"/>
      <c r="N110" s="29"/>
      <c r="P110" s="15"/>
      <c r="Q110" s="15"/>
      <c r="R110" s="21"/>
      <c r="S110" s="21"/>
    </row>
    <row r="111" customFormat="false" ht="15" hidden="false" customHeight="true" outlineLevel="0" collapsed="false">
      <c r="A111" s="1" t="n">
        <v>43</v>
      </c>
      <c r="B111" s="30" t="s">
        <v>25</v>
      </c>
      <c r="C111" s="36" t="n">
        <v>197</v>
      </c>
      <c r="D111" s="19" t="n">
        <v>11047020</v>
      </c>
      <c r="E111" s="19" t="n">
        <v>-76.65999722</v>
      </c>
      <c r="F111" s="19" t="n">
        <v>5.9</v>
      </c>
      <c r="G111" s="22"/>
      <c r="H111" s="31"/>
      <c r="I111" s="31"/>
      <c r="J111" s="31"/>
      <c r="K111" s="36" t="n">
        <v>11010010</v>
      </c>
      <c r="L111" s="36" t="n">
        <v>-76.54472222</v>
      </c>
      <c r="M111" s="36" t="n">
        <v>5.45894444</v>
      </c>
      <c r="N111" s="37" t="n">
        <v>0.204959977788618</v>
      </c>
      <c r="O111" s="22"/>
      <c r="P111" s="22"/>
      <c r="Q111" s="15"/>
      <c r="R111" s="3" t="n">
        <f aca="false">((E111-L111)^2+(F111-M111)^2)^(1/2)</f>
        <v>0.455870960505178</v>
      </c>
      <c r="S111" s="21" t="n">
        <f aca="false">1/R111</f>
        <v>2.19360320493291</v>
      </c>
      <c r="T111" s="2" t="n">
        <f aca="false">S111/(S111+S112+S113)</f>
        <v>0.204959977788618</v>
      </c>
    </row>
    <row r="112" customFormat="false" ht="15" hidden="false" customHeight="false" outlineLevel="0" collapsed="false">
      <c r="B112" s="30"/>
      <c r="C112" s="36" t="n">
        <v>198</v>
      </c>
      <c r="D112" s="19"/>
      <c r="E112" s="19"/>
      <c r="F112" s="19"/>
      <c r="G112" s="22"/>
      <c r="H112" s="31"/>
      <c r="I112" s="31"/>
      <c r="J112" s="31"/>
      <c r="K112" s="36" t="n">
        <v>11035020</v>
      </c>
      <c r="L112" s="36" t="n">
        <v>-76.74972222</v>
      </c>
      <c r="M112" s="36" t="n">
        <v>5.62616667</v>
      </c>
      <c r="N112" s="37" t="n">
        <v>0.324249785067099</v>
      </c>
      <c r="O112" s="22"/>
      <c r="P112" s="22"/>
      <c r="Q112" s="15"/>
      <c r="R112" s="3" t="n">
        <f aca="false">((E111-L112)^2+(F111-M112)^2)^(1/2)</f>
        <v>0.288158408247772</v>
      </c>
      <c r="S112" s="21" t="n">
        <f aca="false">1/R112</f>
        <v>3.47031345044131</v>
      </c>
      <c r="T112" s="2" t="n">
        <f aca="false">S112/(S111+S112+S113)</f>
        <v>0.324249785067099</v>
      </c>
    </row>
    <row r="113" customFormat="false" ht="15" hidden="false" customHeight="false" outlineLevel="0" collapsed="false">
      <c r="B113" s="30"/>
      <c r="C113" s="36" t="n">
        <v>199</v>
      </c>
      <c r="D113" s="19"/>
      <c r="E113" s="19"/>
      <c r="F113" s="19"/>
      <c r="G113" s="22"/>
      <c r="H113" s="31"/>
      <c r="I113" s="31"/>
      <c r="J113" s="31"/>
      <c r="K113" s="36" t="n">
        <v>11040010</v>
      </c>
      <c r="L113" s="36" t="n">
        <v>-76.53780556</v>
      </c>
      <c r="M113" s="36" t="n">
        <v>5.74361111</v>
      </c>
      <c r="N113" s="37" t="n">
        <v>0.470790237144283</v>
      </c>
      <c r="O113" s="22"/>
      <c r="P113" s="22"/>
      <c r="Q113" s="15"/>
      <c r="R113" s="3" t="n">
        <f aca="false">((E111-L113)^2+(F111-M113)^2)^(1/2)</f>
        <v>0.19846482481535</v>
      </c>
      <c r="S113" s="21" t="n">
        <f aca="false">1/R113</f>
        <v>5.03867625374115</v>
      </c>
      <c r="T113" s="2" t="n">
        <f aca="false">S113/(S111+S112+S113)</f>
        <v>0.470790237144283</v>
      </c>
      <c r="U113" s="27" t="n">
        <f aca="false">T111+T112+T113</f>
        <v>1</v>
      </c>
    </row>
    <row r="114" customFormat="false" ht="15" hidden="false" customHeight="false" outlineLevel="0" collapsed="false">
      <c r="B114" s="30"/>
      <c r="C114" s="36" t="n">
        <v>311</v>
      </c>
      <c r="D114" s="19"/>
      <c r="E114" s="19"/>
      <c r="F114" s="19"/>
      <c r="G114" s="22"/>
      <c r="H114" s="31"/>
      <c r="I114" s="31"/>
      <c r="J114" s="31"/>
      <c r="K114" s="36"/>
      <c r="L114" s="36"/>
      <c r="M114" s="36"/>
      <c r="N114" s="37"/>
      <c r="O114" s="22"/>
      <c r="P114" s="22"/>
      <c r="Q114" s="15"/>
      <c r="R114" s="21"/>
      <c r="S114" s="21"/>
    </row>
    <row r="115" customFormat="false" ht="15" hidden="false" customHeight="false" outlineLevel="0" collapsed="false">
      <c r="B115" s="32"/>
      <c r="H115" s="26"/>
      <c r="I115" s="26"/>
      <c r="J115" s="26"/>
      <c r="K115" s="28"/>
      <c r="L115" s="28"/>
      <c r="M115" s="28"/>
      <c r="N115" s="29"/>
      <c r="P115" s="15"/>
      <c r="Q115" s="15"/>
      <c r="R115" s="21"/>
      <c r="S115" s="21"/>
    </row>
    <row r="116" customFormat="false" ht="15" hidden="false" customHeight="true" outlineLevel="0" collapsed="false">
      <c r="A116" s="1" t="n">
        <v>44</v>
      </c>
      <c r="B116" s="33" t="s">
        <v>26</v>
      </c>
      <c r="C116" s="34" t="n">
        <v>197</v>
      </c>
      <c r="D116" s="23" t="n">
        <v>11077010</v>
      </c>
      <c r="E116" s="23" t="n">
        <v>-76.88447222</v>
      </c>
      <c r="F116" s="23" t="n">
        <v>6.5880556</v>
      </c>
      <c r="G116" s="25"/>
      <c r="H116" s="25"/>
      <c r="I116" s="25"/>
      <c r="J116" s="25"/>
      <c r="K116" s="34" t="n">
        <v>11010010</v>
      </c>
      <c r="L116" s="34" t="n">
        <v>-76.54472222</v>
      </c>
      <c r="M116" s="34" t="n">
        <v>5.45894444</v>
      </c>
      <c r="N116" s="35" t="n">
        <v>0.112158151362464</v>
      </c>
      <c r="O116" s="25"/>
      <c r="P116" s="25"/>
      <c r="Q116" s="15"/>
      <c r="R116" s="3" t="n">
        <f aca="false">((E116-L116)^2+(F116-M116)^2)^(1/2)</f>
        <v>1.17911919420241</v>
      </c>
      <c r="S116" s="21" t="n">
        <f aca="false">1/R116</f>
        <v>0.848090680668144</v>
      </c>
      <c r="T116" s="2" t="n">
        <f aca="false">S116/(S116+S117+S118+S120+S121)</f>
        <v>0.112158151362464</v>
      </c>
    </row>
    <row r="117" customFormat="false" ht="15" hidden="false" customHeight="false" outlineLevel="0" collapsed="false">
      <c r="B117" s="33"/>
      <c r="C117" s="34" t="n">
        <v>198</v>
      </c>
      <c r="D117" s="23"/>
      <c r="E117" s="23"/>
      <c r="F117" s="23"/>
      <c r="G117" s="25"/>
      <c r="H117" s="25"/>
      <c r="I117" s="25"/>
      <c r="J117" s="25"/>
      <c r="K117" s="34" t="n">
        <v>11035020</v>
      </c>
      <c r="L117" s="34" t="n">
        <v>-76.74972222</v>
      </c>
      <c r="M117" s="34" t="n">
        <v>5.62616667</v>
      </c>
      <c r="N117" s="35" t="n">
        <v>0.136158076080255</v>
      </c>
      <c r="O117" s="25"/>
      <c r="P117" s="25"/>
      <c r="R117" s="3" t="n">
        <f aca="false">((E116-L117)^2+(F116-M117)^2)^(1/2)</f>
        <v>0.971281563789073</v>
      </c>
      <c r="S117" s="21" t="n">
        <f aca="false">1/R117</f>
        <v>1.02956757060115</v>
      </c>
      <c r="T117" s="2" t="n">
        <f aca="false">S117/(S116+S117+S118+S120+S121)</f>
        <v>0.136158076080255</v>
      </c>
    </row>
    <row r="118" customFormat="false" ht="15" hidden="false" customHeight="false" outlineLevel="0" collapsed="false">
      <c r="B118" s="33"/>
      <c r="C118" s="34" t="n">
        <v>199</v>
      </c>
      <c r="D118" s="23"/>
      <c r="E118" s="23"/>
      <c r="F118" s="23"/>
      <c r="G118" s="25"/>
      <c r="H118" s="25"/>
      <c r="I118" s="25"/>
      <c r="J118" s="25"/>
      <c r="K118" s="34" t="n">
        <v>11040010</v>
      </c>
      <c r="L118" s="34" t="n">
        <v>-76.53780556</v>
      </c>
      <c r="M118" s="34" t="n">
        <v>5.74361111</v>
      </c>
      <c r="N118" s="35" t="n">
        <v>0.144876241831429</v>
      </c>
      <c r="O118" s="25"/>
      <c r="P118" s="25"/>
      <c r="R118" s="3" t="n">
        <f aca="false">((E116-L118)^2+(F116-M118)^2)^(1/2)</f>
        <v>0.912833100762085</v>
      </c>
      <c r="S118" s="21" t="n">
        <f aca="false">1/R118</f>
        <v>1.09549051098732</v>
      </c>
      <c r="T118" s="2" t="n">
        <f aca="false">S118/(S116+S117+S118+S120+S121)</f>
        <v>0.144876241831429</v>
      </c>
    </row>
    <row r="119" customFormat="false" ht="15" hidden="false" customHeight="false" outlineLevel="0" collapsed="false">
      <c r="B119" s="33"/>
      <c r="C119" s="34" t="n">
        <v>311</v>
      </c>
      <c r="D119" s="23"/>
      <c r="E119" s="23"/>
      <c r="F119" s="23"/>
      <c r="G119" s="25"/>
      <c r="H119" s="25"/>
      <c r="I119" s="25"/>
      <c r="J119" s="25"/>
      <c r="K119" s="34"/>
      <c r="L119" s="34"/>
      <c r="M119" s="34"/>
      <c r="N119" s="35"/>
      <c r="O119" s="25"/>
      <c r="P119" s="25"/>
    </row>
    <row r="120" customFormat="false" ht="15" hidden="false" customHeight="false" outlineLevel="0" collapsed="false">
      <c r="B120" s="33"/>
      <c r="C120" s="34" t="n">
        <v>193</v>
      </c>
      <c r="D120" s="23"/>
      <c r="E120" s="23"/>
      <c r="F120" s="23"/>
      <c r="G120" s="25"/>
      <c r="H120" s="25"/>
      <c r="I120" s="25"/>
      <c r="J120" s="25"/>
      <c r="K120" s="34" t="n">
        <v>11050060</v>
      </c>
      <c r="L120" s="34" t="n">
        <v>-76.91563889</v>
      </c>
      <c r="M120" s="34" t="n">
        <v>6.10833333</v>
      </c>
      <c r="N120" s="35" t="n">
        <v>0.275095858368361</v>
      </c>
      <c r="O120" s="25"/>
      <c r="P120" s="25"/>
      <c r="R120" s="3" t="n">
        <f aca="false">((E116-L120)^2+(F116-M120)^2)^(1/2)</f>
        <v>0.480733624425046</v>
      </c>
      <c r="S120" s="21" t="n">
        <f aca="false">1/R120</f>
        <v>2.08015405869725</v>
      </c>
      <c r="T120" s="2" t="n">
        <f aca="false">S120/(S116+S117+S118+S120+S121)</f>
        <v>0.275095858368361</v>
      </c>
    </row>
    <row r="121" customFormat="false" ht="15" hidden="false" customHeight="false" outlineLevel="0" collapsed="false">
      <c r="B121" s="33"/>
      <c r="C121" s="34" t="n">
        <v>194</v>
      </c>
      <c r="D121" s="23"/>
      <c r="E121" s="23"/>
      <c r="F121" s="23"/>
      <c r="G121" s="25"/>
      <c r="H121" s="25"/>
      <c r="I121" s="25"/>
      <c r="J121" s="25"/>
      <c r="K121" s="34" t="n">
        <v>11050010</v>
      </c>
      <c r="L121" s="34" t="n">
        <v>-76.72702778</v>
      </c>
      <c r="M121" s="34" t="n">
        <v>6.22177778</v>
      </c>
      <c r="N121" s="35" t="n">
        <v>0.331711672357491</v>
      </c>
      <c r="O121" s="25"/>
      <c r="P121" s="25"/>
      <c r="R121" s="3" t="n">
        <f aca="false">((E116-L121)^2+(F116-M121)^2)^(1/2)</f>
        <v>0.39868307351939</v>
      </c>
      <c r="S121" s="21" t="n">
        <f aca="false">1/R121</f>
        <v>2.50825797837982</v>
      </c>
      <c r="T121" s="2" t="n">
        <f aca="false">S121/(S116+S117+S118+S120+S121)</f>
        <v>0.331711672357491</v>
      </c>
      <c r="U121" s="2" t="n">
        <f aca="false">T116+T117+T118+T120+T121</f>
        <v>1</v>
      </c>
    </row>
    <row r="122" customFormat="false" ht="15" hidden="false" customHeight="false" outlineLevel="0" collapsed="false">
      <c r="B122" s="33"/>
      <c r="C122" s="34" t="n">
        <v>196</v>
      </c>
      <c r="D122" s="23"/>
      <c r="E122" s="23"/>
      <c r="F122" s="23"/>
      <c r="G122" s="25"/>
      <c r="H122" s="25"/>
      <c r="I122" s="25"/>
      <c r="J122" s="25"/>
      <c r="K122" s="34"/>
      <c r="L122" s="34"/>
      <c r="M122" s="34"/>
      <c r="N122" s="35"/>
      <c r="O122" s="25"/>
      <c r="P122" s="25"/>
    </row>
    <row r="123" customFormat="false" ht="15" hidden="false" customHeight="false" outlineLevel="0" collapsed="false">
      <c r="B123" s="32"/>
      <c r="C123" s="26"/>
      <c r="D123" s="26"/>
      <c r="E123" s="26"/>
      <c r="F123" s="26"/>
      <c r="G123" s="26"/>
      <c r="H123" s="26"/>
      <c r="I123" s="26"/>
      <c r="J123" s="26"/>
      <c r="K123" s="28"/>
      <c r="L123" s="28"/>
      <c r="M123" s="28"/>
      <c r="N123" s="29"/>
      <c r="P123" s="15"/>
    </row>
    <row r="124" customFormat="false" ht="15" hidden="false" customHeight="true" outlineLevel="0" collapsed="false">
      <c r="A124" s="1" t="n">
        <v>45</v>
      </c>
      <c r="B124" s="30" t="s">
        <v>27</v>
      </c>
      <c r="C124" s="36" t="n">
        <v>74</v>
      </c>
      <c r="D124" s="19" t="n">
        <v>32037030</v>
      </c>
      <c r="E124" s="19" t="n">
        <v>-73.79225</v>
      </c>
      <c r="F124" s="19" t="n">
        <v>2.8563889</v>
      </c>
      <c r="G124" s="22"/>
      <c r="H124" s="31" t="s">
        <v>15</v>
      </c>
      <c r="I124" s="31"/>
      <c r="J124" s="31"/>
      <c r="K124" s="36" t="n">
        <v>32010010</v>
      </c>
      <c r="L124" s="36" t="n">
        <v>-74.10308333</v>
      </c>
      <c r="M124" s="36" t="n">
        <v>2.56283333</v>
      </c>
      <c r="N124" s="37" t="n">
        <v>1</v>
      </c>
      <c r="O124" s="22"/>
      <c r="P124" s="22"/>
      <c r="T124" s="0" t="n">
        <v>1</v>
      </c>
    </row>
    <row r="125" customFormat="false" ht="15" hidden="false" customHeight="false" outlineLevel="0" collapsed="false">
      <c r="B125" s="30"/>
      <c r="C125" s="36" t="n">
        <v>151</v>
      </c>
      <c r="D125" s="19"/>
      <c r="E125" s="19"/>
      <c r="F125" s="19"/>
      <c r="G125" s="22"/>
      <c r="H125" s="31"/>
      <c r="I125" s="31"/>
      <c r="J125" s="31"/>
      <c r="K125" s="36" t="s">
        <v>15</v>
      </c>
      <c r="L125" s="36"/>
      <c r="M125" s="36"/>
      <c r="N125" s="37"/>
      <c r="O125" s="22"/>
      <c r="P125" s="22"/>
    </row>
    <row r="126" customFormat="false" ht="15" hidden="false" customHeight="false" outlineLevel="0" collapsed="false">
      <c r="B126" s="30"/>
      <c r="C126" s="36" t="n">
        <v>294</v>
      </c>
      <c r="D126" s="19"/>
      <c r="E126" s="19"/>
      <c r="F126" s="19"/>
      <c r="G126" s="22"/>
      <c r="H126" s="31"/>
      <c r="I126" s="31"/>
      <c r="J126" s="31"/>
      <c r="K126" s="36" t="s">
        <v>15</v>
      </c>
      <c r="L126" s="36"/>
      <c r="M126" s="36"/>
      <c r="N126" s="37"/>
      <c r="O126" s="22"/>
      <c r="P126" s="22"/>
    </row>
    <row r="127" customFormat="false" ht="15" hidden="false" customHeight="false" outlineLevel="0" collapsed="false">
      <c r="B127" s="32"/>
      <c r="C127" s="28"/>
      <c r="D127" s="28"/>
      <c r="E127" s="28"/>
      <c r="F127" s="28"/>
      <c r="G127" s="28"/>
      <c r="H127" s="26"/>
      <c r="I127" s="26"/>
      <c r="J127" s="26"/>
      <c r="K127" s="26"/>
      <c r="L127" s="26"/>
      <c r="M127" s="26"/>
      <c r="N127" s="38"/>
      <c r="O127" s="15"/>
      <c r="P127" s="15"/>
    </row>
    <row r="128" customFormat="false" ht="15" hidden="false" customHeight="true" outlineLevel="0" collapsed="false">
      <c r="A128" s="1" t="n">
        <v>46</v>
      </c>
      <c r="B128" s="33" t="s">
        <v>28</v>
      </c>
      <c r="C128" s="34" t="n">
        <v>74</v>
      </c>
      <c r="D128" s="23" t="n">
        <v>32107010</v>
      </c>
      <c r="E128" s="23" t="n">
        <v>-72.75111111</v>
      </c>
      <c r="F128" s="23" t="n">
        <v>2.6888889</v>
      </c>
      <c r="G128" s="25"/>
      <c r="H128" s="25"/>
      <c r="I128" s="25"/>
      <c r="J128" s="25"/>
      <c r="K128" s="34" t="n">
        <v>32010010</v>
      </c>
      <c r="L128" s="34" t="n">
        <v>-74.10308333</v>
      </c>
      <c r="M128" s="34" t="n">
        <v>2.56283333</v>
      </c>
      <c r="N128" s="35" t="n">
        <v>0.161791411684179</v>
      </c>
      <c r="O128" s="25"/>
      <c r="P128" s="25"/>
      <c r="R128" s="3" t="n">
        <f aca="false">((E128-L128)^2+(F128-M128)^2)^(1/2)</f>
        <v>1.357836105861</v>
      </c>
      <c r="S128" s="21" t="n">
        <f aca="false">1/R128</f>
        <v>0.736465907544785</v>
      </c>
      <c r="T128" s="2" t="n">
        <f aca="false">S128/(S128+S131+S132+S133)</f>
        <v>0.161791411684179</v>
      </c>
    </row>
    <row r="129" customFormat="false" ht="15" hidden="false" customHeight="false" outlineLevel="0" collapsed="false">
      <c r="B129" s="33"/>
      <c r="C129" s="34" t="n">
        <v>151</v>
      </c>
      <c r="D129" s="23"/>
      <c r="E129" s="23"/>
      <c r="F129" s="23"/>
      <c r="G129" s="25"/>
      <c r="H129" s="25"/>
      <c r="I129" s="25"/>
      <c r="J129" s="25"/>
      <c r="K129" s="34" t="s">
        <v>15</v>
      </c>
      <c r="L129" s="34"/>
      <c r="M129" s="34"/>
      <c r="N129" s="35"/>
      <c r="O129" s="25"/>
      <c r="P129" s="25"/>
    </row>
    <row r="130" customFormat="false" ht="15" hidden="false" customHeight="false" outlineLevel="0" collapsed="false">
      <c r="B130" s="33"/>
      <c r="C130" s="34" t="n">
        <v>294</v>
      </c>
      <c r="D130" s="23"/>
      <c r="E130" s="23"/>
      <c r="F130" s="23"/>
      <c r="G130" s="25"/>
      <c r="H130" s="25"/>
      <c r="I130" s="25"/>
      <c r="J130" s="25"/>
      <c r="K130" s="34" t="s">
        <v>15</v>
      </c>
      <c r="L130" s="34"/>
      <c r="M130" s="34"/>
      <c r="N130" s="35"/>
      <c r="O130" s="25"/>
      <c r="P130" s="25"/>
    </row>
    <row r="131" customFormat="false" ht="15" hidden="false" customHeight="false" outlineLevel="0" collapsed="false">
      <c r="B131" s="33"/>
      <c r="C131" s="34" t="n">
        <v>150</v>
      </c>
      <c r="D131" s="23"/>
      <c r="E131" s="23"/>
      <c r="F131" s="23"/>
      <c r="G131" s="25"/>
      <c r="H131" s="25"/>
      <c r="I131" s="25"/>
      <c r="J131" s="25"/>
      <c r="K131" s="34" t="n">
        <v>32070060</v>
      </c>
      <c r="L131" s="34" t="n">
        <v>-73.63333333</v>
      </c>
      <c r="M131" s="34" t="n">
        <v>3.46666667</v>
      </c>
      <c r="N131" s="35" t="n">
        <v>0.186789217107096</v>
      </c>
      <c r="O131" s="25"/>
      <c r="P131" s="25"/>
      <c r="R131" s="3" t="n">
        <f aca="false">((E128-L131)^2+(F128-M131)^2)^(1/2)</f>
        <v>1.17611832098982</v>
      </c>
      <c r="S131" s="21" t="n">
        <f aca="false">1/R131</f>
        <v>0.850254589315813</v>
      </c>
      <c r="T131" s="2" t="n">
        <f aca="false">S131/(S128+S131+S132+S133)</f>
        <v>0.186789217107096</v>
      </c>
    </row>
    <row r="132" customFormat="false" ht="15" hidden="false" customHeight="false" outlineLevel="0" collapsed="false">
      <c r="B132" s="33"/>
      <c r="C132" s="34" t="n">
        <v>162</v>
      </c>
      <c r="D132" s="23"/>
      <c r="E132" s="23"/>
      <c r="F132" s="23"/>
      <c r="G132" s="25"/>
      <c r="H132" s="25"/>
      <c r="I132" s="25"/>
      <c r="J132" s="25"/>
      <c r="K132" s="34" t="n">
        <v>32080010</v>
      </c>
      <c r="L132" s="34" t="n">
        <v>-73.21</v>
      </c>
      <c r="M132" s="34" t="n">
        <v>2.94</v>
      </c>
      <c r="N132" s="35" t="n">
        <v>0.419968155475308</v>
      </c>
      <c r="O132" s="25"/>
      <c r="P132" s="25"/>
      <c r="R132" s="3" t="n">
        <f aca="false">((E128-L132)^2+(F128-M132)^2)^(1/2)</f>
        <v>0.523102091286815</v>
      </c>
      <c r="S132" s="21" t="n">
        <f aca="false">1/R132</f>
        <v>1.91167272441988</v>
      </c>
      <c r="T132" s="2" t="n">
        <f aca="false">S132/(S128+S131+S132+S133)</f>
        <v>0.419968155475308</v>
      </c>
    </row>
    <row r="133" customFormat="false" ht="15" hidden="false" customHeight="false" outlineLevel="0" collapsed="false">
      <c r="B133" s="33"/>
      <c r="C133" s="34"/>
      <c r="D133" s="23"/>
      <c r="E133" s="23"/>
      <c r="F133" s="23"/>
      <c r="G133" s="25"/>
      <c r="H133" s="25"/>
      <c r="I133" s="25"/>
      <c r="J133" s="25"/>
      <c r="K133" s="34" t="n">
        <v>32070020</v>
      </c>
      <c r="L133" s="34" t="n">
        <v>-73.51666667</v>
      </c>
      <c r="M133" s="34" t="n">
        <v>3.25</v>
      </c>
      <c r="N133" s="35" t="n">
        <v>0.231451215733417</v>
      </c>
      <c r="O133" s="25"/>
      <c r="P133" s="25"/>
      <c r="R133" s="3" t="n">
        <f aca="false">((E128-L133)^2+(F128-M133)^2)^(1/2)</f>
        <v>0.949168574063711</v>
      </c>
      <c r="S133" s="21" t="n">
        <f aca="false">1/R133</f>
        <v>1.05355363349069</v>
      </c>
      <c r="T133" s="2" t="n">
        <f aca="false">S133/(S128+S131+S132+S133)</f>
        <v>0.231451215733417</v>
      </c>
      <c r="U133" s="2" t="n">
        <f aca="false">T128+T131+T132+T133</f>
        <v>1</v>
      </c>
    </row>
    <row r="134" customFormat="false" ht="15" hidden="false" customHeight="false" outlineLevel="0" collapsed="false">
      <c r="B134" s="3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9"/>
    </row>
    <row r="135" customFormat="false" ht="15" hidden="false" customHeight="true" outlineLevel="0" collapsed="false">
      <c r="A135" s="1" t="n">
        <v>47</v>
      </c>
      <c r="B135" s="30" t="s">
        <v>29</v>
      </c>
      <c r="C135" s="36" t="n">
        <v>74</v>
      </c>
      <c r="D135" s="19" t="n">
        <v>32157060</v>
      </c>
      <c r="E135" s="19" t="n">
        <v>-69.58805556</v>
      </c>
      <c r="F135" s="19" t="n">
        <v>3.7172222</v>
      </c>
      <c r="G135" s="22"/>
      <c r="H135" s="31"/>
      <c r="I135" s="31"/>
      <c r="J135" s="31"/>
      <c r="K135" s="36" t="n">
        <v>32010010</v>
      </c>
      <c r="L135" s="36" t="n">
        <v>-74.10308333</v>
      </c>
      <c r="M135" s="36" t="n">
        <v>2.56283333</v>
      </c>
      <c r="N135" s="37" t="n">
        <v>0.218064625602704</v>
      </c>
      <c r="O135" s="22"/>
      <c r="P135" s="22"/>
      <c r="R135" s="3" t="n">
        <f aca="false">((E135-L135)^2+(F135-M135)^2)^(1/2)</f>
        <v>4.6602670982521</v>
      </c>
      <c r="S135" s="21" t="n">
        <f aca="false">1/R135</f>
        <v>0.214579975550127</v>
      </c>
      <c r="T135" s="2" t="n">
        <f aca="false">S135/(S135+S138+S139+S140)</f>
        <v>0.218064625602704</v>
      </c>
    </row>
    <row r="136" customFormat="false" ht="15" hidden="false" customHeight="false" outlineLevel="0" collapsed="false">
      <c r="B136" s="30"/>
      <c r="C136" s="36" t="n">
        <v>151</v>
      </c>
      <c r="D136" s="19"/>
      <c r="E136" s="19"/>
      <c r="F136" s="19"/>
      <c r="G136" s="22"/>
      <c r="H136" s="31"/>
      <c r="I136" s="31"/>
      <c r="J136" s="31"/>
      <c r="K136" s="36" t="s">
        <v>15</v>
      </c>
      <c r="L136" s="36"/>
      <c r="M136" s="36"/>
      <c r="N136" s="37"/>
      <c r="O136" s="22"/>
      <c r="P136" s="22"/>
    </row>
    <row r="137" customFormat="false" ht="15" hidden="false" customHeight="false" outlineLevel="0" collapsed="false">
      <c r="B137" s="30"/>
      <c r="C137" s="36" t="n">
        <v>294</v>
      </c>
      <c r="D137" s="19"/>
      <c r="E137" s="19"/>
      <c r="F137" s="19"/>
      <c r="G137" s="22"/>
      <c r="H137" s="31"/>
      <c r="I137" s="31"/>
      <c r="J137" s="31"/>
      <c r="K137" s="36" t="s">
        <v>15</v>
      </c>
      <c r="L137" s="36"/>
      <c r="M137" s="36"/>
      <c r="N137" s="37"/>
      <c r="O137" s="22"/>
      <c r="P137" s="22"/>
    </row>
    <row r="138" customFormat="false" ht="15" hidden="false" customHeight="false" outlineLevel="0" collapsed="false">
      <c r="B138" s="30"/>
      <c r="C138" s="36" t="n">
        <v>150</v>
      </c>
      <c r="D138" s="19"/>
      <c r="E138" s="19"/>
      <c r="F138" s="19"/>
      <c r="G138" s="22"/>
      <c r="H138" s="31"/>
      <c r="I138" s="31"/>
      <c r="J138" s="31"/>
      <c r="K138" s="36" t="n">
        <v>32070060</v>
      </c>
      <c r="L138" s="36" t="n">
        <v>-73.63333333</v>
      </c>
      <c r="M138" s="36" t="n">
        <v>3.46666667</v>
      </c>
      <c r="N138" s="37" t="n">
        <v>0.250735735451566</v>
      </c>
      <c r="O138" s="22"/>
      <c r="P138" s="22"/>
      <c r="R138" s="3" t="n">
        <f aca="false">((E135-L138)^2+(F135-M138)^2)^(1/2)</f>
        <v>4.05302976920596</v>
      </c>
      <c r="S138" s="21" t="n">
        <f aca="false">1/R138</f>
        <v>0.246729004459277</v>
      </c>
      <c r="T138" s="2" t="n">
        <f aca="false">S138/(S135+S138+S139+S140)</f>
        <v>0.250735735451566</v>
      </c>
    </row>
    <row r="139" customFormat="false" ht="15" hidden="false" customHeight="false" outlineLevel="0" collapsed="false">
      <c r="B139" s="30"/>
      <c r="C139" s="36" t="n">
        <v>162</v>
      </c>
      <c r="D139" s="19"/>
      <c r="E139" s="19"/>
      <c r="F139" s="19"/>
      <c r="G139" s="22"/>
      <c r="H139" s="31"/>
      <c r="I139" s="31"/>
      <c r="J139" s="31"/>
      <c r="K139" s="36" t="n">
        <v>32080010</v>
      </c>
      <c r="L139" s="36" t="n">
        <v>-73.21</v>
      </c>
      <c r="M139" s="36" t="n">
        <v>2.94</v>
      </c>
      <c r="N139" s="37" t="n">
        <v>0.274333298133781</v>
      </c>
      <c r="O139" s="22"/>
      <c r="P139" s="22"/>
      <c r="R139" s="3" t="n">
        <f aca="false">((E135-L139)^2+(F135-M139)^2)^(1/2)</f>
        <v>3.70439683006825</v>
      </c>
      <c r="S139" s="21" t="n">
        <f aca="false">1/R139</f>
        <v>0.269949480542444</v>
      </c>
      <c r="T139" s="2" t="n">
        <f aca="false">S139/(S135+S138+S139+S140)</f>
        <v>0.274333298133781</v>
      </c>
    </row>
    <row r="140" customFormat="false" ht="15" hidden="false" customHeight="false" outlineLevel="0" collapsed="false">
      <c r="B140" s="30"/>
      <c r="C140" s="36"/>
      <c r="D140" s="19"/>
      <c r="E140" s="19"/>
      <c r="F140" s="19"/>
      <c r="G140" s="22"/>
      <c r="H140" s="31"/>
      <c r="I140" s="31"/>
      <c r="J140" s="31"/>
      <c r="K140" s="36" t="n">
        <v>32070020</v>
      </c>
      <c r="L140" s="36" t="n">
        <v>-73.51666667</v>
      </c>
      <c r="M140" s="36" t="n">
        <v>3.25</v>
      </c>
      <c r="N140" s="37" t="n">
        <v>0.256866340811949</v>
      </c>
      <c r="O140" s="22"/>
      <c r="P140" s="22"/>
      <c r="R140" s="3" t="n">
        <f aca="false">((E135-L140)^2+(F135-M140)^2)^(1/2)</f>
        <v>3.95629648001617</v>
      </c>
      <c r="S140" s="21" t="n">
        <f aca="false">1/R140</f>
        <v>0.252761643383186</v>
      </c>
      <c r="T140" s="2" t="n">
        <f aca="false">S140/(S135+S138+S139+S140)</f>
        <v>0.256866340811949</v>
      </c>
      <c r="U140" s="2" t="n">
        <f aca="false">T135+T138+T139+T140</f>
        <v>1</v>
      </c>
    </row>
    <row r="141" customFormat="false" ht="15" hidden="false" customHeight="false" outlineLevel="0" collapsed="false">
      <c r="B141" s="30"/>
      <c r="C141" s="36" t="n">
        <v>137</v>
      </c>
      <c r="D141" s="19"/>
      <c r="E141" s="19"/>
      <c r="F141" s="19"/>
      <c r="G141" s="22"/>
      <c r="H141" s="31"/>
      <c r="I141" s="31"/>
      <c r="J141" s="31"/>
      <c r="K141" s="36"/>
      <c r="L141" s="36"/>
      <c r="M141" s="36"/>
      <c r="N141" s="37"/>
      <c r="O141" s="22"/>
      <c r="P141" s="22"/>
    </row>
    <row r="142" customFormat="false" ht="15" hidden="false" customHeight="false" outlineLevel="0" collapsed="false">
      <c r="B142" s="30"/>
      <c r="C142" s="36" t="n">
        <v>152</v>
      </c>
      <c r="D142" s="19"/>
      <c r="E142" s="19"/>
      <c r="F142" s="19"/>
      <c r="G142" s="22"/>
      <c r="H142" s="31"/>
      <c r="I142" s="31"/>
      <c r="J142" s="31"/>
      <c r="K142" s="36"/>
      <c r="L142" s="36"/>
      <c r="M142" s="36"/>
      <c r="N142" s="37"/>
      <c r="O142" s="22"/>
      <c r="P142" s="22"/>
    </row>
    <row r="143" customFormat="false" ht="15" hidden="false" customHeight="false" outlineLevel="0" collapsed="false">
      <c r="B143" s="30"/>
      <c r="C143" s="36" t="n">
        <v>159</v>
      </c>
      <c r="D143" s="19"/>
      <c r="E143" s="19"/>
      <c r="F143" s="19"/>
      <c r="G143" s="22"/>
      <c r="H143" s="31"/>
      <c r="I143" s="31"/>
      <c r="J143" s="31"/>
      <c r="K143" s="36"/>
      <c r="L143" s="36"/>
      <c r="M143" s="36"/>
      <c r="N143" s="37"/>
      <c r="O143" s="22"/>
      <c r="P143" s="22"/>
    </row>
    <row r="144" customFormat="false" ht="15" hidden="false" customHeight="false" outlineLevel="0" collapsed="false">
      <c r="B144" s="30"/>
      <c r="C144" s="36" t="n">
        <v>160</v>
      </c>
      <c r="D144" s="19"/>
      <c r="E144" s="19"/>
      <c r="F144" s="19"/>
      <c r="G144" s="22"/>
      <c r="H144" s="31"/>
      <c r="I144" s="31"/>
      <c r="J144" s="31"/>
      <c r="K144" s="36"/>
      <c r="L144" s="36"/>
      <c r="M144" s="36"/>
      <c r="N144" s="37"/>
      <c r="O144" s="22"/>
      <c r="P144" s="22"/>
    </row>
    <row r="145" customFormat="false" ht="15" hidden="false" customHeight="false" outlineLevel="0" collapsed="false">
      <c r="B145" s="30"/>
      <c r="C145" s="36" t="n">
        <v>171</v>
      </c>
      <c r="D145" s="19"/>
      <c r="E145" s="19"/>
      <c r="F145" s="19"/>
      <c r="G145" s="22"/>
      <c r="H145" s="31"/>
      <c r="I145" s="31"/>
      <c r="J145" s="31"/>
      <c r="K145" s="36"/>
      <c r="L145" s="36"/>
      <c r="M145" s="36"/>
      <c r="N145" s="37"/>
      <c r="O145" s="22"/>
      <c r="P145" s="22"/>
    </row>
    <row r="146" customFormat="false" ht="15" hidden="false" customHeight="false" outlineLevel="0" collapsed="false">
      <c r="B146" s="30"/>
      <c r="C146" s="36" t="n">
        <v>161</v>
      </c>
      <c r="D146" s="19"/>
      <c r="E146" s="19"/>
      <c r="F146" s="19"/>
      <c r="G146" s="22"/>
      <c r="H146" s="31"/>
      <c r="I146" s="31"/>
      <c r="J146" s="31"/>
      <c r="K146" s="36"/>
      <c r="L146" s="36"/>
      <c r="M146" s="36"/>
      <c r="N146" s="37"/>
      <c r="O146" s="22"/>
      <c r="P146" s="22"/>
    </row>
    <row r="147" customFormat="false" ht="15" hidden="false" customHeight="false" outlineLevel="0" collapsed="false">
      <c r="B147" s="3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9"/>
    </row>
    <row r="148" customFormat="false" ht="15" hidden="false" customHeight="true" outlineLevel="0" collapsed="false">
      <c r="A148" s="1" t="n">
        <v>48</v>
      </c>
      <c r="B148" s="33" t="s">
        <v>30</v>
      </c>
      <c r="C148" s="34" t="n">
        <v>74</v>
      </c>
      <c r="D148" s="23" t="n">
        <v>32207010</v>
      </c>
      <c r="E148" s="23" t="n">
        <v>-68.34999722</v>
      </c>
      <c r="F148" s="23" t="n">
        <v>3.9</v>
      </c>
      <c r="G148" s="25"/>
      <c r="H148" s="25"/>
      <c r="I148" s="25"/>
      <c r="J148" s="25"/>
      <c r="K148" s="34" t="n">
        <v>32010010</v>
      </c>
      <c r="L148" s="34" t="n">
        <v>-74.10308333</v>
      </c>
      <c r="M148" s="34" t="n">
        <v>2.56283333</v>
      </c>
      <c r="N148" s="35" t="n">
        <v>0.225189000422611</v>
      </c>
      <c r="O148" s="25"/>
      <c r="P148" s="25"/>
      <c r="R148" s="3" t="n">
        <f aca="false">((E148-L148)^2+(F148-M148)^2)^(1/2)</f>
        <v>5.90643839318026</v>
      </c>
      <c r="S148" s="21" t="n">
        <f aca="false">1/R148</f>
        <v>0.169306768890475</v>
      </c>
      <c r="T148" s="2" t="n">
        <f aca="false">S148/(S148+S151+S152+S153)</f>
        <v>0.225189000422611</v>
      </c>
    </row>
    <row r="149" customFormat="false" ht="15" hidden="false" customHeight="false" outlineLevel="0" collapsed="false">
      <c r="B149" s="33"/>
      <c r="C149" s="34" t="n">
        <v>151</v>
      </c>
      <c r="D149" s="23"/>
      <c r="E149" s="23"/>
      <c r="F149" s="23"/>
      <c r="G149" s="25"/>
      <c r="H149" s="25"/>
      <c r="I149" s="25"/>
      <c r="J149" s="25"/>
      <c r="K149" s="34" t="s">
        <v>15</v>
      </c>
      <c r="L149" s="34"/>
      <c r="M149" s="34"/>
      <c r="N149" s="35"/>
      <c r="O149" s="25"/>
      <c r="P149" s="25"/>
    </row>
    <row r="150" customFormat="false" ht="15" hidden="false" customHeight="false" outlineLevel="0" collapsed="false">
      <c r="B150" s="33"/>
      <c r="C150" s="34" t="n">
        <v>294</v>
      </c>
      <c r="D150" s="23"/>
      <c r="E150" s="23"/>
      <c r="F150" s="23"/>
      <c r="G150" s="25"/>
      <c r="H150" s="25"/>
      <c r="I150" s="25"/>
      <c r="J150" s="25"/>
      <c r="K150" s="34" t="s">
        <v>15</v>
      </c>
      <c r="L150" s="34"/>
      <c r="M150" s="34"/>
      <c r="N150" s="35"/>
      <c r="O150" s="25"/>
      <c r="P150" s="25"/>
    </row>
    <row r="151" customFormat="false" ht="15" hidden="false" customHeight="false" outlineLevel="0" collapsed="false">
      <c r="B151" s="33"/>
      <c r="C151" s="34" t="n">
        <v>150</v>
      </c>
      <c r="D151" s="23"/>
      <c r="E151" s="23"/>
      <c r="F151" s="23"/>
      <c r="G151" s="25"/>
      <c r="H151" s="25"/>
      <c r="I151" s="25"/>
      <c r="J151" s="25"/>
      <c r="K151" s="34" t="n">
        <v>32070060</v>
      </c>
      <c r="L151" s="34" t="n">
        <v>-73.63333333</v>
      </c>
      <c r="M151" s="34" t="n">
        <v>3.46666667</v>
      </c>
      <c r="N151" s="35" t="n">
        <v>0.250904662829692</v>
      </c>
      <c r="O151" s="25"/>
      <c r="P151" s="25"/>
      <c r="R151" s="3" t="n">
        <f aca="false">((E148-L151)^2+(F148-M151)^2)^(1/2)</f>
        <v>5.30107708169941</v>
      </c>
      <c r="S151" s="21" t="n">
        <f aca="false">1/R151</f>
        <v>0.188640909118685</v>
      </c>
      <c r="T151" s="2" t="n">
        <f aca="false">S151/(S148+S151+S152+S153)</f>
        <v>0.250904662829692</v>
      </c>
    </row>
    <row r="152" customFormat="false" ht="15" hidden="false" customHeight="false" outlineLevel="0" collapsed="false">
      <c r="B152" s="33"/>
      <c r="C152" s="34" t="n">
        <v>162</v>
      </c>
      <c r="D152" s="23"/>
      <c r="E152" s="23"/>
      <c r="F152" s="23"/>
      <c r="G152" s="25"/>
      <c r="H152" s="25"/>
      <c r="I152" s="25"/>
      <c r="J152" s="25"/>
      <c r="K152" s="34" t="n">
        <v>32080010</v>
      </c>
      <c r="L152" s="34" t="n">
        <v>-73.21</v>
      </c>
      <c r="M152" s="34" t="n">
        <v>2.94</v>
      </c>
      <c r="N152" s="35" t="n">
        <v>0.268487898194318</v>
      </c>
      <c r="O152" s="25"/>
      <c r="P152" s="25"/>
      <c r="R152" s="3" t="n">
        <f aca="false">((E148-L152)^2+(F148-M152)^2)^(1/2)</f>
        <v>4.95391027589394</v>
      </c>
      <c r="S152" s="21" t="n">
        <f aca="false">1/R152</f>
        <v>0.201860741173708</v>
      </c>
      <c r="T152" s="2" t="n">
        <f aca="false">S152/(S148+S151+S152+S153)</f>
        <v>0.268487898194318</v>
      </c>
    </row>
    <row r="153" customFormat="false" ht="15" hidden="false" customHeight="false" outlineLevel="0" collapsed="false">
      <c r="B153" s="33"/>
      <c r="C153" s="34"/>
      <c r="D153" s="23"/>
      <c r="E153" s="23"/>
      <c r="F153" s="23"/>
      <c r="G153" s="25"/>
      <c r="H153" s="25"/>
      <c r="I153" s="25"/>
      <c r="J153" s="25"/>
      <c r="K153" s="34" t="n">
        <v>32070020</v>
      </c>
      <c r="L153" s="34" t="n">
        <v>-73.51666667</v>
      </c>
      <c r="M153" s="34" t="n">
        <v>3.25</v>
      </c>
      <c r="N153" s="35" t="n">
        <v>0.255418438553379</v>
      </c>
      <c r="O153" s="25"/>
      <c r="P153" s="25"/>
      <c r="R153" s="3" t="n">
        <f aca="false">((E148-L153)^2+(F148-M153)^2)^(1/2)</f>
        <v>5.20739601005755</v>
      </c>
      <c r="S153" s="21" t="n">
        <f aca="false">1/R153</f>
        <v>0.192034559704813</v>
      </c>
      <c r="T153" s="2" t="n">
        <f aca="false">S153/(S148+S151+S152+S153)</f>
        <v>0.255418438553379</v>
      </c>
      <c r="U153" s="2" t="n">
        <f aca="false">T148+T151+T152+T153</f>
        <v>1</v>
      </c>
    </row>
    <row r="154" customFormat="false" ht="15" hidden="false" customHeight="false" outlineLevel="0" collapsed="false">
      <c r="B154" s="33"/>
      <c r="C154" s="34" t="n">
        <v>137</v>
      </c>
      <c r="D154" s="23"/>
      <c r="E154" s="23"/>
      <c r="F154" s="23"/>
      <c r="G154" s="25"/>
      <c r="H154" s="25"/>
      <c r="I154" s="25"/>
      <c r="J154" s="25"/>
      <c r="K154" s="34"/>
      <c r="L154" s="34"/>
      <c r="M154" s="34"/>
      <c r="N154" s="35"/>
      <c r="O154" s="25"/>
      <c r="P154" s="25"/>
    </row>
    <row r="155" customFormat="false" ht="15" hidden="false" customHeight="false" outlineLevel="0" collapsed="false">
      <c r="B155" s="33"/>
      <c r="C155" s="34" t="n">
        <v>152</v>
      </c>
      <c r="D155" s="23"/>
      <c r="E155" s="23"/>
      <c r="F155" s="23"/>
      <c r="G155" s="25"/>
      <c r="H155" s="25"/>
      <c r="I155" s="25"/>
      <c r="J155" s="25"/>
      <c r="K155" s="34"/>
      <c r="L155" s="34"/>
      <c r="M155" s="34"/>
      <c r="N155" s="35"/>
      <c r="O155" s="25"/>
      <c r="P155" s="25"/>
    </row>
    <row r="156" customFormat="false" ht="15" hidden="false" customHeight="false" outlineLevel="0" collapsed="false">
      <c r="B156" s="33"/>
      <c r="C156" s="34" t="n">
        <v>159</v>
      </c>
      <c r="D156" s="23"/>
      <c r="E156" s="23"/>
      <c r="F156" s="23"/>
      <c r="G156" s="25"/>
      <c r="H156" s="25"/>
      <c r="I156" s="25"/>
      <c r="J156" s="25"/>
      <c r="K156" s="34"/>
      <c r="L156" s="34"/>
      <c r="M156" s="34"/>
      <c r="N156" s="35"/>
      <c r="O156" s="25"/>
      <c r="P156" s="25"/>
    </row>
    <row r="157" customFormat="false" ht="15" hidden="false" customHeight="false" outlineLevel="0" collapsed="false">
      <c r="B157" s="33"/>
      <c r="C157" s="34" t="n">
        <v>160</v>
      </c>
      <c r="D157" s="23"/>
      <c r="E157" s="23"/>
      <c r="F157" s="23"/>
      <c r="G157" s="25"/>
      <c r="H157" s="25"/>
      <c r="I157" s="25"/>
      <c r="J157" s="25"/>
      <c r="K157" s="34"/>
      <c r="L157" s="34"/>
      <c r="M157" s="34"/>
      <c r="N157" s="35"/>
      <c r="O157" s="25"/>
      <c r="P157" s="25"/>
    </row>
    <row r="158" customFormat="false" ht="15" hidden="false" customHeight="false" outlineLevel="0" collapsed="false">
      <c r="B158" s="33"/>
      <c r="C158" s="34" t="n">
        <v>171</v>
      </c>
      <c r="D158" s="23"/>
      <c r="E158" s="23"/>
      <c r="F158" s="23"/>
      <c r="G158" s="25"/>
      <c r="H158" s="25"/>
      <c r="I158" s="25"/>
      <c r="J158" s="25"/>
      <c r="K158" s="34"/>
      <c r="L158" s="34"/>
      <c r="M158" s="34"/>
      <c r="N158" s="35"/>
      <c r="O158" s="25"/>
      <c r="P158" s="25"/>
    </row>
    <row r="159" customFormat="false" ht="15" hidden="false" customHeight="false" outlineLevel="0" collapsed="false">
      <c r="B159" s="33"/>
      <c r="C159" s="34" t="n">
        <v>161</v>
      </c>
      <c r="D159" s="23"/>
      <c r="E159" s="23"/>
      <c r="F159" s="23"/>
      <c r="G159" s="25"/>
      <c r="H159" s="25"/>
      <c r="I159" s="25"/>
      <c r="J159" s="25"/>
      <c r="K159" s="34"/>
      <c r="L159" s="34"/>
      <c r="M159" s="34"/>
      <c r="N159" s="35"/>
      <c r="O159" s="25"/>
      <c r="P159" s="25"/>
    </row>
    <row r="160" customFormat="false" ht="15" hidden="false" customHeight="false" outlineLevel="0" collapsed="false">
      <c r="B160" s="33"/>
      <c r="C160" s="34" t="n">
        <v>136</v>
      </c>
      <c r="D160" s="23"/>
      <c r="E160" s="23"/>
      <c r="F160" s="23"/>
      <c r="G160" s="25"/>
      <c r="H160" s="25"/>
      <c r="I160" s="25"/>
      <c r="J160" s="25"/>
      <c r="K160" s="34"/>
      <c r="L160" s="34"/>
      <c r="M160" s="34"/>
      <c r="N160" s="35"/>
      <c r="O160" s="25"/>
      <c r="P160" s="25"/>
    </row>
    <row r="161" customFormat="false" ht="15" hidden="false" customHeight="false" outlineLevel="0" collapsed="false">
      <c r="B161" s="33"/>
      <c r="C161" s="34" t="n">
        <v>137</v>
      </c>
      <c r="D161" s="23"/>
      <c r="E161" s="23"/>
      <c r="F161" s="23"/>
      <c r="G161" s="25"/>
      <c r="H161" s="25"/>
      <c r="I161" s="25"/>
      <c r="J161" s="25"/>
      <c r="K161" s="34"/>
      <c r="L161" s="34"/>
      <c r="M161" s="34"/>
      <c r="N161" s="35"/>
      <c r="O161" s="25"/>
      <c r="P161" s="25"/>
    </row>
    <row r="162" customFormat="false" ht="15" hidden="false" customHeight="false" outlineLevel="0" collapsed="false">
      <c r="B162" s="33"/>
      <c r="C162" s="34" t="n">
        <v>164</v>
      </c>
      <c r="D162" s="23"/>
      <c r="E162" s="23"/>
      <c r="F162" s="23"/>
      <c r="G162" s="25"/>
      <c r="H162" s="25"/>
      <c r="I162" s="25"/>
      <c r="J162" s="25"/>
      <c r="K162" s="34"/>
      <c r="L162" s="34"/>
      <c r="M162" s="34"/>
      <c r="N162" s="35"/>
      <c r="O162" s="25"/>
      <c r="P162" s="25"/>
    </row>
    <row r="163" customFormat="false" ht="15" hidden="false" customHeight="false" outlineLevel="0" collapsed="false">
      <c r="B163" s="33"/>
      <c r="C163" s="34" t="n">
        <v>160</v>
      </c>
      <c r="D163" s="23"/>
      <c r="E163" s="23"/>
      <c r="F163" s="23"/>
      <c r="G163" s="25"/>
      <c r="H163" s="25"/>
      <c r="I163" s="25"/>
      <c r="J163" s="25"/>
      <c r="K163" s="34"/>
      <c r="L163" s="34"/>
      <c r="M163" s="34"/>
      <c r="N163" s="35"/>
      <c r="O163" s="25"/>
      <c r="P163" s="25"/>
    </row>
  </sheetData>
  <mergeCells count="37">
    <mergeCell ref="C3:C4"/>
    <mergeCell ref="C6:C7"/>
    <mergeCell ref="C14:C15"/>
    <mergeCell ref="C18:C19"/>
    <mergeCell ref="C20:C22"/>
    <mergeCell ref="C23:C24"/>
    <mergeCell ref="C25:C27"/>
    <mergeCell ref="C28:C29"/>
    <mergeCell ref="C31:C32"/>
    <mergeCell ref="C33:C35"/>
    <mergeCell ref="C39:C40"/>
    <mergeCell ref="C46:C47"/>
    <mergeCell ref="C51:C53"/>
    <mergeCell ref="C54:C56"/>
    <mergeCell ref="C57:C59"/>
    <mergeCell ref="C60:C62"/>
    <mergeCell ref="C63:C64"/>
    <mergeCell ref="B66:B73"/>
    <mergeCell ref="D66:D73"/>
    <mergeCell ref="B75:B84"/>
    <mergeCell ref="D75:D84"/>
    <mergeCell ref="B86:B104"/>
    <mergeCell ref="D86:D104"/>
    <mergeCell ref="B106:B109"/>
    <mergeCell ref="D106:D109"/>
    <mergeCell ref="B111:B114"/>
    <mergeCell ref="D111:D114"/>
    <mergeCell ref="B116:B122"/>
    <mergeCell ref="D116:D122"/>
    <mergeCell ref="B124:B126"/>
    <mergeCell ref="D124:D126"/>
    <mergeCell ref="B128:B133"/>
    <mergeCell ref="D128:D133"/>
    <mergeCell ref="B135:B146"/>
    <mergeCell ref="D135:D146"/>
    <mergeCell ref="B148:B163"/>
    <mergeCell ref="D148:D1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2020-07-02T19:08:35Z</dcterms:created>
  <dc:creator>Alfonso</dc:creator>
  <dc:description/>
  <dc:language>en-US</dc:language>
  <cp:lastModifiedBy/>
  <dcterms:modified xsi:type="dcterms:W3CDTF">2020-07-04T18:05:28Z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