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evision 1" sheetId="1" r:id="rId1"/>
    <sheet name="Revision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2"/>
  <c r="I16"/>
  <c r="H15"/>
  <c r="I15" s="1"/>
  <c r="J16"/>
  <c r="J24"/>
  <c r="J23"/>
  <c r="H8"/>
  <c r="I8" s="1"/>
  <c r="H9"/>
  <c r="J28"/>
  <c r="I28"/>
  <c r="J27"/>
  <c r="I27"/>
  <c r="J26"/>
  <c r="I26"/>
  <c r="J25"/>
  <c r="I25"/>
  <c r="I24"/>
  <c r="I23"/>
  <c r="J15"/>
  <c r="J22"/>
  <c r="I22"/>
  <c r="J21"/>
  <c r="I21"/>
  <c r="J20"/>
  <c r="I20"/>
  <c r="J19"/>
  <c r="I19"/>
  <c r="J12"/>
  <c r="J13"/>
  <c r="J5"/>
  <c r="J4"/>
  <c r="I9"/>
  <c r="J18"/>
  <c r="I18"/>
  <c r="J17"/>
  <c r="I17"/>
  <c r="J14"/>
  <c r="I14"/>
  <c r="I13"/>
  <c r="I12"/>
  <c r="J11"/>
  <c r="J10"/>
  <c r="J7"/>
  <c r="J6"/>
  <c r="I11"/>
  <c r="I10"/>
  <c r="I7"/>
  <c r="I6"/>
  <c r="I5"/>
  <c r="I4"/>
  <c r="J36" l="1"/>
  <c r="J37" s="1"/>
  <c r="I37"/>
  <c r="J8"/>
  <c r="J9"/>
</calcChain>
</file>

<file path=xl/sharedStrings.xml><?xml version="1.0" encoding="utf-8"?>
<sst xmlns="http://schemas.openxmlformats.org/spreadsheetml/2006/main" count="81" uniqueCount="60">
  <si>
    <t>Parts List</t>
  </si>
  <si>
    <t>No.</t>
  </si>
  <si>
    <t>Part Number</t>
  </si>
  <si>
    <t>Description</t>
  </si>
  <si>
    <t>Specifications</t>
  </si>
  <si>
    <t>Unit Cost</t>
  </si>
  <si>
    <t>Quantity</t>
  </si>
  <si>
    <t>Total Cost</t>
  </si>
  <si>
    <t>PCM1804</t>
  </si>
  <si>
    <t>ADC</t>
  </si>
  <si>
    <t>Company</t>
  </si>
  <si>
    <t>RS</t>
  </si>
  <si>
    <t>Element14</t>
  </si>
  <si>
    <t>Mouser</t>
  </si>
  <si>
    <t>Price (Project)</t>
  </si>
  <si>
    <t>Price (100 Units)</t>
  </si>
  <si>
    <t>Digikey</t>
  </si>
  <si>
    <t>Production Cost</t>
  </si>
  <si>
    <t>Price Credibility</t>
  </si>
  <si>
    <t>MOSFET N-Channel</t>
  </si>
  <si>
    <t>PSMN016-100PS</t>
  </si>
  <si>
    <t>N-Channel, 100V, 57A, 148W</t>
  </si>
  <si>
    <t>MAX5318GUG</t>
  </si>
  <si>
    <t>DAC</t>
  </si>
  <si>
    <t>Op-Amp</t>
  </si>
  <si>
    <t>Zero drift, Low noise, EMI hardened, Precision Op-Amp</t>
  </si>
  <si>
    <r>
      <t>24 bit, dual channel, differential input, 192ksps,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Interface</t>
    </r>
  </si>
  <si>
    <t>18 bit, Gurantee 16 bit, External Vref, Voltage Feedback, Offset Control, SPI interface, Voltage output, SPI Interface</t>
  </si>
  <si>
    <t>STM32F373C8T6</t>
  </si>
  <si>
    <t>MCU</t>
  </si>
  <si>
    <t>32 bit, 72 Mhz, 64k Flash, 16k RAM, 48 pin, 37 I/O pin</t>
  </si>
  <si>
    <t>Order Code</t>
  </si>
  <si>
    <t>350AB1500B</t>
  </si>
  <si>
    <t>Heatsink</t>
  </si>
  <si>
    <t>Length 150mm, Width 125mm, Height 50mm, 0.75°C/W Passive Cooled, 0.3°C/W Active Cooled 2m/s</t>
  </si>
  <si>
    <t>271-870</t>
  </si>
  <si>
    <t>461-9147</t>
  </si>
  <si>
    <t>595-PCM1804DBR</t>
  </si>
  <si>
    <t>296-40477-1-ND</t>
  </si>
  <si>
    <t>798-2845</t>
  </si>
  <si>
    <t>771-PSMN016-100PS127</t>
  </si>
  <si>
    <t>1727-4657-ND</t>
  </si>
  <si>
    <t>700-MAX5318GUG+</t>
  </si>
  <si>
    <t>MAX5318GUG+-ND</t>
  </si>
  <si>
    <t>761-6286</t>
  </si>
  <si>
    <t>926-LMP2021MFX/NOPB</t>
  </si>
  <si>
    <t>296-35341-1-ND</t>
  </si>
  <si>
    <t>792-5987</t>
  </si>
  <si>
    <t>511-STM32F373C8T6</t>
  </si>
  <si>
    <t>497-13306-ND</t>
  </si>
  <si>
    <t>Fan</t>
  </si>
  <si>
    <t>150-180cfm, 120-127mm Width, 12VDC, 7.8-14.4W</t>
  </si>
  <si>
    <t>285-484</t>
  </si>
  <si>
    <t>670-OD1238-12LBXC</t>
  </si>
  <si>
    <t>1053-1152-ND</t>
  </si>
  <si>
    <t>FD1213</t>
  </si>
  <si>
    <t>AD1312</t>
  </si>
  <si>
    <t>OD1238</t>
  </si>
  <si>
    <t>Grand Total</t>
  </si>
  <si>
    <t>LMP2022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</si>
</sst>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selection activeCell="I37" sqref="I37"/>
    </sheetView>
  </sheetViews>
  <sheetFormatPr defaultRowHeight="15"/>
  <cols>
    <col min="1" max="1" width="9.140625" style="1"/>
    <col min="2" max="2" width="15.28515625" style="1" bestFit="1" customWidth="1"/>
    <col min="3" max="3" width="24.5703125" style="1" customWidth="1"/>
    <col min="4" max="4" width="105.140625" style="1" bestFit="1" customWidth="1"/>
    <col min="5" max="5" width="10.42578125" bestFit="1" customWidth="1"/>
    <col min="6" max="6" width="13.7109375" style="2" bestFit="1" customWidth="1"/>
    <col min="7" max="7" width="15.42578125" style="2" bestFit="1" customWidth="1"/>
    <col min="8" max="8" width="8.7109375" bestFit="1" customWidth="1"/>
    <col min="9" max="9" width="9.7109375" style="2" bestFit="1" customWidth="1"/>
    <col min="10" max="10" width="15.140625" bestFit="1" customWidth="1"/>
    <col min="11" max="11" width="22.28515625" style="13" bestFit="1" customWidth="1"/>
    <col min="12" max="12" width="15.28515625" style="1" bestFit="1" customWidth="1"/>
  </cols>
  <sheetData>
    <row r="1" spans="1:1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/>
      <c r="G2" s="18"/>
      <c r="H2" s="18" t="s">
        <v>6</v>
      </c>
      <c r="I2" s="17" t="s">
        <v>7</v>
      </c>
      <c r="J2" s="18" t="s">
        <v>17</v>
      </c>
      <c r="K2" s="19" t="s">
        <v>31</v>
      </c>
      <c r="L2" s="18" t="s">
        <v>18</v>
      </c>
    </row>
    <row r="3" spans="1:12">
      <c r="A3" s="18"/>
      <c r="B3" s="18"/>
      <c r="C3" s="18"/>
      <c r="D3" s="18"/>
      <c r="E3" s="4" t="s">
        <v>10</v>
      </c>
      <c r="F3" s="5" t="s">
        <v>14</v>
      </c>
      <c r="G3" s="5" t="s">
        <v>15</v>
      </c>
      <c r="H3" s="18"/>
      <c r="I3" s="17"/>
      <c r="J3" s="18"/>
      <c r="K3" s="20"/>
      <c r="L3" s="18"/>
    </row>
    <row r="4" spans="1:12">
      <c r="A4" s="21">
        <v>1</v>
      </c>
      <c r="B4" s="21" t="s">
        <v>8</v>
      </c>
      <c r="C4" s="21" t="s">
        <v>9</v>
      </c>
      <c r="D4" s="21" t="s">
        <v>26</v>
      </c>
      <c r="E4" s="12" t="s">
        <v>11</v>
      </c>
      <c r="F4" s="7">
        <v>8.56</v>
      </c>
      <c r="G4" s="7">
        <v>7.7</v>
      </c>
      <c r="H4" s="8">
        <v>1.07</v>
      </c>
      <c r="I4" s="10">
        <f t="shared" ref="I4:I11" si="0">F4*H4</f>
        <v>9.1592000000000002</v>
      </c>
      <c r="J4" s="7">
        <f>G4*107*H4</f>
        <v>881.57299999999998</v>
      </c>
      <c r="K4" s="15" t="s">
        <v>36</v>
      </c>
      <c r="L4" s="22">
        <v>42831</v>
      </c>
    </row>
    <row r="5" spans="1:12">
      <c r="A5" s="21"/>
      <c r="B5" s="21"/>
      <c r="C5" s="21"/>
      <c r="D5" s="21"/>
      <c r="E5" s="6" t="s">
        <v>12</v>
      </c>
      <c r="F5" s="7">
        <v>9.8000000000000007</v>
      </c>
      <c r="G5" s="7">
        <v>7.33</v>
      </c>
      <c r="H5" s="8">
        <v>1.07</v>
      </c>
      <c r="I5" s="7">
        <f t="shared" si="0"/>
        <v>10.486000000000001</v>
      </c>
      <c r="J5" s="7">
        <f>G5*107*H5</f>
        <v>839.21170000000006</v>
      </c>
      <c r="K5" s="15">
        <v>1207084</v>
      </c>
      <c r="L5" s="23"/>
    </row>
    <row r="6" spans="1:12">
      <c r="A6" s="21"/>
      <c r="B6" s="21"/>
      <c r="C6" s="21"/>
      <c r="D6" s="21"/>
      <c r="E6" s="11" t="s">
        <v>13</v>
      </c>
      <c r="F6" s="7">
        <v>8.82</v>
      </c>
      <c r="G6" s="7">
        <v>6.5</v>
      </c>
      <c r="H6" s="8">
        <v>1</v>
      </c>
      <c r="I6" s="9">
        <f t="shared" si="0"/>
        <v>8.82</v>
      </c>
      <c r="J6" s="9">
        <f t="shared" ref="J6:J11" si="1">G6*100*H6</f>
        <v>650</v>
      </c>
      <c r="K6" s="15" t="s">
        <v>37</v>
      </c>
      <c r="L6" s="23"/>
    </row>
    <row r="7" spans="1:12">
      <c r="A7" s="21"/>
      <c r="B7" s="21"/>
      <c r="C7" s="21"/>
      <c r="D7" s="21"/>
      <c r="E7" s="6" t="s">
        <v>16</v>
      </c>
      <c r="F7" s="7">
        <v>9.4700000000000006</v>
      </c>
      <c r="G7" s="7">
        <v>7.0782999999999996</v>
      </c>
      <c r="H7" s="8">
        <v>1</v>
      </c>
      <c r="I7" s="7">
        <f t="shared" si="0"/>
        <v>9.4700000000000006</v>
      </c>
      <c r="J7" s="7">
        <f t="shared" si="1"/>
        <v>707.82999999999993</v>
      </c>
      <c r="K7" s="15" t="s">
        <v>38</v>
      </c>
      <c r="L7" s="24"/>
    </row>
    <row r="8" spans="1:12">
      <c r="A8" s="21">
        <v>2</v>
      </c>
      <c r="B8" s="21" t="s">
        <v>20</v>
      </c>
      <c r="C8" s="21" t="s">
        <v>19</v>
      </c>
      <c r="D8" s="21" t="s">
        <v>21</v>
      </c>
      <c r="E8" s="6" t="s">
        <v>11</v>
      </c>
      <c r="F8" s="7">
        <v>1.6160000000000001</v>
      </c>
      <c r="G8" s="7">
        <v>1.474</v>
      </c>
      <c r="H8" s="8">
        <f>9*1.07</f>
        <v>9.6300000000000008</v>
      </c>
      <c r="I8" s="7">
        <f t="shared" si="0"/>
        <v>15.562080000000002</v>
      </c>
      <c r="J8" s="7">
        <f>G8*107*H8</f>
        <v>1518.8243400000001</v>
      </c>
      <c r="K8" s="15" t="s">
        <v>39</v>
      </c>
      <c r="L8" s="22">
        <v>42832</v>
      </c>
    </row>
    <row r="9" spans="1:12">
      <c r="A9" s="21"/>
      <c r="B9" s="21"/>
      <c r="C9" s="21"/>
      <c r="D9" s="21"/>
      <c r="E9" s="6" t="s">
        <v>12</v>
      </c>
      <c r="F9" s="7">
        <v>1.48</v>
      </c>
      <c r="G9" s="7">
        <v>0.96399999999999997</v>
      </c>
      <c r="H9" s="8">
        <f>9*1.07</f>
        <v>9.6300000000000008</v>
      </c>
      <c r="I9" s="7">
        <f t="shared" si="0"/>
        <v>14.252400000000002</v>
      </c>
      <c r="J9" s="7">
        <f>G9*107*H9</f>
        <v>993.31524000000002</v>
      </c>
      <c r="K9" s="15">
        <v>1845645</v>
      </c>
      <c r="L9" s="23"/>
    </row>
    <row r="10" spans="1:12">
      <c r="A10" s="21"/>
      <c r="B10" s="21"/>
      <c r="C10" s="21"/>
      <c r="D10" s="21"/>
      <c r="E10" s="11" t="s">
        <v>13</v>
      </c>
      <c r="F10" s="7">
        <v>1.43</v>
      </c>
      <c r="G10" s="7">
        <v>0.93600000000000005</v>
      </c>
      <c r="H10" s="8">
        <v>9</v>
      </c>
      <c r="I10" s="9">
        <f t="shared" si="0"/>
        <v>12.87</v>
      </c>
      <c r="J10" s="9">
        <f t="shared" si="1"/>
        <v>842.40000000000009</v>
      </c>
      <c r="K10" s="15" t="s">
        <v>40</v>
      </c>
      <c r="L10" s="23"/>
    </row>
    <row r="11" spans="1:12">
      <c r="A11" s="21"/>
      <c r="B11" s="21"/>
      <c r="C11" s="21"/>
      <c r="D11" s="21"/>
      <c r="E11" s="6" t="s">
        <v>16</v>
      </c>
      <c r="F11" s="7">
        <v>1.48</v>
      </c>
      <c r="G11" s="7">
        <v>1.0313000000000001</v>
      </c>
      <c r="H11" s="6">
        <v>9</v>
      </c>
      <c r="I11" s="7">
        <f t="shared" si="0"/>
        <v>13.32</v>
      </c>
      <c r="J11" s="7">
        <f t="shared" si="1"/>
        <v>928.17000000000007</v>
      </c>
      <c r="K11" s="15" t="s">
        <v>41</v>
      </c>
      <c r="L11" s="24"/>
    </row>
    <row r="12" spans="1:12">
      <c r="A12" s="21">
        <v>3</v>
      </c>
      <c r="B12" s="21" t="s">
        <v>22</v>
      </c>
      <c r="C12" s="21" t="s">
        <v>23</v>
      </c>
      <c r="D12" s="21" t="s">
        <v>27</v>
      </c>
      <c r="E12" s="6" t="s">
        <v>12</v>
      </c>
      <c r="F12" s="7">
        <v>36.5</v>
      </c>
      <c r="G12" s="7">
        <v>34.450000000000003</v>
      </c>
      <c r="H12" s="8">
        <v>1.07</v>
      </c>
      <c r="I12" s="7">
        <f>F12*H12</f>
        <v>39.055</v>
      </c>
      <c r="J12" s="7">
        <f>G12*107*H12</f>
        <v>3944.1805000000004</v>
      </c>
      <c r="K12" s="15">
        <v>2514712</v>
      </c>
      <c r="L12" s="22">
        <v>42832</v>
      </c>
    </row>
    <row r="13" spans="1:12">
      <c r="A13" s="21"/>
      <c r="B13" s="21"/>
      <c r="C13" s="21"/>
      <c r="D13" s="21"/>
      <c r="E13" s="11" t="s">
        <v>13</v>
      </c>
      <c r="F13" s="7">
        <v>33.46</v>
      </c>
      <c r="G13" s="7">
        <v>33.44</v>
      </c>
      <c r="H13" s="8">
        <v>1</v>
      </c>
      <c r="I13" s="9">
        <f>F13*H13</f>
        <v>33.46</v>
      </c>
      <c r="J13" s="10">
        <f>G13*100*H13</f>
        <v>3344</v>
      </c>
      <c r="K13" s="15" t="s">
        <v>42</v>
      </c>
      <c r="L13" s="25"/>
    </row>
    <row r="14" spans="1:12">
      <c r="A14" s="21"/>
      <c r="B14" s="21"/>
      <c r="C14" s="21"/>
      <c r="D14" s="21"/>
      <c r="E14" s="11" t="s">
        <v>16</v>
      </c>
      <c r="F14" s="7">
        <v>34.76</v>
      </c>
      <c r="G14" s="7">
        <v>32.817399999999999</v>
      </c>
      <c r="H14" s="6">
        <v>1</v>
      </c>
      <c r="I14" s="7">
        <f>F14*H14</f>
        <v>34.76</v>
      </c>
      <c r="J14" s="9">
        <f t="shared" ref="J14" si="2">G14*100*H14</f>
        <v>3281.74</v>
      </c>
      <c r="K14" s="15" t="s">
        <v>43</v>
      </c>
      <c r="L14" s="25"/>
    </row>
    <row r="15" spans="1:12">
      <c r="A15" s="21">
        <v>4</v>
      </c>
      <c r="B15" s="21" t="s">
        <v>59</v>
      </c>
      <c r="C15" s="21" t="s">
        <v>24</v>
      </c>
      <c r="D15" s="21" t="s">
        <v>25</v>
      </c>
      <c r="E15" s="6" t="s">
        <v>11</v>
      </c>
      <c r="F15" s="7">
        <v>3.8</v>
      </c>
      <c r="G15" s="7">
        <v>3.25</v>
      </c>
      <c r="H15" s="8">
        <f>5*1.07</f>
        <v>5.3500000000000005</v>
      </c>
      <c r="I15" s="7">
        <f t="shared" ref="I15:I18" si="3">F15*H15</f>
        <v>20.330000000000002</v>
      </c>
      <c r="J15" s="7">
        <f>G15*107*H15</f>
        <v>1860.4625000000001</v>
      </c>
      <c r="K15" s="15" t="s">
        <v>44</v>
      </c>
      <c r="L15" s="22">
        <v>42832</v>
      </c>
    </row>
    <row r="16" spans="1:12">
      <c r="A16" s="21"/>
      <c r="B16" s="21"/>
      <c r="C16" s="21"/>
      <c r="D16" s="21"/>
      <c r="E16" s="6" t="s">
        <v>12</v>
      </c>
      <c r="F16" s="7">
        <v>5.97</v>
      </c>
      <c r="G16" s="7">
        <v>4.18</v>
      </c>
      <c r="H16" s="8">
        <f>5*1.07</f>
        <v>5.3500000000000005</v>
      </c>
      <c r="I16" s="7">
        <f t="shared" si="3"/>
        <v>31.939500000000002</v>
      </c>
      <c r="J16" s="7">
        <f>G16*107*H16</f>
        <v>2392.8410000000003</v>
      </c>
      <c r="K16" s="15">
        <v>2064706</v>
      </c>
      <c r="L16" s="25"/>
    </row>
    <row r="17" spans="1:12">
      <c r="A17" s="21"/>
      <c r="B17" s="21"/>
      <c r="C17" s="21"/>
      <c r="D17" s="21"/>
      <c r="E17" s="11" t="s">
        <v>13</v>
      </c>
      <c r="F17" s="7">
        <v>5.04</v>
      </c>
      <c r="G17" s="7">
        <v>3.52</v>
      </c>
      <c r="H17" s="8">
        <v>5</v>
      </c>
      <c r="I17" s="9">
        <f t="shared" si="3"/>
        <v>25.2</v>
      </c>
      <c r="J17" s="9">
        <f t="shared" ref="J17:J18" si="4">G17*100*H17</f>
        <v>1760</v>
      </c>
      <c r="K17" s="15" t="s">
        <v>45</v>
      </c>
      <c r="L17" s="25"/>
    </row>
    <row r="18" spans="1:12">
      <c r="A18" s="21"/>
      <c r="B18" s="21"/>
      <c r="C18" s="21"/>
      <c r="D18" s="21"/>
      <c r="E18" s="12" t="s">
        <v>16</v>
      </c>
      <c r="F18" s="7">
        <v>5.1100000000000003</v>
      </c>
      <c r="G18" s="7">
        <v>3.7581000000000002</v>
      </c>
      <c r="H18" s="6">
        <v>5</v>
      </c>
      <c r="I18" s="7">
        <f t="shared" si="3"/>
        <v>25.55</v>
      </c>
      <c r="J18" s="10">
        <f t="shared" si="4"/>
        <v>1879.05</v>
      </c>
      <c r="K18" s="15" t="s">
        <v>46</v>
      </c>
      <c r="L18" s="26"/>
    </row>
    <row r="19" spans="1:12">
      <c r="A19" s="27">
        <v>5</v>
      </c>
      <c r="B19" s="21" t="s">
        <v>28</v>
      </c>
      <c r="C19" s="21" t="s">
        <v>29</v>
      </c>
      <c r="D19" s="21" t="s">
        <v>30</v>
      </c>
      <c r="E19" s="11" t="s">
        <v>11</v>
      </c>
      <c r="F19" s="7">
        <v>3.9049999999999998</v>
      </c>
      <c r="G19" s="7">
        <v>3.74</v>
      </c>
      <c r="H19" s="8">
        <v>1.07</v>
      </c>
      <c r="I19" s="9">
        <f t="shared" ref="I19:I22" si="5">F19*H19</f>
        <v>4.17835</v>
      </c>
      <c r="J19" s="9">
        <f>G19*107*H19</f>
        <v>428.19260000000003</v>
      </c>
      <c r="K19" s="15" t="s">
        <v>47</v>
      </c>
      <c r="L19" s="22">
        <v>42832</v>
      </c>
    </row>
    <row r="20" spans="1:12">
      <c r="A20" s="27"/>
      <c r="B20" s="21"/>
      <c r="C20" s="21"/>
      <c r="D20" s="21"/>
      <c r="E20" s="6" t="s">
        <v>12</v>
      </c>
      <c r="F20" s="7">
        <v>7.1</v>
      </c>
      <c r="G20" s="7">
        <v>5.23</v>
      </c>
      <c r="H20" s="8">
        <v>1.07</v>
      </c>
      <c r="I20" s="7">
        <f t="shared" si="5"/>
        <v>7.5970000000000004</v>
      </c>
      <c r="J20" s="7">
        <f>G20*107*H20</f>
        <v>598.78270000000009</v>
      </c>
      <c r="K20" s="15">
        <v>2333274</v>
      </c>
      <c r="L20" s="25"/>
    </row>
    <row r="21" spans="1:12">
      <c r="A21" s="27"/>
      <c r="B21" s="21"/>
      <c r="C21" s="21"/>
      <c r="D21" s="21"/>
      <c r="E21" s="12" t="s">
        <v>13</v>
      </c>
      <c r="F21" s="7">
        <v>6.89</v>
      </c>
      <c r="G21" s="7">
        <v>5.07</v>
      </c>
      <c r="H21" s="8">
        <v>1</v>
      </c>
      <c r="I21" s="10">
        <f t="shared" si="5"/>
        <v>6.89</v>
      </c>
      <c r="J21" s="10">
        <f t="shared" ref="J21:J22" si="6">G21*100*H21</f>
        <v>507</v>
      </c>
      <c r="K21" s="15" t="s">
        <v>48</v>
      </c>
      <c r="L21" s="25"/>
    </row>
    <row r="22" spans="1:12">
      <c r="A22" s="27"/>
      <c r="B22" s="21"/>
      <c r="C22" s="21"/>
      <c r="D22" s="21"/>
      <c r="E22" s="12" t="s">
        <v>16</v>
      </c>
      <c r="F22" s="7">
        <v>6.78</v>
      </c>
      <c r="G22" s="7">
        <v>4.9821</v>
      </c>
      <c r="H22" s="6">
        <v>1</v>
      </c>
      <c r="I22" s="7">
        <f t="shared" si="5"/>
        <v>6.78</v>
      </c>
      <c r="J22" s="10">
        <f t="shared" si="6"/>
        <v>498.21</v>
      </c>
      <c r="K22" s="15" t="s">
        <v>49</v>
      </c>
      <c r="L22" s="26"/>
    </row>
    <row r="23" spans="1:12">
      <c r="A23" s="21">
        <v>6</v>
      </c>
      <c r="B23" s="21" t="s">
        <v>32</v>
      </c>
      <c r="C23" s="21" t="s">
        <v>33</v>
      </c>
      <c r="D23" s="21" t="s">
        <v>34</v>
      </c>
      <c r="E23" s="11" t="s">
        <v>11</v>
      </c>
      <c r="F23" s="7">
        <v>43.99</v>
      </c>
      <c r="G23" s="7">
        <v>33.22</v>
      </c>
      <c r="H23" s="8">
        <v>9.6300000000000008</v>
      </c>
      <c r="I23" s="9">
        <f t="shared" ref="I23:I28" si="7">F23*H23</f>
        <v>423.62370000000004</v>
      </c>
      <c r="J23" s="9">
        <f>G23*100*H23</f>
        <v>31990.860000000004</v>
      </c>
      <c r="K23" s="15" t="s">
        <v>35</v>
      </c>
      <c r="L23" s="28">
        <v>42832</v>
      </c>
    </row>
    <row r="24" spans="1:12">
      <c r="A24" s="21"/>
      <c r="B24" s="21"/>
      <c r="C24" s="21"/>
      <c r="D24" s="21"/>
      <c r="E24" s="11" t="s">
        <v>12</v>
      </c>
      <c r="F24" s="7">
        <v>43.99</v>
      </c>
      <c r="G24" s="7">
        <v>33.22</v>
      </c>
      <c r="H24" s="8">
        <v>9.6300000000000008</v>
      </c>
      <c r="I24" s="9">
        <f t="shared" si="7"/>
        <v>423.62370000000004</v>
      </c>
      <c r="J24" s="9">
        <f>G24*100*H24</f>
        <v>31990.860000000004</v>
      </c>
      <c r="K24" s="15">
        <v>150019</v>
      </c>
      <c r="L24" s="28"/>
    </row>
    <row r="25" spans="1:12">
      <c r="A25" s="27">
        <v>7</v>
      </c>
      <c r="B25" s="3" t="s">
        <v>55</v>
      </c>
      <c r="C25" s="21" t="s">
        <v>50</v>
      </c>
      <c r="D25" s="21" t="s">
        <v>51</v>
      </c>
      <c r="E25" s="11" t="s">
        <v>11</v>
      </c>
      <c r="F25" s="7">
        <v>34.119999999999997</v>
      </c>
      <c r="G25" s="7">
        <v>22.52</v>
      </c>
      <c r="H25" s="8">
        <v>1.07</v>
      </c>
      <c r="I25" s="10">
        <f t="shared" si="7"/>
        <v>36.508400000000002</v>
      </c>
      <c r="J25" s="9">
        <f>G25*107*H25</f>
        <v>2578.3148000000001</v>
      </c>
      <c r="K25" s="15" t="s">
        <v>52</v>
      </c>
      <c r="L25" s="22">
        <v>42832</v>
      </c>
    </row>
    <row r="26" spans="1:12">
      <c r="A26" s="27"/>
      <c r="B26" s="3" t="s">
        <v>56</v>
      </c>
      <c r="C26" s="21"/>
      <c r="D26" s="21"/>
      <c r="E26" s="6" t="s">
        <v>12</v>
      </c>
      <c r="F26" s="7">
        <v>38.479999999999997</v>
      </c>
      <c r="G26" s="7">
        <v>32.39</v>
      </c>
      <c r="H26" s="8">
        <v>1.07</v>
      </c>
      <c r="I26" s="7">
        <f t="shared" si="7"/>
        <v>41.1736</v>
      </c>
      <c r="J26" s="7">
        <f>G26*107*H26</f>
        <v>3708.3311000000003</v>
      </c>
      <c r="K26" s="15">
        <v>1908929</v>
      </c>
      <c r="L26" s="25"/>
    </row>
    <row r="27" spans="1:12">
      <c r="A27" s="27"/>
      <c r="B27" s="21" t="s">
        <v>57</v>
      </c>
      <c r="C27" s="21"/>
      <c r="D27" s="21"/>
      <c r="E27" s="12" t="s">
        <v>13</v>
      </c>
      <c r="F27" s="7">
        <v>34.81</v>
      </c>
      <c r="G27" s="7">
        <v>27.19</v>
      </c>
      <c r="H27" s="8">
        <v>1</v>
      </c>
      <c r="I27" s="10">
        <f t="shared" si="7"/>
        <v>34.81</v>
      </c>
      <c r="J27" s="10">
        <f t="shared" ref="J27:J28" si="8">G27*100*H27</f>
        <v>2719</v>
      </c>
      <c r="K27" s="15" t="s">
        <v>53</v>
      </c>
      <c r="L27" s="25"/>
    </row>
    <row r="28" spans="1:12">
      <c r="A28" s="27"/>
      <c r="B28" s="21"/>
      <c r="C28" s="21"/>
      <c r="D28" s="21"/>
      <c r="E28" s="11" t="s">
        <v>16</v>
      </c>
      <c r="F28" s="7">
        <v>35.22</v>
      </c>
      <c r="G28" s="7">
        <v>26.680499999999999</v>
      </c>
      <c r="H28" s="6">
        <v>1</v>
      </c>
      <c r="I28" s="9">
        <f t="shared" si="7"/>
        <v>35.22</v>
      </c>
      <c r="J28" s="10">
        <f t="shared" si="8"/>
        <v>2668.0499999999997</v>
      </c>
      <c r="K28" s="15" t="s">
        <v>54</v>
      </c>
      <c r="L28" s="26"/>
    </row>
    <row r="29" spans="1:12">
      <c r="K29" s="16"/>
    </row>
    <row r="30" spans="1:12">
      <c r="K30" s="16"/>
    </row>
    <row r="31" spans="1:12">
      <c r="K31" s="16"/>
    </row>
    <row r="32" spans="1:12">
      <c r="K32" s="16"/>
    </row>
    <row r="33" spans="7:11">
      <c r="K33" s="16"/>
    </row>
    <row r="34" spans="7:11">
      <c r="K34" s="16"/>
    </row>
    <row r="35" spans="7:11">
      <c r="K35" s="16"/>
    </row>
    <row r="36" spans="7:11">
      <c r="J36" s="2">
        <f>J25+J24+J19+J17+J14+J10+J6</f>
        <v>41531.50740000001</v>
      </c>
      <c r="K36" s="16"/>
    </row>
    <row r="37" spans="7:11">
      <c r="G37" s="2" t="s">
        <v>58</v>
      </c>
      <c r="I37" s="2">
        <f>I28+I24+I19+I17+I13+I10+I6</f>
        <v>543.37205000000006</v>
      </c>
      <c r="J37">
        <f>J36/100</f>
        <v>415.3150740000001</v>
      </c>
      <c r="K37" s="16"/>
    </row>
    <row r="38" spans="7:11">
      <c r="K38" s="16"/>
    </row>
    <row r="39" spans="7:11">
      <c r="K39" s="16"/>
    </row>
    <row r="40" spans="7:11">
      <c r="K40" s="16"/>
    </row>
    <row r="41" spans="7:11">
      <c r="K41" s="14"/>
    </row>
    <row r="42" spans="7:11">
      <c r="K42" s="14"/>
    </row>
    <row r="43" spans="7:11">
      <c r="K43" s="14"/>
    </row>
    <row r="44" spans="7:11">
      <c r="K44" s="14"/>
    </row>
  </sheetData>
  <mergeCells count="46">
    <mergeCell ref="L25:L28"/>
    <mergeCell ref="D25:D28"/>
    <mergeCell ref="C25:C28"/>
    <mergeCell ref="B27:B28"/>
    <mergeCell ref="A25:A28"/>
    <mergeCell ref="L23:L24"/>
    <mergeCell ref="D23:D24"/>
    <mergeCell ref="C23:C24"/>
    <mergeCell ref="B23:B24"/>
    <mergeCell ref="A23:A24"/>
    <mergeCell ref="L19:L22"/>
    <mergeCell ref="A19:A22"/>
    <mergeCell ref="B19:B22"/>
    <mergeCell ref="C19:C22"/>
    <mergeCell ref="D19:D22"/>
    <mergeCell ref="L15:L18"/>
    <mergeCell ref="D15:D18"/>
    <mergeCell ref="C15:C18"/>
    <mergeCell ref="B15:B18"/>
    <mergeCell ref="A15:A18"/>
    <mergeCell ref="A12:A14"/>
    <mergeCell ref="B12:B14"/>
    <mergeCell ref="C12:C14"/>
    <mergeCell ref="D12:D14"/>
    <mergeCell ref="L4:L7"/>
    <mergeCell ref="L8:L11"/>
    <mergeCell ref="L12:L14"/>
    <mergeCell ref="D4:D7"/>
    <mergeCell ref="C4:C7"/>
    <mergeCell ref="B4:B7"/>
    <mergeCell ref="A4:A7"/>
    <mergeCell ref="D8:D11"/>
    <mergeCell ref="C8:C11"/>
    <mergeCell ref="A8:A11"/>
    <mergeCell ref="B8:B11"/>
    <mergeCell ref="I2:I3"/>
    <mergeCell ref="E2:G2"/>
    <mergeCell ref="A1:L1"/>
    <mergeCell ref="K2:K3"/>
    <mergeCell ref="L2:L3"/>
    <mergeCell ref="J2:J3"/>
    <mergeCell ref="A2:A3"/>
    <mergeCell ref="B2:B3"/>
    <mergeCell ref="C2:C3"/>
    <mergeCell ref="D2:D3"/>
    <mergeCell ref="H2:H3"/>
  </mergeCells>
  <pageMargins left="0.7" right="0.7" top="0.75" bottom="0.75" header="0.3" footer="0.3"/>
  <pageSetup paperSize="9" orientation="portrait" r:id="rId1"/>
  <ignoredErrors>
    <ignoredError sqref="J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1</vt:lpstr>
      <vt:lpstr>Revision 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2017-04-14T14:44:05Z</dcterms:modified>
</cp:coreProperties>
</file>