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f-my.sharepoint.com/personal/healydf1_cardiff_ac_uk/Documents/Y2 Physics/Labs/Week 7/"/>
    </mc:Choice>
  </mc:AlternateContent>
  <xr:revisionPtr revIDLastSave="2" documentId="8_{2A8679BB-C323-4845-A240-82B89B2347B7}" xr6:coauthVersionLast="47" xr6:coauthVersionMax="47" xr10:uidLastSave="{484F5F90-FF98-4FCE-8B77-CA2F10C0355C}"/>
  <bookViews>
    <workbookView xWindow="-110" yWindow="-110" windowWidth="19420" windowHeight="10300" activeTab="1" xr2:uid="{E23B30F3-164C-4B09-8E25-38556857129A}"/>
  </bookViews>
  <sheets>
    <sheet name="data" sheetId="1" r:id="rId1"/>
    <sheet name="short" sheetId="6" r:id="rId2"/>
    <sheet name="medium" sheetId="7" r:id="rId3"/>
    <sheet name="long" sheetId="8" r:id="rId4"/>
    <sheet name="measured" sheetId="5" r:id="rId5"/>
    <sheet name="predicted" sheetId="3" r:id="rId6"/>
    <sheet name="error calculations - unfinished" sheetId="2"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5" l="1"/>
  <c r="F14" i="5"/>
  <c r="D14" i="5"/>
  <c r="F3" i="5"/>
  <c r="F4" i="5"/>
  <c r="F5" i="5"/>
  <c r="F6" i="5"/>
  <c r="F7" i="5"/>
  <c r="F8" i="5"/>
  <c r="F9" i="5"/>
  <c r="F10" i="5"/>
  <c r="F11" i="5"/>
  <c r="F12" i="5"/>
  <c r="F13" i="5"/>
  <c r="F2" i="5"/>
  <c r="E3" i="5"/>
  <c r="E4" i="5"/>
  <c r="E5" i="5"/>
  <c r="E6" i="5"/>
  <c r="E7" i="5"/>
  <c r="E8" i="5"/>
  <c r="E9" i="5"/>
  <c r="E10" i="5"/>
  <c r="E11" i="5"/>
  <c r="E12" i="5"/>
  <c r="E13" i="5"/>
  <c r="E2" i="5"/>
  <c r="D3" i="5"/>
  <c r="D4" i="5"/>
  <c r="D5" i="5"/>
  <c r="D6" i="5"/>
  <c r="D7" i="5"/>
  <c r="D8" i="5"/>
  <c r="D9" i="5"/>
  <c r="D10" i="5"/>
  <c r="D11" i="5"/>
  <c r="D12" i="5"/>
  <c r="D13" i="5"/>
  <c r="D2" i="5"/>
  <c r="C14" i="5"/>
  <c r="B14" i="5"/>
  <c r="B13" i="5"/>
  <c r="C13" i="5"/>
  <c r="A13" i="5"/>
  <c r="AD6" i="1" a="1"/>
  <c r="AD6" i="1"/>
  <c r="Q25" i="2"/>
  <c r="N26" i="2"/>
  <c r="P25" i="2"/>
  <c r="O26" i="2"/>
  <c r="M26" i="2"/>
  <c r="M25" i="2"/>
  <c r="N25" i="2"/>
  <c r="N23" i="2"/>
  <c r="O23" i="2"/>
  <c r="O24" i="2"/>
  <c r="O22" i="2"/>
  <c r="M23" i="2"/>
  <c r="M24" i="2"/>
  <c r="M22" i="2"/>
  <c r="N24" i="2"/>
  <c r="N22" i="2"/>
  <c r="M27" i="2"/>
  <c r="G27" i="2"/>
  <c r="I27" i="2"/>
  <c r="H27" i="2"/>
  <c r="J27" i="2"/>
  <c r="I25" i="2"/>
  <c r="G25" i="2"/>
  <c r="G22" i="2"/>
  <c r="J25" i="2"/>
  <c r="H25" i="2"/>
  <c r="K24" i="2"/>
  <c r="K23" i="2"/>
  <c r="K22" i="2"/>
  <c r="G23" i="2"/>
  <c r="G24" i="2"/>
  <c r="H23" i="2"/>
  <c r="H24" i="2"/>
  <c r="E23" i="2"/>
  <c r="D23" i="2"/>
  <c r="D24" i="2"/>
  <c r="E24" i="2" s="1"/>
  <c r="D22" i="2"/>
  <c r="H22" i="2" s="1"/>
  <c r="B18" i="2"/>
  <c r="B17" i="2"/>
  <c r="C7" i="1"/>
  <c r="K4" i="1" s="1"/>
  <c r="K10" i="1" l="1"/>
  <c r="K120" i="1"/>
  <c r="G68" i="1" a="1"/>
  <c r="G68" i="1" s="1"/>
  <c r="G71" i="1" a="1"/>
  <c r="G71" i="1" s="1"/>
  <c r="G77" i="1" a="1"/>
  <c r="G77" i="1" s="1"/>
  <c r="G83" i="1" a="1"/>
  <c r="G83" i="1" s="1"/>
  <c r="G88" i="1" a="1"/>
  <c r="G88" i="1" s="1"/>
  <c r="G91" i="1" a="1"/>
  <c r="G91" i="1" s="1"/>
  <c r="G96" i="1" a="1"/>
  <c r="G96" i="1" s="1"/>
  <c r="G99" i="1" a="1"/>
  <c r="G99" i="1" s="1"/>
  <c r="G104" i="1" a="1"/>
  <c r="G104" i="1" s="1"/>
  <c r="G107" i="1" a="1"/>
  <c r="G107" i="1" s="1"/>
  <c r="G112" i="1" a="1"/>
  <c r="G112" i="1" s="1"/>
  <c r="G115" i="1" a="1"/>
  <c r="G115" i="1" s="1"/>
  <c r="G120" i="1" a="1"/>
  <c r="G120" i="1" s="1"/>
  <c r="G123" i="1" a="1"/>
  <c r="G123" i="1" s="1"/>
  <c r="G128" i="1" a="1"/>
  <c r="G128" i="1" s="1"/>
  <c r="G131" i="1" a="1"/>
  <c r="G131" i="1" s="1"/>
  <c r="G136" i="1" a="1"/>
  <c r="G136" i="1" s="1"/>
  <c r="G139" i="1" a="1"/>
  <c r="G139" i="1" s="1"/>
  <c r="G144" i="1" a="1"/>
  <c r="G144" i="1" s="1"/>
  <c r="G147" i="1" a="1"/>
  <c r="G147" i="1" s="1"/>
  <c r="G152" i="1" a="1"/>
  <c r="G152" i="1" s="1"/>
  <c r="G155" i="1" a="1"/>
  <c r="G155" i="1" s="1"/>
  <c r="G160" i="1" a="1"/>
  <c r="G160" i="1" s="1"/>
  <c r="G163" i="1" a="1"/>
  <c r="G163" i="1" s="1"/>
  <c r="G168" i="1" a="1"/>
  <c r="G168" i="1" s="1"/>
  <c r="G171" i="1" a="1"/>
  <c r="G171" i="1" s="1"/>
  <c r="G176" i="1" a="1"/>
  <c r="G176" i="1" s="1"/>
  <c r="G179" i="1" a="1"/>
  <c r="G179" i="1" s="1"/>
  <c r="G184" i="1" a="1"/>
  <c r="G184" i="1" s="1"/>
  <c r="G187" i="1" a="1"/>
  <c r="G187" i="1" s="1"/>
  <c r="G192" i="1" a="1"/>
  <c r="G192" i="1" s="1"/>
  <c r="G195" i="1" a="1"/>
  <c r="G195" i="1" s="1"/>
  <c r="G200" i="1" a="1"/>
  <c r="G200" i="1" s="1"/>
  <c r="G203" i="1" a="1"/>
  <c r="G203" i="1" s="1"/>
  <c r="G208" i="1" a="1"/>
  <c r="G208" i="1" s="1"/>
  <c r="G211" i="1" a="1"/>
  <c r="G211" i="1" s="1"/>
  <c r="G216" i="1" a="1"/>
  <c r="G216" i="1" s="1"/>
  <c r="G5" i="1" a="1"/>
  <c r="G5" i="1" s="1"/>
  <c r="G7" i="1" a="1"/>
  <c r="G7" i="1" s="1"/>
  <c r="G9" i="1" a="1"/>
  <c r="G9" i="1" s="1"/>
  <c r="G15" i="1" a="1"/>
  <c r="G15" i="1" s="1"/>
  <c r="G21" i="1" a="1"/>
  <c r="G21" i="1" s="1"/>
  <c r="G24" i="1" a="1"/>
  <c r="G24" i="1" s="1"/>
  <c r="G29" i="1" a="1"/>
  <c r="G29" i="1" s="1"/>
  <c r="G32" i="1" a="1"/>
  <c r="G32" i="1" s="1"/>
  <c r="G37" i="1" a="1"/>
  <c r="G37" i="1" s="1"/>
  <c r="G40" i="1" a="1"/>
  <c r="G40" i="1" s="1"/>
  <c r="G43" i="1" a="1"/>
  <c r="G43" i="1" s="1"/>
  <c r="G46" i="1" a="1"/>
  <c r="G46" i="1" s="1"/>
  <c r="G49" i="1" a="1"/>
  <c r="G49" i="1" s="1"/>
  <c r="G52" i="1" a="1"/>
  <c r="G52" i="1" s="1"/>
  <c r="G57" i="1" a="1"/>
  <c r="G57" i="1" s="1"/>
  <c r="G60" i="1" a="1"/>
  <c r="G60" i="1" s="1"/>
  <c r="G65" i="1" a="1"/>
  <c r="G65" i="1" s="1"/>
  <c r="G4" i="1" a="1"/>
  <c r="G4" i="1" s="1"/>
  <c r="K184" i="1"/>
  <c r="K34" i="1"/>
  <c r="G69" i="1" a="1"/>
  <c r="G69" i="1" s="1"/>
  <c r="G74" i="1" a="1"/>
  <c r="G74" i="1" s="1"/>
  <c r="G80" i="1" a="1"/>
  <c r="G80" i="1" s="1"/>
  <c r="G86" i="1" a="1"/>
  <c r="G86" i="1" s="1"/>
  <c r="G89" i="1" a="1"/>
  <c r="G89" i="1" s="1"/>
  <c r="G94" i="1" a="1"/>
  <c r="G94" i="1" s="1"/>
  <c r="G97" i="1" a="1"/>
  <c r="G97" i="1" s="1"/>
  <c r="G102" i="1" a="1"/>
  <c r="G102" i="1" s="1"/>
  <c r="G105" i="1" a="1"/>
  <c r="G105" i="1" s="1"/>
  <c r="G110" i="1" a="1"/>
  <c r="G110" i="1" s="1"/>
  <c r="G113" i="1" a="1"/>
  <c r="G113" i="1" s="1"/>
  <c r="G118" i="1" a="1"/>
  <c r="G118" i="1" s="1"/>
  <c r="G121" i="1" a="1"/>
  <c r="G121" i="1" s="1"/>
  <c r="G126" i="1" a="1"/>
  <c r="G126" i="1" s="1"/>
  <c r="G129" i="1" a="1"/>
  <c r="G129" i="1" s="1"/>
  <c r="G134" i="1" a="1"/>
  <c r="G134" i="1" s="1"/>
  <c r="G137" i="1" a="1"/>
  <c r="G137" i="1" s="1"/>
  <c r="G142" i="1" a="1"/>
  <c r="G142" i="1" s="1"/>
  <c r="G145" i="1" a="1"/>
  <c r="G145" i="1" s="1"/>
  <c r="G150" i="1" a="1"/>
  <c r="G150" i="1" s="1"/>
  <c r="G153" i="1" a="1"/>
  <c r="G153" i="1" s="1"/>
  <c r="G158" i="1" a="1"/>
  <c r="G158" i="1" s="1"/>
  <c r="G161" i="1" a="1"/>
  <c r="G161" i="1" s="1"/>
  <c r="G166" i="1" a="1"/>
  <c r="G166" i="1" s="1"/>
  <c r="G169" i="1" a="1"/>
  <c r="G169" i="1" s="1"/>
  <c r="G174" i="1" a="1"/>
  <c r="G174" i="1" s="1"/>
  <c r="G177" i="1" a="1"/>
  <c r="G177" i="1" s="1"/>
  <c r="G182" i="1" a="1"/>
  <c r="G182" i="1" s="1"/>
  <c r="G185" i="1" a="1"/>
  <c r="G185" i="1" s="1"/>
  <c r="G190" i="1" a="1"/>
  <c r="G190" i="1" s="1"/>
  <c r="G193" i="1" a="1"/>
  <c r="G193" i="1" s="1"/>
  <c r="G198" i="1" a="1"/>
  <c r="G198" i="1" s="1"/>
  <c r="G201" i="1" a="1"/>
  <c r="G201" i="1" s="1"/>
  <c r="G206" i="1" a="1"/>
  <c r="G206" i="1" s="1"/>
  <c r="G209" i="1" a="1"/>
  <c r="G209" i="1" s="1"/>
  <c r="G214" i="1" a="1"/>
  <c r="G214" i="1" s="1"/>
  <c r="G217" i="1" a="1"/>
  <c r="G217" i="1" s="1"/>
  <c r="G10" i="1" a="1"/>
  <c r="G10" i="1" s="1"/>
  <c r="G13" i="1" a="1"/>
  <c r="G13" i="1" s="1"/>
  <c r="G16" i="1" a="1"/>
  <c r="G16" i="1" s="1"/>
  <c r="G19" i="1" a="1"/>
  <c r="G19" i="1" s="1"/>
  <c r="G22" i="1" a="1"/>
  <c r="G22" i="1" s="1"/>
  <c r="G27" i="1" a="1"/>
  <c r="G27" i="1" s="1"/>
  <c r="G30" i="1" a="1"/>
  <c r="G30" i="1" s="1"/>
  <c r="G35" i="1" a="1"/>
  <c r="G35" i="1" s="1"/>
  <c r="G38" i="1" a="1"/>
  <c r="G38" i="1" s="1"/>
  <c r="G41" i="1" a="1"/>
  <c r="G41" i="1" s="1"/>
  <c r="G44" i="1" a="1"/>
  <c r="G44" i="1" s="1"/>
  <c r="G47" i="1" a="1"/>
  <c r="G47" i="1" s="1"/>
  <c r="G50" i="1" a="1"/>
  <c r="G50" i="1" s="1"/>
  <c r="G55" i="1" a="1"/>
  <c r="G55" i="1" s="1"/>
  <c r="G58" i="1" a="1"/>
  <c r="G58" i="1" s="1"/>
  <c r="G63" i="1" a="1"/>
  <c r="G63" i="1" s="1"/>
  <c r="G66" i="1" a="1"/>
  <c r="G66" i="1" s="1"/>
  <c r="K124" i="1"/>
  <c r="K188" i="1"/>
  <c r="K38" i="1"/>
  <c r="G75" i="1" a="1"/>
  <c r="G75" i="1" s="1"/>
  <c r="G78" i="1" a="1"/>
  <c r="G78" i="1" s="1"/>
  <c r="K70" i="1"/>
  <c r="K156" i="1"/>
  <c r="G59" i="1" a="1"/>
  <c r="G59" i="1" s="1"/>
  <c r="G54" i="1" a="1"/>
  <c r="G54" i="1" s="1"/>
  <c r="G31" i="1" a="1"/>
  <c r="G31" i="1" s="1"/>
  <c r="G26" i="1" a="1"/>
  <c r="G26" i="1" s="1"/>
  <c r="G218" i="1" a="1"/>
  <c r="G218" i="1" s="1"/>
  <c r="G213" i="1" a="1"/>
  <c r="G213" i="1" s="1"/>
  <c r="G202" i="1" a="1"/>
  <c r="G202" i="1" s="1"/>
  <c r="G197" i="1" a="1"/>
  <c r="G197" i="1" s="1"/>
  <c r="G186" i="1" a="1"/>
  <c r="G186" i="1" s="1"/>
  <c r="G181" i="1" a="1"/>
  <c r="G181" i="1" s="1"/>
  <c r="G170" i="1" a="1"/>
  <c r="G170" i="1" s="1"/>
  <c r="G165" i="1" a="1"/>
  <c r="G165" i="1" s="1"/>
  <c r="G154" i="1" a="1"/>
  <c r="G154" i="1" s="1"/>
  <c r="G149" i="1" a="1"/>
  <c r="G149" i="1" s="1"/>
  <c r="G138" i="1" a="1"/>
  <c r="G138" i="1" s="1"/>
  <c r="G133" i="1" a="1"/>
  <c r="G133" i="1" s="1"/>
  <c r="G122" i="1" a="1"/>
  <c r="G122" i="1" s="1"/>
  <c r="G117" i="1" a="1"/>
  <c r="G117" i="1" s="1"/>
  <c r="G106" i="1" a="1"/>
  <c r="G106" i="1" s="1"/>
  <c r="G101" i="1" a="1"/>
  <c r="G101" i="1" s="1"/>
  <c r="G90" i="1" a="1"/>
  <c r="G90" i="1" s="1"/>
  <c r="G85" i="1" a="1"/>
  <c r="G85" i="1" s="1"/>
  <c r="G79" i="1" a="1"/>
  <c r="G79" i="1" s="1"/>
  <c r="G70" i="1" a="1"/>
  <c r="G70" i="1" s="1"/>
  <c r="K66" i="1"/>
  <c r="K152" i="1"/>
  <c r="G64" i="1" a="1"/>
  <c r="G64" i="1" s="1"/>
  <c r="G53" i="1" a="1"/>
  <c r="G53" i="1" s="1"/>
  <c r="G48" i="1" a="1"/>
  <c r="G48" i="1" s="1"/>
  <c r="G42" i="1" a="1"/>
  <c r="G42" i="1" s="1"/>
  <c r="G36" i="1" a="1"/>
  <c r="G36" i="1" s="1"/>
  <c r="G25" i="1" a="1"/>
  <c r="G25" i="1" s="1"/>
  <c r="G20" i="1" a="1"/>
  <c r="G20" i="1" s="1"/>
  <c r="G14" i="1" a="1"/>
  <c r="G14" i="1" s="1"/>
  <c r="G8" i="1" a="1"/>
  <c r="G8" i="1" s="1"/>
  <c r="G212" i="1" a="1"/>
  <c r="G212" i="1" s="1"/>
  <c r="G207" i="1" a="1"/>
  <c r="G207" i="1" s="1"/>
  <c r="G196" i="1" a="1"/>
  <c r="G196" i="1" s="1"/>
  <c r="G191" i="1" a="1"/>
  <c r="G191" i="1" s="1"/>
  <c r="G180" i="1" a="1"/>
  <c r="G180" i="1" s="1"/>
  <c r="G175" i="1" a="1"/>
  <c r="G175" i="1" s="1"/>
  <c r="G164" i="1" a="1"/>
  <c r="G164" i="1" s="1"/>
  <c r="G159" i="1" a="1"/>
  <c r="G159" i="1" s="1"/>
  <c r="G148" i="1" a="1"/>
  <c r="G148" i="1" s="1"/>
  <c r="G143" i="1" a="1"/>
  <c r="G143" i="1" s="1"/>
  <c r="G132" i="1" a="1"/>
  <c r="G132" i="1" s="1"/>
  <c r="G127" i="1" a="1"/>
  <c r="G127" i="1" s="1"/>
  <c r="G116" i="1" a="1"/>
  <c r="G116" i="1" s="1"/>
  <c r="G111" i="1" a="1"/>
  <c r="G111" i="1" s="1"/>
  <c r="G100" i="1" a="1"/>
  <c r="G100" i="1" s="1"/>
  <c r="G95" i="1" a="1"/>
  <c r="G95" i="1" s="1"/>
  <c r="G84" i="1" a="1"/>
  <c r="G84" i="1" s="1"/>
  <c r="G76" i="1" a="1"/>
  <c r="G76" i="1" s="1"/>
  <c r="K6" i="1"/>
  <c r="G67" i="1" a="1"/>
  <c r="G67" i="1" s="1"/>
  <c r="G62" i="1" a="1"/>
  <c r="G62" i="1" s="1"/>
  <c r="G51" i="1" a="1"/>
  <c r="G51" i="1" s="1"/>
  <c r="G45" i="1" a="1"/>
  <c r="G45" i="1" s="1"/>
  <c r="G39" i="1" a="1"/>
  <c r="G39" i="1" s="1"/>
  <c r="G34" i="1" a="1"/>
  <c r="G34" i="1" s="1"/>
  <c r="G23" i="1" a="1"/>
  <c r="G23" i="1" s="1"/>
  <c r="G18" i="1" a="1"/>
  <c r="G18" i="1" s="1"/>
  <c r="G12" i="1" a="1"/>
  <c r="G12" i="1" s="1"/>
  <c r="G210" i="1" a="1"/>
  <c r="G210" i="1" s="1"/>
  <c r="G205" i="1" a="1"/>
  <c r="G205" i="1" s="1"/>
  <c r="G194" i="1" a="1"/>
  <c r="G194" i="1" s="1"/>
  <c r="G189" i="1" a="1"/>
  <c r="G189" i="1" s="1"/>
  <c r="G178" i="1" a="1"/>
  <c r="G178" i="1" s="1"/>
  <c r="G173" i="1" a="1"/>
  <c r="G173" i="1" s="1"/>
  <c r="G162" i="1" a="1"/>
  <c r="G162" i="1" s="1"/>
  <c r="G157" i="1" a="1"/>
  <c r="G157" i="1" s="1"/>
  <c r="G146" i="1" a="1"/>
  <c r="G146" i="1" s="1"/>
  <c r="G141" i="1" a="1"/>
  <c r="G141" i="1" s="1"/>
  <c r="G130" i="1" a="1"/>
  <c r="G130" i="1" s="1"/>
  <c r="G125" i="1" a="1"/>
  <c r="G125" i="1" s="1"/>
  <c r="G114" i="1" a="1"/>
  <c r="G114" i="1" s="1"/>
  <c r="G109" i="1" a="1"/>
  <c r="G109" i="1" s="1"/>
  <c r="G98" i="1" a="1"/>
  <c r="G98" i="1" s="1"/>
  <c r="G93" i="1" a="1"/>
  <c r="G93" i="1" s="1"/>
  <c r="G82" i="1" a="1"/>
  <c r="G82" i="1" s="1"/>
  <c r="G73" i="1" a="1"/>
  <c r="G73" i="1" s="1"/>
  <c r="K216" i="1"/>
  <c r="G61" i="1" a="1"/>
  <c r="G61" i="1" s="1"/>
  <c r="G56" i="1" a="1"/>
  <c r="G56" i="1" s="1"/>
  <c r="G33" i="1" a="1"/>
  <c r="G33" i="1" s="1"/>
  <c r="G28" i="1" a="1"/>
  <c r="G28" i="1" s="1"/>
  <c r="G17" i="1" a="1"/>
  <c r="G17" i="1" s="1"/>
  <c r="G11" i="1" a="1"/>
  <c r="G11" i="1" s="1"/>
  <c r="G6" i="1" a="1"/>
  <c r="G6" i="1" s="1"/>
  <c r="G215" i="1" a="1"/>
  <c r="G215" i="1" s="1"/>
  <c r="G204" i="1" a="1"/>
  <c r="G204" i="1" s="1"/>
  <c r="G199" i="1" a="1"/>
  <c r="G199" i="1" s="1"/>
  <c r="G188" i="1" a="1"/>
  <c r="G188" i="1" s="1"/>
  <c r="G183" i="1" a="1"/>
  <c r="G183" i="1" s="1"/>
  <c r="G172" i="1" a="1"/>
  <c r="G172" i="1" s="1"/>
  <c r="G167" i="1" a="1"/>
  <c r="G167" i="1" s="1"/>
  <c r="G156" i="1" a="1"/>
  <c r="G156" i="1" s="1"/>
  <c r="G151" i="1" a="1"/>
  <c r="G151" i="1" s="1"/>
  <c r="G140" i="1" a="1"/>
  <c r="G140" i="1" s="1"/>
  <c r="G135" i="1" a="1"/>
  <c r="G135" i="1" s="1"/>
  <c r="G124" i="1" a="1"/>
  <c r="G124" i="1" s="1"/>
  <c r="G119" i="1" a="1"/>
  <c r="G119" i="1" s="1"/>
  <c r="G108" i="1" a="1"/>
  <c r="G108" i="1" s="1"/>
  <c r="G103" i="1" a="1"/>
  <c r="G103" i="1" s="1"/>
  <c r="G92" i="1" a="1"/>
  <c r="G92" i="1" s="1"/>
  <c r="G87" i="1" a="1"/>
  <c r="G87" i="1" s="1"/>
  <c r="G81" i="1" a="1"/>
  <c r="G81" i="1" s="1"/>
  <c r="G72" i="1" a="1"/>
  <c r="G72" i="1" s="1"/>
  <c r="K86" i="1"/>
  <c r="K54" i="1"/>
  <c r="K22" i="1"/>
  <c r="K204" i="1"/>
  <c r="K172" i="1"/>
  <c r="K140" i="1"/>
  <c r="K82" i="1"/>
  <c r="K50" i="1"/>
  <c r="K18" i="1"/>
  <c r="K200" i="1"/>
  <c r="K168" i="1"/>
  <c r="K136" i="1"/>
  <c r="J25" i="1"/>
  <c r="K96" i="1"/>
  <c r="K97" i="1"/>
  <c r="K101" i="1"/>
  <c r="K105" i="1"/>
  <c r="K109" i="1"/>
  <c r="K113" i="1"/>
  <c r="K117" i="1"/>
  <c r="K121" i="1"/>
  <c r="K125" i="1"/>
  <c r="K129" i="1"/>
  <c r="K133" i="1"/>
  <c r="K137" i="1"/>
  <c r="K141" i="1"/>
  <c r="K145" i="1"/>
  <c r="K149" i="1"/>
  <c r="K153" i="1"/>
  <c r="K157" i="1"/>
  <c r="K161" i="1"/>
  <c r="K165" i="1"/>
  <c r="K169" i="1"/>
  <c r="K173" i="1"/>
  <c r="K177" i="1"/>
  <c r="K181" i="1"/>
  <c r="K185" i="1"/>
  <c r="K189" i="1"/>
  <c r="K193" i="1"/>
  <c r="K197" i="1"/>
  <c r="K201" i="1"/>
  <c r="K205" i="1"/>
  <c r="K209" i="1"/>
  <c r="K213" i="1"/>
  <c r="K217" i="1"/>
  <c r="K7" i="1"/>
  <c r="K11" i="1"/>
  <c r="K15" i="1"/>
  <c r="K19" i="1"/>
  <c r="K23" i="1"/>
  <c r="K27" i="1"/>
  <c r="K31" i="1"/>
  <c r="K35" i="1"/>
  <c r="K39" i="1"/>
  <c r="K43" i="1"/>
  <c r="K47" i="1"/>
  <c r="K51" i="1"/>
  <c r="K55" i="1"/>
  <c r="K59" i="1"/>
  <c r="K63" i="1"/>
  <c r="K67" i="1"/>
  <c r="K71" i="1"/>
  <c r="K75" i="1"/>
  <c r="K79" i="1"/>
  <c r="K83" i="1"/>
  <c r="K87" i="1"/>
  <c r="K91" i="1"/>
  <c r="K95" i="1"/>
  <c r="K103" i="1"/>
  <c r="K111" i="1"/>
  <c r="K119" i="1"/>
  <c r="K127" i="1"/>
  <c r="K135" i="1"/>
  <c r="K143" i="1"/>
  <c r="K151" i="1"/>
  <c r="K159" i="1"/>
  <c r="K167" i="1"/>
  <c r="K175" i="1"/>
  <c r="K183" i="1"/>
  <c r="K191" i="1"/>
  <c r="K199" i="1"/>
  <c r="K207" i="1"/>
  <c r="K215" i="1"/>
  <c r="K9" i="1"/>
  <c r="K17" i="1"/>
  <c r="K25" i="1"/>
  <c r="K33" i="1"/>
  <c r="K41" i="1"/>
  <c r="K49" i="1"/>
  <c r="K57" i="1"/>
  <c r="K65" i="1"/>
  <c r="K73" i="1"/>
  <c r="K81" i="1"/>
  <c r="K89" i="1"/>
  <c r="J6" i="1"/>
  <c r="K98" i="1"/>
  <c r="K102" i="1"/>
  <c r="K106" i="1"/>
  <c r="K110" i="1"/>
  <c r="K114" i="1"/>
  <c r="K118" i="1"/>
  <c r="K122" i="1"/>
  <c r="K126" i="1"/>
  <c r="K130" i="1"/>
  <c r="K134" i="1"/>
  <c r="K138" i="1"/>
  <c r="K142" i="1"/>
  <c r="K146" i="1"/>
  <c r="K150" i="1"/>
  <c r="K154" i="1"/>
  <c r="K158" i="1"/>
  <c r="K162" i="1"/>
  <c r="K166" i="1"/>
  <c r="K170" i="1"/>
  <c r="K174" i="1"/>
  <c r="K178" i="1"/>
  <c r="K182" i="1"/>
  <c r="K186" i="1"/>
  <c r="K190" i="1"/>
  <c r="K194" i="1"/>
  <c r="K198" i="1"/>
  <c r="K202" i="1"/>
  <c r="K206" i="1"/>
  <c r="K210" i="1"/>
  <c r="K214" i="1"/>
  <c r="K218" i="1"/>
  <c r="K8" i="1"/>
  <c r="K12" i="1"/>
  <c r="K16" i="1"/>
  <c r="K20" i="1"/>
  <c r="K24" i="1"/>
  <c r="K28" i="1"/>
  <c r="K32" i="1"/>
  <c r="K36" i="1"/>
  <c r="K40" i="1"/>
  <c r="K44" i="1"/>
  <c r="K48" i="1"/>
  <c r="K52" i="1"/>
  <c r="K56" i="1"/>
  <c r="K60" i="1"/>
  <c r="K64" i="1"/>
  <c r="K68" i="1"/>
  <c r="K72" i="1"/>
  <c r="K76" i="1"/>
  <c r="K80" i="1"/>
  <c r="K84" i="1"/>
  <c r="K88" i="1"/>
  <c r="K92" i="1"/>
  <c r="J46" i="1"/>
  <c r="K99" i="1"/>
  <c r="K107" i="1"/>
  <c r="K115" i="1"/>
  <c r="K123" i="1"/>
  <c r="K131" i="1"/>
  <c r="K139" i="1"/>
  <c r="K147" i="1"/>
  <c r="K155" i="1"/>
  <c r="K163" i="1"/>
  <c r="K171" i="1"/>
  <c r="K179" i="1"/>
  <c r="K187" i="1"/>
  <c r="K195" i="1"/>
  <c r="K203" i="1"/>
  <c r="K211" i="1"/>
  <c r="K5" i="1"/>
  <c r="K13" i="1"/>
  <c r="K21" i="1"/>
  <c r="K29" i="1"/>
  <c r="K37" i="1"/>
  <c r="K45" i="1"/>
  <c r="K53" i="1"/>
  <c r="K61" i="1"/>
  <c r="K69" i="1"/>
  <c r="K77" i="1"/>
  <c r="K85" i="1"/>
  <c r="K93" i="1"/>
  <c r="K100" i="1"/>
  <c r="K104" i="1"/>
  <c r="K108" i="1"/>
  <c r="K94" i="1"/>
  <c r="K78" i="1"/>
  <c r="K62" i="1"/>
  <c r="K46" i="1"/>
  <c r="K30" i="1"/>
  <c r="K14" i="1"/>
  <c r="K212" i="1"/>
  <c r="K196" i="1"/>
  <c r="K180" i="1"/>
  <c r="K164" i="1"/>
  <c r="K148" i="1"/>
  <c r="K132" i="1"/>
  <c r="K116" i="1"/>
  <c r="K90" i="1"/>
  <c r="K74" i="1"/>
  <c r="K58" i="1"/>
  <c r="K42" i="1"/>
  <c r="K26" i="1"/>
  <c r="K208" i="1"/>
  <c r="K192" i="1"/>
  <c r="K176" i="1"/>
  <c r="K160" i="1"/>
  <c r="K144" i="1"/>
  <c r="K128" i="1"/>
  <c r="K112" i="1"/>
  <c r="E22" i="2"/>
  <c r="J18" i="1"/>
  <c r="J5" i="1"/>
  <c r="J205" i="1"/>
  <c r="J191" i="1"/>
  <c r="J177" i="1"/>
  <c r="J163" i="1"/>
  <c r="J148" i="1"/>
  <c r="J128" i="1"/>
  <c r="J88" i="1"/>
  <c r="J44" i="1"/>
  <c r="J193" i="1"/>
  <c r="J164" i="1"/>
  <c r="J56" i="1"/>
  <c r="J13" i="1"/>
  <c r="J215" i="1"/>
  <c r="J200" i="1"/>
  <c r="J185" i="1"/>
  <c r="J172" i="1"/>
  <c r="J157" i="1"/>
  <c r="J140" i="1"/>
  <c r="J120" i="1"/>
  <c r="J76" i="1"/>
  <c r="J32" i="1"/>
  <c r="J21" i="1"/>
  <c r="J207" i="1"/>
  <c r="J179" i="1"/>
  <c r="J151" i="1"/>
  <c r="J129" i="1"/>
  <c r="J97" i="1"/>
  <c r="J12" i="1"/>
  <c r="J212" i="1"/>
  <c r="J199" i="1"/>
  <c r="J184" i="1"/>
  <c r="J169" i="1"/>
  <c r="J156" i="1"/>
  <c r="J137" i="1"/>
  <c r="J108" i="1"/>
  <c r="J65" i="1"/>
  <c r="J24" i="1"/>
  <c r="J17" i="1"/>
  <c r="J217" i="1"/>
  <c r="J204" i="1"/>
  <c r="J189" i="1"/>
  <c r="J183" i="1"/>
  <c r="J168" i="1"/>
  <c r="J153" i="1"/>
  <c r="J145" i="1"/>
  <c r="J136" i="1"/>
  <c r="J113" i="1"/>
  <c r="J104" i="1"/>
  <c r="J81" i="1"/>
  <c r="J72" i="1"/>
  <c r="J60" i="1"/>
  <c r="J49" i="1"/>
  <c r="J40" i="1"/>
  <c r="J22" i="1"/>
  <c r="J16" i="1"/>
  <c r="J8" i="1"/>
  <c r="J216" i="1"/>
  <c r="J209" i="1"/>
  <c r="J201" i="1"/>
  <c r="J195" i="1"/>
  <c r="J188" i="1"/>
  <c r="J180" i="1"/>
  <c r="J173" i="1"/>
  <c r="J167" i="1"/>
  <c r="J159" i="1"/>
  <c r="J152" i="1"/>
  <c r="J144" i="1"/>
  <c r="J132" i="1"/>
  <c r="J121" i="1"/>
  <c r="J112" i="1"/>
  <c r="J100" i="1"/>
  <c r="J89" i="1"/>
  <c r="J80" i="1"/>
  <c r="J68" i="1"/>
  <c r="J57" i="1"/>
  <c r="J48" i="1"/>
  <c r="J33" i="1"/>
  <c r="J116" i="1"/>
  <c r="J105" i="1"/>
  <c r="J96" i="1"/>
  <c r="J84" i="1"/>
  <c r="J73" i="1"/>
  <c r="J64" i="1"/>
  <c r="J52" i="1"/>
  <c r="J41" i="1"/>
  <c r="J10" i="1"/>
  <c r="J211" i="1"/>
  <c r="J196" i="1"/>
  <c r="J175" i="1"/>
  <c r="J161" i="1"/>
  <c r="J124" i="1"/>
  <c r="J92" i="1"/>
  <c r="J4" i="1"/>
  <c r="J20" i="1"/>
  <c r="J14" i="1"/>
  <c r="J9" i="1"/>
  <c r="J213" i="1"/>
  <c r="J208" i="1"/>
  <c r="J203" i="1"/>
  <c r="J197" i="1"/>
  <c r="J192" i="1"/>
  <c r="J187" i="1"/>
  <c r="J181" i="1"/>
  <c r="J176" i="1"/>
  <c r="J171" i="1"/>
  <c r="J165" i="1"/>
  <c r="J160" i="1"/>
  <c r="J155" i="1"/>
  <c r="J149" i="1"/>
  <c r="J141" i="1"/>
  <c r="J133" i="1"/>
  <c r="J125" i="1"/>
  <c r="J117" i="1"/>
  <c r="J109" i="1"/>
  <c r="J101" i="1"/>
  <c r="J93" i="1"/>
  <c r="J85" i="1"/>
  <c r="J77" i="1"/>
  <c r="J69" i="1"/>
  <c r="J61" i="1"/>
  <c r="J53" i="1"/>
  <c r="J45" i="1"/>
  <c r="J36" i="1"/>
  <c r="J37" i="1"/>
  <c r="J29" i="1"/>
  <c r="J28" i="1"/>
  <c r="J147" i="1"/>
  <c r="J143" i="1"/>
  <c r="J139" i="1"/>
  <c r="J135" i="1"/>
  <c r="J131" i="1"/>
  <c r="J127" i="1"/>
  <c r="J123" i="1"/>
  <c r="J119" i="1"/>
  <c r="J115" i="1"/>
  <c r="J111" i="1"/>
  <c r="J107" i="1"/>
  <c r="J103" i="1"/>
  <c r="J99" i="1"/>
  <c r="J95" i="1"/>
  <c r="J91" i="1"/>
  <c r="J87" i="1"/>
  <c r="J83" i="1"/>
  <c r="J79" i="1"/>
  <c r="J75" i="1"/>
  <c r="J71" i="1"/>
  <c r="J67" i="1"/>
  <c r="J63" i="1"/>
  <c r="J59" i="1"/>
  <c r="J55" i="1"/>
  <c r="J51" i="1"/>
  <c r="J47" i="1"/>
  <c r="J43" i="1"/>
  <c r="J39" i="1"/>
  <c r="J35" i="1"/>
  <c r="J31" i="1"/>
  <c r="J27" i="1"/>
  <c r="J23" i="1"/>
  <c r="J19" i="1"/>
  <c r="J15" i="1"/>
  <c r="J11" i="1"/>
  <c r="J7" i="1"/>
  <c r="J218" i="1"/>
  <c r="J214" i="1"/>
  <c r="J210" i="1"/>
  <c r="J206" i="1"/>
  <c r="J202" i="1"/>
  <c r="J198" i="1"/>
  <c r="J194" i="1"/>
  <c r="J190" i="1"/>
  <c r="J186" i="1"/>
  <c r="J182" i="1"/>
  <c r="J178" i="1"/>
  <c r="J174" i="1"/>
  <c r="J170" i="1"/>
  <c r="J166" i="1"/>
  <c r="J162" i="1"/>
  <c r="J158" i="1"/>
  <c r="J154" i="1"/>
  <c r="J150" i="1"/>
  <c r="J146" i="1"/>
  <c r="J142" i="1"/>
  <c r="J138" i="1"/>
  <c r="J134" i="1"/>
  <c r="J130" i="1"/>
  <c r="J126" i="1"/>
  <c r="J122" i="1"/>
  <c r="J118" i="1"/>
  <c r="J114" i="1"/>
  <c r="J110" i="1"/>
  <c r="J106" i="1"/>
  <c r="J102" i="1"/>
  <c r="J98" i="1"/>
  <c r="J94" i="1"/>
  <c r="J90" i="1"/>
  <c r="J86" i="1"/>
  <c r="J82" i="1"/>
  <c r="J78" i="1"/>
  <c r="J74" i="1"/>
  <c r="J70" i="1"/>
  <c r="J66" i="1"/>
  <c r="J62" i="1"/>
  <c r="J58" i="1"/>
  <c r="J54" i="1"/>
  <c r="J50" i="1"/>
  <c r="J42" i="1"/>
  <c r="J38" i="1"/>
  <c r="J34" i="1"/>
  <c r="J30" i="1"/>
  <c r="J26" i="1"/>
  <c r="I81" i="1"/>
  <c r="H81" i="1"/>
  <c r="I75" i="1"/>
  <c r="H75" i="1"/>
  <c r="I57" i="1"/>
  <c r="H57" i="1"/>
  <c r="I51" i="1"/>
  <c r="H51" i="1"/>
  <c r="I46" i="1"/>
  <c r="H46" i="1"/>
  <c r="I45" i="1"/>
  <c r="H45" i="1"/>
  <c r="I40" i="1"/>
  <c r="H40" i="1"/>
  <c r="I39" i="1"/>
  <c r="H39" i="1"/>
  <c r="I21" i="1"/>
  <c r="H21" i="1"/>
  <c r="I16" i="1"/>
  <c r="H16" i="1"/>
  <c r="I15" i="1"/>
  <c r="H15" i="1"/>
  <c r="I10" i="1"/>
  <c r="H10" i="1"/>
  <c r="I9" i="1"/>
  <c r="H9" i="1"/>
  <c r="I4" i="1"/>
  <c r="H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<sst xmlns="http://schemas.openxmlformats.org/spreadsheetml/2006/main" count="669" uniqueCount="53">
  <si>
    <t xml:space="preserve">Box dimensions </t>
  </si>
  <si>
    <t>width - 25.7cm</t>
  </si>
  <si>
    <t xml:space="preserve">length - 40.2cm </t>
  </si>
  <si>
    <t>height - 15.9cm</t>
  </si>
  <si>
    <t>tube dimensions</t>
  </si>
  <si>
    <t>small - 6.9cm</t>
  </si>
  <si>
    <t>medium - 14.5cm</t>
  </si>
  <si>
    <t xml:space="preserve">large - 17.9cm </t>
  </si>
  <si>
    <t>Chamber number - Box 1</t>
  </si>
  <si>
    <t>Meters</t>
  </si>
  <si>
    <t xml:space="preserve">speed of sound (ms^-1) </t>
  </si>
  <si>
    <t>nx</t>
  </si>
  <si>
    <t>ny</t>
  </si>
  <si>
    <t>nz</t>
  </si>
  <si>
    <t/>
  </si>
  <si>
    <t>All Possible Combinations and Permutations Generator (numbergenerator.org)</t>
  </si>
  <si>
    <t>Frequency /Hz</t>
  </si>
  <si>
    <t xml:space="preserve">Room temperature - </t>
  </si>
  <si>
    <t>Predicted</t>
  </si>
  <si>
    <t>kHz</t>
  </si>
  <si>
    <t>mV</t>
  </si>
  <si>
    <t>Frequency /kHz</t>
  </si>
  <si>
    <t>Amplitude /mV</t>
  </si>
  <si>
    <t>c</t>
  </si>
  <si>
    <t>sqrt(sigma n^2/L^2)</t>
  </si>
  <si>
    <t>uncertainty in speed of sound in air</t>
  </si>
  <si>
    <t>measurement uncertainty in Lx, Ly and Lz</t>
  </si>
  <si>
    <t>f</t>
  </si>
  <si>
    <t>detector uncertainy of frequency</t>
  </si>
  <si>
    <t>noise</t>
  </si>
  <si>
    <t>331+0.606*T</t>
  </si>
  <si>
    <t>uncertainty in temperature T</t>
  </si>
  <si>
    <t>measurement uncertainty</t>
  </si>
  <si>
    <t>variations across experiment</t>
  </si>
  <si>
    <t>At the time of measurement, a nearby digitbal thermometer recorded the room temperature as 19.3°C. Although the resolution of thermometer was 0.1°C, and the thermometer had a digital display, hence removing reading errors, the temperature thoughout a room not constant and it would be the temperature inside the box itself that would be the determining factor in speed of sound calculations. Also, since the experiement was conducting over a two hour period, there would be some temperature fluctuations in the room that would not have been monitered. As such, a sensible best guess for the uncertainty of the measurement was determined to be ±1°C.</t>
  </si>
  <si>
    <t>This corresponds to a speed of sound measurement of:</t>
  </si>
  <si>
    <t>Lx</t>
  </si>
  <si>
    <t>Ly</t>
  </si>
  <si>
    <t>Lz</t>
  </si>
  <si>
    <t>ruler</t>
  </si>
  <si>
    <t>(342.5 ± 0.6) ms⁻¹</t>
  </si>
  <si>
    <t>(19 ± 1) °C</t>
  </si>
  <si>
    <t>N:</t>
  </si>
  <si>
    <t>Actual - short</t>
  </si>
  <si>
    <t>Actual - medium</t>
  </si>
  <si>
    <t>Actual - long</t>
  </si>
  <si>
    <t>At amplitude 2</t>
  </si>
  <si>
    <t>frequency</t>
  </si>
  <si>
    <t>short</t>
  </si>
  <si>
    <t>medium</t>
  </si>
  <si>
    <t>long</t>
  </si>
  <si>
    <t>frequency /Hz</t>
  </si>
  <si>
    <t>amplitude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</si>
</sst>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0000000000"/>
    <numFmt numFmtId="166" formatCode="0.0%"/>
    <numFmt numFmtId="167" formatCode="0.0"/>
    <numFmt numFmtId="168" formatCode="0.000000"/>
  </numFmts>
  <fonts count="7"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6">
    <xf numFmtId="0" fontId="0" fillId="0" borderId="0" xfId="0"/>
    <xf numFmtId="0" fontId="0" fillId="0" borderId="0" xfId="0" applyAlignment="1">
      <alignment horizontal="center"/>
    </xf>
    <xf numFmtId="2" fontId="0" fillId="0" borderId="0" xfId="0" applyNumberFormat="1"/>
    <xf numFmtId="0" fontId="1" fillId="0" borderId="0" xfId="1"/>
    <xf numFmtId="164" fontId="0" fillId="0" borderId="0" xfId="0" applyNumberFormat="1"/>
    <xf numFmtId="16" fontId="0" fillId="0" borderId="0" xfId="0" applyNumberFormat="1"/>
    <xf numFmtId="165" fontId="0" fillId="0" borderId="0" xfId="0" applyNumberFormat="1"/>
    <xf numFmtId="166" fontId="0" fillId="0" borderId="0" xfId="2" applyNumberFormat="1" applyFont="1"/>
    <xf numFmtId="10" fontId="0" fillId="0" borderId="0" xfId="2" applyNumberFormat="1" applyFont="1"/>
    <xf numFmtId="0" fontId="3" fillId="0" borderId="0" xfId="0" applyFont="1"/>
    <xf numFmtId="0" fontId="4" fillId="0" borderId="0" xfId="0" applyFont="1"/>
    <xf numFmtId="0" fontId="5" fillId="0" borderId="0" xfId="0" applyFont="1"/>
    <xf numFmtId="0" fontId="6" fillId="0" borderId="0" xfId="0" applyFont="1"/>
    <xf numFmtId="1" fontId="0" fillId="0" borderId="0" xfId="0" applyNumberFormat="1"/>
    <xf numFmtId="167" fontId="0" fillId="0" borderId="0" xfId="0" applyNumberFormat="1"/>
    <xf numFmtId="168"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240918565742605E-2"/>
          <c:y val="4.6296296296296294E-2"/>
          <c:w val="0.86691563287044149"/>
          <c:h val="0.8416746864975212"/>
        </c:manualLayout>
      </c:layout>
      <c:scatterChart>
        <c:scatterStyle val="lineMarker"/>
        <c:varyColors val="0"/>
        <c:ser>
          <c:idx val="0"/>
          <c:order val="0"/>
          <c:tx>
            <c:strRef>
              <c:f>data!$R$1:$R$2</c:f>
              <c:strCache>
                <c:ptCount val="2"/>
                <c:pt idx="0">
                  <c:v>Actual - short</c:v>
                </c:pt>
                <c:pt idx="1">
                  <c:v>Frequency /Hz</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data!$P$3:$P$16</c:f>
              <c:numCache>
                <c:formatCode>General</c:formatCode>
                <c:ptCount val="14"/>
                <c:pt idx="0" formatCode="0.00">
                  <c:v>426.38557213930301</c:v>
                </c:pt>
                <c:pt idx="1">
                  <c:v>666.95330739299618</c:v>
                </c:pt>
                <c:pt idx="2">
                  <c:v>791.60051185621251</c:v>
                </c:pt>
                <c:pt idx="3" formatCode="0.00">
                  <c:v>852.77114427860693</c:v>
                </c:pt>
                <c:pt idx="4" formatCode="0.00">
                  <c:v>1078.0314465408806</c:v>
                </c:pt>
                <c:pt idx="5">
                  <c:v>1082.6104279733784</c:v>
                </c:pt>
                <c:pt idx="6" formatCode="0.00">
                  <c:v>1159.2913593482808</c:v>
                </c:pt>
                <c:pt idx="7">
                  <c:v>1267.6665626155325</c:v>
                </c:pt>
                <c:pt idx="8">
                  <c:v>1279.1567164179105</c:v>
                </c:pt>
                <c:pt idx="9">
                  <c:v>1333.9066147859924</c:v>
                </c:pt>
                <c:pt idx="10">
                  <c:v>1337.4539880317532</c:v>
                </c:pt>
                <c:pt idx="11" formatCode="0.00">
                  <c:v>1374.5437149269819</c:v>
                </c:pt>
                <c:pt idx="12">
                  <c:v>1400.3969126995344</c:v>
                </c:pt>
                <c:pt idx="13">
                  <c:v>1442.5909397329192</c:v>
                </c:pt>
              </c:numCache>
            </c:numRef>
          </c:xVal>
          <c:yVal>
            <c:numRef>
              <c:f>data!$R$3:$R$16</c:f>
              <c:numCache>
                <c:formatCode>0</c:formatCode>
                <c:ptCount val="14"/>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yVal>
          <c:smooth val="0"/>
          <c:extLst>
            <c:ext xmlns:c16="http://schemas.microsoft.com/office/drawing/2014/chart" uri="{C3380CC4-5D6E-409C-BE32-E72D297353CC}">
              <c16:uniqueId val="{00000000-EEBA-4AA2-8054-A4CEED0E3939}"/>
            </c:ext>
          </c:extLst>
        </c:ser>
        <c:dLbls>
          <c:showLegendKey val="0"/>
          <c:showVal val="0"/>
          <c:showCatName val="0"/>
          <c:showSerName val="0"/>
          <c:showPercent val="0"/>
          <c:showBubbleSize val="0"/>
        </c:dLbls>
        <c:axId val="582521752"/>
        <c:axId val="582523064"/>
      </c:scatterChart>
      <c:valAx>
        <c:axId val="582521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3064"/>
        <c:crosses val="autoZero"/>
        <c:crossBetween val="midCat"/>
      </c:valAx>
      <c:valAx>
        <c:axId val="582523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1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data!$X$2:$X$12</c:f>
              <c:numCache>
                <c:formatCode>General</c:formatCode>
                <c:ptCount val="11"/>
                <c:pt idx="0">
                  <c:v>1.3</c:v>
                </c:pt>
                <c:pt idx="1">
                  <c:v>1.31</c:v>
                </c:pt>
                <c:pt idx="2">
                  <c:v>1.32</c:v>
                </c:pt>
                <c:pt idx="3">
                  <c:v>1.33</c:v>
                </c:pt>
                <c:pt idx="4">
                  <c:v>1.34</c:v>
                </c:pt>
                <c:pt idx="5">
                  <c:v>1.35</c:v>
                </c:pt>
                <c:pt idx="6">
                  <c:v>1.36</c:v>
                </c:pt>
                <c:pt idx="7">
                  <c:v>1.37</c:v>
                </c:pt>
                <c:pt idx="8">
                  <c:v>1.38</c:v>
                </c:pt>
                <c:pt idx="9">
                  <c:v>1.39</c:v>
                </c:pt>
                <c:pt idx="10">
                  <c:v>1.4</c:v>
                </c:pt>
              </c:numCache>
            </c:numRef>
          </c:xVal>
          <c:yVal>
            <c:numRef>
              <c:f>data!$Y$2:$Y$12</c:f>
              <c:numCache>
                <c:formatCode>General</c:formatCode>
                <c:ptCount val="11"/>
                <c:pt idx="0">
                  <c:v>12.4</c:v>
                </c:pt>
                <c:pt idx="1">
                  <c:v>3.44</c:v>
                </c:pt>
                <c:pt idx="2">
                  <c:v>5.04</c:v>
                </c:pt>
                <c:pt idx="3">
                  <c:v>6.4</c:v>
                </c:pt>
                <c:pt idx="4">
                  <c:v>8</c:v>
                </c:pt>
                <c:pt idx="5">
                  <c:v>8.4</c:v>
                </c:pt>
                <c:pt idx="6">
                  <c:v>28.4</c:v>
                </c:pt>
                <c:pt idx="7">
                  <c:v>24</c:v>
                </c:pt>
                <c:pt idx="8">
                  <c:v>12.4</c:v>
                </c:pt>
                <c:pt idx="9">
                  <c:v>12.8</c:v>
                </c:pt>
                <c:pt idx="10">
                  <c:v>24.4</c:v>
                </c:pt>
              </c:numCache>
            </c:numRef>
          </c:yVal>
          <c:smooth val="0"/>
          <c:extLst>
            <c:ext xmlns:c16="http://schemas.microsoft.com/office/drawing/2014/chart" uri="{C3380CC4-5D6E-409C-BE32-E72D297353CC}">
              <c16:uniqueId val="{00000000-6300-4325-BEFB-D29149F9407F}"/>
            </c:ext>
          </c:extLst>
        </c:ser>
        <c:dLbls>
          <c:showLegendKey val="0"/>
          <c:showVal val="0"/>
          <c:showCatName val="0"/>
          <c:showSerName val="0"/>
          <c:showPercent val="0"/>
          <c:showBubbleSize val="0"/>
        </c:dLbls>
        <c:axId val="616349720"/>
        <c:axId val="616352016"/>
      </c:scatterChart>
      <c:valAx>
        <c:axId val="616349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52016"/>
        <c:crosses val="autoZero"/>
        <c:crossBetween val="midCat"/>
      </c:valAx>
      <c:valAx>
        <c:axId val="61635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49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data!$AB$1</c:f>
              <c:strCache>
                <c:ptCount val="1"/>
                <c:pt idx="0">
                  <c:v>Amplitude /mV</c:v>
                </c:pt>
              </c:strCache>
            </c:strRef>
          </c:tx>
          <c:spPr>
            <a:ln w="19050" cap="rnd">
              <a:noFill/>
              <a:round/>
            </a:ln>
            <a:effectLst/>
          </c:spPr>
          <c:marker>
            <c:symbol val="circle"/>
            <c:size val="5"/>
            <c:spPr>
              <a:solidFill>
                <a:schemeClr val="accent1"/>
              </a:solidFill>
              <a:ln w="9525">
                <a:solidFill>
                  <a:schemeClr val="accent1"/>
                </a:solidFill>
              </a:ln>
              <a:effectLst/>
            </c:spPr>
          </c:marker>
          <c:xVal>
            <c:numRef>
              <c:f>data!$AA$2:$AA$222</c:f>
              <c:numCache>
                <c:formatCode>0.0000</c:formatCode>
                <c:ptCount val="221"/>
                <c:pt idx="0">
                  <c:v>1.34</c:v>
                </c:pt>
                <c:pt idx="1">
                  <c:v>1.3425</c:v>
                </c:pt>
                <c:pt idx="2">
                  <c:v>1.345</c:v>
                </c:pt>
                <c:pt idx="3">
                  <c:v>1.3474999999999999</c:v>
                </c:pt>
                <c:pt idx="4">
                  <c:v>1.35</c:v>
                </c:pt>
                <c:pt idx="5">
                  <c:v>1.3525</c:v>
                </c:pt>
                <c:pt idx="6">
                  <c:v>1.355</c:v>
                </c:pt>
                <c:pt idx="7">
                  <c:v>1.3560000000000001</c:v>
                </c:pt>
                <c:pt idx="8">
                  <c:v>1.357</c:v>
                </c:pt>
                <c:pt idx="9">
                  <c:v>1.3574999999999999</c:v>
                </c:pt>
                <c:pt idx="10">
                  <c:v>1.3580000000000001</c:v>
                </c:pt>
                <c:pt idx="11">
                  <c:v>1.359</c:v>
                </c:pt>
                <c:pt idx="12">
                  <c:v>1.36</c:v>
                </c:pt>
                <c:pt idx="13">
                  <c:v>1.361</c:v>
                </c:pt>
                <c:pt idx="14">
                  <c:v>1.3620000000000001</c:v>
                </c:pt>
                <c:pt idx="15">
                  <c:v>1.3625</c:v>
                </c:pt>
                <c:pt idx="16">
                  <c:v>1.363</c:v>
                </c:pt>
                <c:pt idx="17">
                  <c:v>1.3640000000000001</c:v>
                </c:pt>
                <c:pt idx="18">
                  <c:v>1.365</c:v>
                </c:pt>
                <c:pt idx="19">
                  <c:v>1.3674999999999999</c:v>
                </c:pt>
                <c:pt idx="20">
                  <c:v>1.37</c:v>
                </c:pt>
                <c:pt idx="21">
                  <c:v>1.3725000000000001</c:v>
                </c:pt>
                <c:pt idx="22">
                  <c:v>1.375</c:v>
                </c:pt>
                <c:pt idx="23">
                  <c:v>1.3774999999999999</c:v>
                </c:pt>
                <c:pt idx="24">
                  <c:v>1.38</c:v>
                </c:pt>
                <c:pt idx="25">
                  <c:v>1.3825000000000001</c:v>
                </c:pt>
                <c:pt idx="26">
                  <c:v>1.385</c:v>
                </c:pt>
                <c:pt idx="27">
                  <c:v>1.3875</c:v>
                </c:pt>
                <c:pt idx="28">
                  <c:v>1.39</c:v>
                </c:pt>
                <c:pt idx="29">
                  <c:v>1.3925000000000001</c:v>
                </c:pt>
                <c:pt idx="30">
                  <c:v>1.395</c:v>
                </c:pt>
                <c:pt idx="31">
                  <c:v>1.3975</c:v>
                </c:pt>
                <c:pt idx="32">
                  <c:v>1.4</c:v>
                </c:pt>
                <c:pt idx="33">
                  <c:v>1.4025000000000001</c:v>
                </c:pt>
                <c:pt idx="34">
                  <c:v>1.405</c:v>
                </c:pt>
                <c:pt idx="35">
                  <c:v>1.4075</c:v>
                </c:pt>
                <c:pt idx="36">
                  <c:v>1.41</c:v>
                </c:pt>
                <c:pt idx="37">
                  <c:v>1.4125000000000001</c:v>
                </c:pt>
                <c:pt idx="38">
                  <c:v>1.415</c:v>
                </c:pt>
                <c:pt idx="39">
                  <c:v>1.4175</c:v>
                </c:pt>
                <c:pt idx="40">
                  <c:v>1.42</c:v>
                </c:pt>
              </c:numCache>
            </c:numRef>
          </c:xVal>
          <c:yVal>
            <c:numRef>
              <c:f>data!$AB$2:$AB$222</c:f>
              <c:numCache>
                <c:formatCode>0.0000</c:formatCode>
                <c:ptCount val="221"/>
                <c:pt idx="0">
                  <c:v>9.1999999999999993</c:v>
                </c:pt>
                <c:pt idx="1">
                  <c:v>8.8000000000000007</c:v>
                </c:pt>
                <c:pt idx="2">
                  <c:v>10</c:v>
                </c:pt>
                <c:pt idx="3">
                  <c:v>9.6</c:v>
                </c:pt>
                <c:pt idx="4">
                  <c:v>8.8000000000000007</c:v>
                </c:pt>
                <c:pt idx="5">
                  <c:v>6</c:v>
                </c:pt>
                <c:pt idx="6">
                  <c:v>6.4</c:v>
                </c:pt>
                <c:pt idx="7">
                  <c:v>7.2</c:v>
                </c:pt>
                <c:pt idx="8">
                  <c:v>12</c:v>
                </c:pt>
                <c:pt idx="9">
                  <c:v>14.8</c:v>
                </c:pt>
                <c:pt idx="10">
                  <c:v>17.600000000000001</c:v>
                </c:pt>
                <c:pt idx="11">
                  <c:v>21.2</c:v>
                </c:pt>
                <c:pt idx="12">
                  <c:v>27.2</c:v>
                </c:pt>
                <c:pt idx="13">
                  <c:v>28.8</c:v>
                </c:pt>
                <c:pt idx="14">
                  <c:v>29.2</c:v>
                </c:pt>
                <c:pt idx="15">
                  <c:v>25.6</c:v>
                </c:pt>
                <c:pt idx="16">
                  <c:v>30</c:v>
                </c:pt>
                <c:pt idx="17">
                  <c:v>28.4</c:v>
                </c:pt>
                <c:pt idx="18">
                  <c:v>27.6</c:v>
                </c:pt>
                <c:pt idx="19">
                  <c:v>24.8</c:v>
                </c:pt>
                <c:pt idx="20">
                  <c:v>21.2</c:v>
                </c:pt>
                <c:pt idx="21">
                  <c:v>19.2</c:v>
                </c:pt>
                <c:pt idx="22">
                  <c:v>16</c:v>
                </c:pt>
                <c:pt idx="23">
                  <c:v>14.8</c:v>
                </c:pt>
                <c:pt idx="24">
                  <c:v>11.6</c:v>
                </c:pt>
                <c:pt idx="25">
                  <c:v>11.6</c:v>
                </c:pt>
                <c:pt idx="26">
                  <c:v>8</c:v>
                </c:pt>
                <c:pt idx="27">
                  <c:v>11.2</c:v>
                </c:pt>
                <c:pt idx="28">
                  <c:v>13.2</c:v>
                </c:pt>
                <c:pt idx="29">
                  <c:v>16</c:v>
                </c:pt>
                <c:pt idx="30">
                  <c:v>21.6</c:v>
                </c:pt>
                <c:pt idx="31">
                  <c:v>25.6</c:v>
                </c:pt>
                <c:pt idx="32">
                  <c:v>24.8</c:v>
                </c:pt>
                <c:pt idx="33">
                  <c:v>22.8</c:v>
                </c:pt>
                <c:pt idx="34">
                  <c:v>17.600000000000001</c:v>
                </c:pt>
                <c:pt idx="35">
                  <c:v>15.2</c:v>
                </c:pt>
                <c:pt idx="36">
                  <c:v>11.2</c:v>
                </c:pt>
                <c:pt idx="37">
                  <c:v>10.4</c:v>
                </c:pt>
                <c:pt idx="38">
                  <c:v>10</c:v>
                </c:pt>
                <c:pt idx="39">
                  <c:v>10.4</c:v>
                </c:pt>
                <c:pt idx="40">
                  <c:v>19.2</c:v>
                </c:pt>
              </c:numCache>
            </c:numRef>
          </c:yVal>
          <c:smooth val="0"/>
          <c:extLst>
            <c:ext xmlns:c16="http://schemas.microsoft.com/office/drawing/2014/chart" uri="{C3380CC4-5D6E-409C-BE32-E72D297353CC}">
              <c16:uniqueId val="{00000000-5FC6-402D-85D4-5B6A540CFFED}"/>
            </c:ext>
          </c:extLst>
        </c:ser>
        <c:dLbls>
          <c:showLegendKey val="0"/>
          <c:showVal val="0"/>
          <c:showCatName val="0"/>
          <c:showSerName val="0"/>
          <c:showPercent val="0"/>
          <c:showBubbleSize val="0"/>
        </c:dLbls>
        <c:axId val="625435200"/>
        <c:axId val="625433888"/>
      </c:scatterChart>
      <c:valAx>
        <c:axId val="62543520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3888"/>
        <c:crosses val="autoZero"/>
        <c:crossBetween val="midCat"/>
      </c:valAx>
      <c:valAx>
        <c:axId val="6254338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5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951082642830582E-2"/>
          <c:y val="4.9312442120748139E-2"/>
          <c:w val="0.94878672917639606"/>
          <c:h val="0.88943139255464754"/>
        </c:manualLayout>
      </c:layout>
      <c:lineChart>
        <c:grouping val="standard"/>
        <c:varyColors val="0"/>
        <c:ser>
          <c:idx val="1"/>
          <c:order val="0"/>
          <c:tx>
            <c:v>short</c:v>
          </c:tx>
          <c:spPr>
            <a:ln w="28575" cap="rnd">
              <a:solidFill>
                <a:schemeClr val="accent2"/>
              </a:solidFill>
              <a:round/>
            </a:ln>
            <a:effectLst/>
          </c:spPr>
          <c:marker>
            <c:symbol val="none"/>
          </c:marker>
          <c:val>
            <c:numRef>
              <c:f>data!$R$3:$R$14</c:f>
              <c:numCache>
                <c:formatCode>0</c:formatCode>
                <c:ptCount val="12"/>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val>
          <c:smooth val="0"/>
          <c:extLst>
            <c:ext xmlns:c16="http://schemas.microsoft.com/office/drawing/2014/chart" uri="{C3380CC4-5D6E-409C-BE32-E72D297353CC}">
              <c16:uniqueId val="{00000001-67BA-4B95-971E-B3BD4A83FDDC}"/>
            </c:ext>
          </c:extLst>
        </c:ser>
        <c:ser>
          <c:idx val="2"/>
          <c:order val="1"/>
          <c:tx>
            <c:v>medium</c:v>
          </c:tx>
          <c:spPr>
            <a:ln w="28575" cap="rnd">
              <a:solidFill>
                <a:schemeClr val="accent3"/>
              </a:solidFill>
              <a:round/>
            </a:ln>
            <a:effectLst/>
          </c:spPr>
          <c:marker>
            <c:symbol val="none"/>
          </c:marker>
          <c:val>
            <c:numRef>
              <c:f>data!$S$3:$S$14</c:f>
              <c:numCache>
                <c:formatCode>General</c:formatCode>
                <c:ptCount val="12"/>
                <c:pt idx="0">
                  <c:v>450</c:v>
                </c:pt>
                <c:pt idx="1">
                  <c:v>690</c:v>
                </c:pt>
                <c:pt idx="2">
                  <c:v>813</c:v>
                </c:pt>
                <c:pt idx="3">
                  <c:v>869</c:v>
                </c:pt>
                <c:pt idx="4">
                  <c:v>1079</c:v>
                </c:pt>
                <c:pt idx="5">
                  <c:v>1122</c:v>
                </c:pt>
                <c:pt idx="6">
                  <c:v>1284</c:v>
                </c:pt>
                <c:pt idx="7">
                  <c:v>1344</c:v>
                </c:pt>
                <c:pt idx="8">
                  <c:v>1386</c:v>
                </c:pt>
                <c:pt idx="9">
                  <c:v>1423</c:v>
                </c:pt>
                <c:pt idx="10">
                  <c:v>1459</c:v>
                </c:pt>
              </c:numCache>
            </c:numRef>
          </c:val>
          <c:smooth val="0"/>
          <c:extLst>
            <c:ext xmlns:c16="http://schemas.microsoft.com/office/drawing/2014/chart" uri="{C3380CC4-5D6E-409C-BE32-E72D297353CC}">
              <c16:uniqueId val="{00000002-67BA-4B95-971E-B3BD4A83FDDC}"/>
            </c:ext>
          </c:extLst>
        </c:ser>
        <c:ser>
          <c:idx val="3"/>
          <c:order val="2"/>
          <c:tx>
            <c:v>long</c:v>
          </c:tx>
          <c:spPr>
            <a:ln w="28575" cap="rnd">
              <a:solidFill>
                <a:schemeClr val="accent4"/>
              </a:solidFill>
              <a:round/>
            </a:ln>
            <a:effectLst/>
          </c:spPr>
          <c:marker>
            <c:symbol val="none"/>
          </c:marker>
          <c:val>
            <c:numRef>
              <c:f>data!$T$3:$T$14</c:f>
              <c:numCache>
                <c:formatCode>General</c:formatCode>
                <c:ptCount val="12"/>
                <c:pt idx="0">
                  <c:v>448</c:v>
                </c:pt>
                <c:pt idx="1">
                  <c:v>689</c:v>
                </c:pt>
                <c:pt idx="2">
                  <c:v>813</c:v>
                </c:pt>
                <c:pt idx="3">
                  <c:v>869</c:v>
                </c:pt>
                <c:pt idx="4">
                  <c:v>920</c:v>
                </c:pt>
                <c:pt idx="5">
                  <c:v>1105</c:v>
                </c:pt>
                <c:pt idx="6">
                  <c:v>1289</c:v>
                </c:pt>
                <c:pt idx="7">
                  <c:v>1346</c:v>
                </c:pt>
                <c:pt idx="8">
                  <c:v>1385</c:v>
                </c:pt>
                <c:pt idx="9">
                  <c:v>1422</c:v>
                </c:pt>
                <c:pt idx="10">
                  <c:v>1456</c:v>
                </c:pt>
              </c:numCache>
            </c:numRef>
          </c:val>
          <c:smooth val="0"/>
          <c:extLst>
            <c:ext xmlns:c16="http://schemas.microsoft.com/office/drawing/2014/chart" uri="{C3380CC4-5D6E-409C-BE32-E72D297353CC}">
              <c16:uniqueId val="{00000003-67BA-4B95-971E-B3BD4A83FDDC}"/>
            </c:ext>
          </c:extLst>
        </c:ser>
        <c:dLbls>
          <c:showLegendKey val="0"/>
          <c:showVal val="0"/>
          <c:showCatName val="0"/>
          <c:showSerName val="0"/>
          <c:showPercent val="0"/>
          <c:showBubbleSize val="0"/>
        </c:dLbls>
        <c:smooth val="0"/>
        <c:axId val="712056944"/>
        <c:axId val="712049072"/>
      </c:lineChart>
      <c:catAx>
        <c:axId val="712056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49072"/>
        <c:crosses val="autoZero"/>
        <c:auto val="1"/>
        <c:lblAlgn val="ctr"/>
        <c:lblOffset val="100"/>
        <c:noMultiLvlLbl val="0"/>
      </c:catAx>
      <c:valAx>
        <c:axId val="71204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5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108857</xdr:colOff>
      <xdr:row>34</xdr:row>
      <xdr:rowOff>86404</xdr:rowOff>
    </xdr:from>
    <xdr:to>
      <xdr:col>21</xdr:col>
      <xdr:colOff>518432</xdr:colOff>
      <xdr:row>48</xdr:row>
      <xdr:rowOff>162604</xdr:rowOff>
    </xdr:to>
    <xdr:graphicFrame macro="">
      <xdr:nvGraphicFramePr>
        <xdr:cNvPr id="3" name="Chart 2">
          <a:extLst>
            <a:ext uri="{FF2B5EF4-FFF2-40B4-BE49-F238E27FC236}">
              <a16:creationId xmlns:a16="http://schemas.microsoft.com/office/drawing/2014/main" id="{6B2672A4-4720-98DD-03CE-FDA8DF4F9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234662</xdr:colOff>
      <xdr:row>18</xdr:row>
      <xdr:rowOff>9833</xdr:rowOff>
    </xdr:from>
    <xdr:to>
      <xdr:col>19</xdr:col>
      <xdr:colOff>550471</xdr:colOff>
      <xdr:row>31</xdr:row>
      <xdr:rowOff>132360</xdr:rowOff>
    </xdr:to>
    <xdr:graphicFrame macro="">
      <xdr:nvGraphicFramePr>
        <xdr:cNvPr id="4" name="Chart 3">
          <a:extLst>
            <a:ext uri="{FF2B5EF4-FFF2-40B4-BE49-F238E27FC236}">
              <a16:creationId xmlns:a16="http://schemas.microsoft.com/office/drawing/2014/main" id="{EB4F1E96-BBD3-00B9-C9AD-43A0E28C3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524284</xdr:colOff>
      <xdr:row>3</xdr:row>
      <xdr:rowOff>17566</xdr:rowOff>
    </xdr:from>
    <xdr:to>
      <xdr:col>24</xdr:col>
      <xdr:colOff>395431</xdr:colOff>
      <xdr:row>17</xdr:row>
      <xdr:rowOff>84694</xdr:rowOff>
    </xdr:to>
    <xdr:graphicFrame macro="">
      <xdr:nvGraphicFramePr>
        <xdr:cNvPr id="6" name="Chart 5">
          <a:extLst>
            <a:ext uri="{FF2B5EF4-FFF2-40B4-BE49-F238E27FC236}">
              <a16:creationId xmlns:a16="http://schemas.microsoft.com/office/drawing/2014/main" id="{823F216E-B264-988F-C0D8-D544F7B71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630465</xdr:colOff>
      <xdr:row>8</xdr:row>
      <xdr:rowOff>90714</xdr:rowOff>
    </xdr:from>
    <xdr:to>
      <xdr:col>7</xdr:col>
      <xdr:colOff>426357</xdr:colOff>
      <xdr:row>18</xdr:row>
      <xdr:rowOff>18143</xdr:rowOff>
    </xdr:to>
    <xdr:graphicFrame macro="">
      <xdr:nvGraphicFramePr>
        <xdr:cNvPr id="2" name="Chart 1">
          <a:extLst>
            <a:ext uri="{FF2B5EF4-FFF2-40B4-BE49-F238E27FC236}">
              <a16:creationId xmlns:a16="http://schemas.microsoft.com/office/drawing/2014/main" id="{F14712E8-8A06-EE17-6FFD-97B685039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umbergenerator.org/permutations-and-combinations" TargetMode="External"/><Relationship Id="rId1" Type="http://schemas.openxmlformats.org/officeDocument/2006/relationships/hyperlink" Target="https://numbergenerator.org/permutations-and-combin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0771-472A-4C8E-9D4F-E57C9D645CA2}">
  <dimension ref="A1:AI223"/>
  <sheetViews>
    <sheetView topLeftCell="J1" zoomScale="70" zoomScaleNormal="70" workbookViewId="0">
      <selection activeCell="AB42" sqref="AA1:AB42"/>
    </sheetView>
  </sheetViews>
  <sheetFormatPr defaultRowHeight="14.5" x14ac:dyDescent="0.35"/>
  <cols>
    <col min="2" max="2" width="22.54296875" bestFit="1" customWidth="1"/>
    <col min="4" max="4" width="16" bestFit="1" customWidth="1"/>
    <col min="6" max="6" width="23.453125" bestFit="1" customWidth="1"/>
    <col min="7" max="7" width="10.54296875" customWidth="1"/>
    <col min="16" max="16" width="13.81640625" bestFit="1" customWidth="1"/>
    <col min="17" max="17" width="13.81640625" customWidth="1"/>
  </cols>
  <sheetData>
    <row r="1" spans="1:32" x14ac:dyDescent="0.35">
      <c r="F1" t="s">
        <v>17</v>
      </c>
      <c r="P1" t="s">
        <v>18</v>
      </c>
      <c r="R1" t="s">
        <v>43</v>
      </c>
      <c r="S1" t="s">
        <v>44</v>
      </c>
      <c r="T1" t="s">
        <v>45</v>
      </c>
      <c r="X1" t="s">
        <v>19</v>
      </c>
      <c r="Y1" t="s">
        <v>20</v>
      </c>
      <c r="AA1" t="s">
        <v>21</v>
      </c>
      <c r="AB1" t="s">
        <v>22</v>
      </c>
      <c r="AE1" t="s">
        <v>46</v>
      </c>
      <c r="AF1">
        <v>576</v>
      </c>
    </row>
    <row r="2" spans="1:32" x14ac:dyDescent="0.35">
      <c r="B2" s="1" t="s">
        <v>0</v>
      </c>
      <c r="C2" s="1" t="s">
        <v>9</v>
      </c>
      <c r="D2" s="1" t="s">
        <v>4</v>
      </c>
      <c r="E2" s="1" t="s">
        <v>9</v>
      </c>
      <c r="F2" s="1">
        <v>19</v>
      </c>
      <c r="G2" s="1"/>
      <c r="P2" t="s">
        <v>16</v>
      </c>
      <c r="R2" t="s">
        <v>16</v>
      </c>
      <c r="S2" t="s">
        <v>16</v>
      </c>
      <c r="T2" t="s">
        <v>16</v>
      </c>
      <c r="X2">
        <v>1.3</v>
      </c>
      <c r="Y2">
        <v>12.4</v>
      </c>
      <c r="AA2" s="4">
        <v>1.34</v>
      </c>
      <c r="AB2" s="4">
        <v>9.1999999999999993</v>
      </c>
      <c r="AC2">
        <v>10.199999999999999</v>
      </c>
    </row>
    <row r="3" spans="1:32" x14ac:dyDescent="0.35">
      <c r="A3">
        <v>0.25700000000000001</v>
      </c>
      <c r="B3" s="1" t="s">
        <v>1</v>
      </c>
      <c r="C3" s="1">
        <v>0.25700000000000001</v>
      </c>
      <c r="D3" s="1" t="s">
        <v>5</v>
      </c>
      <c r="E3" s="1">
        <v>6.9000000000000006E-2</v>
      </c>
      <c r="F3" s="1"/>
      <c r="G3" s="1"/>
      <c r="L3">
        <v>0</v>
      </c>
      <c r="M3">
        <v>1</v>
      </c>
      <c r="N3">
        <v>0</v>
      </c>
      <c r="O3">
        <v>426.38557213930346</v>
      </c>
      <c r="P3" s="2">
        <v>426.38557213930301</v>
      </c>
      <c r="Q3" s="2">
        <v>1</v>
      </c>
      <c r="R3" s="13">
        <v>449.5</v>
      </c>
      <c r="S3">
        <v>450</v>
      </c>
      <c r="T3">
        <v>448</v>
      </c>
      <c r="X3">
        <v>1.31</v>
      </c>
      <c r="Y3">
        <v>3.44</v>
      </c>
      <c r="AA3" s="4">
        <v>1.3425</v>
      </c>
      <c r="AB3" s="4">
        <v>8.8000000000000007</v>
      </c>
      <c r="AC3">
        <v>11.2</v>
      </c>
    </row>
    <row r="4" spans="1:32" x14ac:dyDescent="0.35">
      <c r="A4">
        <v>0.40200000000000002</v>
      </c>
      <c r="B4" s="1" t="s">
        <v>2</v>
      </c>
      <c r="C4" s="1">
        <v>0.40200000000000002</v>
      </c>
      <c r="D4" s="1" t="s">
        <v>6</v>
      </c>
      <c r="E4" s="1">
        <v>0.14499999999999999</v>
      </c>
      <c r="F4" s="1"/>
      <c r="G4" s="1" cm="1">
        <f t="array" ref="G4:I4">IF(($C$7/2)*((C9^2/$C$3^2)+(D9^2/$C$4^2)+(E9^2/$C$5^2))^0.5&lt;1500,C9:E9,"")</f>
        <v>0</v>
      </c>
      <c r="H4">
        <v>0</v>
      </c>
      <c r="I4">
        <v>1</v>
      </c>
      <c r="J4">
        <f t="shared" ref="J4:J67" si="0">IF(($C$7/2)*((C9^2/$C$3^2)+(D9^2/$C$4^2)+(E9^2/$C$5^2))^0.5&lt;1500,($C$7/2)*((C9^2/$C$3^2)+(D9^2/$C$4^2)+(E9^2/$C$5^2))^0.5,"")</f>
        <v>1078.0314465408806</v>
      </c>
      <c r="K4">
        <f>($C$7/2)*((C9^2/$C$3^2)+(D9^2/$C$4^2)+(E9^2/$C$5^2))^0.5</f>
        <v>1078.0314465408806</v>
      </c>
      <c r="L4">
        <v>1</v>
      </c>
      <c r="M4">
        <v>0</v>
      </c>
      <c r="N4">
        <v>0</v>
      </c>
      <c r="O4">
        <v>666.95330739299618</v>
      </c>
      <c r="P4">
        <v>666.95330739299618</v>
      </c>
      <c r="Q4">
        <v>2</v>
      </c>
      <c r="R4" s="13">
        <v>690.5</v>
      </c>
      <c r="S4">
        <v>690</v>
      </c>
      <c r="T4">
        <v>689</v>
      </c>
      <c r="X4">
        <v>1.32</v>
      </c>
      <c r="Y4">
        <v>5.04</v>
      </c>
      <c r="AA4" s="4">
        <v>1.345</v>
      </c>
      <c r="AB4" s="4">
        <v>10</v>
      </c>
      <c r="AC4">
        <v>11.6</v>
      </c>
    </row>
    <row r="5" spans="1:32" x14ac:dyDescent="0.35">
      <c r="A5">
        <v>0.159</v>
      </c>
      <c r="B5" s="1" t="s">
        <v>3</v>
      </c>
      <c r="C5" s="1">
        <v>0.159</v>
      </c>
      <c r="D5" s="1" t="s">
        <v>7</v>
      </c>
      <c r="E5" s="1">
        <v>0.17899999999999999</v>
      </c>
      <c r="F5" s="1" t="s">
        <v>8</v>
      </c>
      <c r="G5" s="1" t="str" cm="1">
        <f t="array" ref="G5">IF(($C$7/2)*((C10^2/$C$3^2)+(D10^2/$C$4^2)+(E10^2/$C$5^2))^0.5&lt;1500,C10:E10,"")</f>
        <v/>
      </c>
      <c r="J5" t="str">
        <f t="shared" si="0"/>
        <v/>
      </c>
      <c r="K5">
        <f t="shared" ref="K5:K68" si="1">($C$7/2)*((C10^2/$C$3^2)+(D10^2/$C$4^2)+(E10^2/$C$5^2))^0.5</f>
        <v>2156.0628930817611</v>
      </c>
      <c r="L5">
        <v>1</v>
      </c>
      <c r="M5">
        <v>1</v>
      </c>
      <c r="N5">
        <v>0</v>
      </c>
      <c r="O5">
        <v>791.60051185621251</v>
      </c>
      <c r="P5">
        <v>791.60051185621251</v>
      </c>
      <c r="Q5">
        <v>3</v>
      </c>
      <c r="R5" s="13">
        <v>810.5</v>
      </c>
      <c r="S5">
        <v>813</v>
      </c>
      <c r="T5">
        <v>813</v>
      </c>
      <c r="X5">
        <v>1.33</v>
      </c>
      <c r="Y5">
        <v>6.4</v>
      </c>
      <c r="AA5" s="4">
        <v>1.3474999999999999</v>
      </c>
      <c r="AB5" s="4">
        <v>9.6</v>
      </c>
      <c r="AC5">
        <v>11.2</v>
      </c>
    </row>
    <row r="6" spans="1:32" x14ac:dyDescent="0.35">
      <c r="G6" s="1" t="str" cm="1">
        <f t="array" ref="G6">IF(($C$7/2)*((C11^2/$C$3^2)+(D11^2/$C$4^2)+(E11^2/$C$5^2))^0.5&lt;1500,C11:E11,"")</f>
        <v/>
      </c>
      <c r="J6" t="str">
        <f>IF(($C$7/2)*((C11^2/$C$3^2)+(D11^2/$C$4^2)+(E11^2/$C$5^2))^0.5&lt;1500,($C$7/2)*((C11^2/$C$3^2)+(D11^2/$C$4^2)+(E11^2/$C$5^2))^0.5,"")</f>
        <v/>
      </c>
      <c r="K6">
        <f t="shared" si="1"/>
        <v>3234.0943396226412</v>
      </c>
      <c r="L6">
        <v>0</v>
      </c>
      <c r="M6">
        <v>2</v>
      </c>
      <c r="N6">
        <v>0</v>
      </c>
      <c r="O6">
        <v>852.77114427860693</v>
      </c>
      <c r="P6" s="2">
        <v>852.77114427860693</v>
      </c>
      <c r="Q6" s="2">
        <v>4</v>
      </c>
      <c r="R6" s="13">
        <v>874.5</v>
      </c>
      <c r="S6">
        <v>869</v>
      </c>
      <c r="T6">
        <v>869</v>
      </c>
      <c r="X6">
        <v>1.34</v>
      </c>
      <c r="Y6">
        <v>8</v>
      </c>
      <c r="AA6" s="4">
        <v>1.35</v>
      </c>
      <c r="AB6" s="4">
        <v>8.8000000000000007</v>
      </c>
      <c r="AC6">
        <v>10</v>
      </c>
      <c r="AD6" s="4" t="e" cm="1">
        <f t="array" ref="AD6">AB6+rand</f>
        <v>#NAME?</v>
      </c>
    </row>
    <row r="7" spans="1:32" x14ac:dyDescent="0.35">
      <c r="B7" s="1" t="s">
        <v>10</v>
      </c>
      <c r="C7" s="1">
        <f>331.3+0.606*F2</f>
        <v>342.81400000000002</v>
      </c>
      <c r="G7" s="1" t="str" cm="1">
        <f t="array" ref="G7">IF(($C$7/2)*((C12^2/$C$3^2)+(D12^2/$C$4^2)+(E12^2/$C$5^2))^0.5&lt;1500,C12:E12,"")</f>
        <v/>
      </c>
      <c r="J7" t="str">
        <f t="shared" si="0"/>
        <v/>
      </c>
      <c r="K7">
        <f t="shared" si="1"/>
        <v>4312.1257861635222</v>
      </c>
      <c r="L7">
        <v>0</v>
      </c>
      <c r="M7">
        <v>0</v>
      </c>
      <c r="N7">
        <v>1</v>
      </c>
      <c r="O7">
        <v>1078.0314465408806</v>
      </c>
      <c r="P7" s="2">
        <v>1078.0314465408806</v>
      </c>
      <c r="Q7" s="2">
        <v>5</v>
      </c>
      <c r="R7" s="13">
        <v>1105.5</v>
      </c>
      <c r="S7">
        <v>1079</v>
      </c>
      <c r="T7">
        <v>920</v>
      </c>
      <c r="X7">
        <v>1.35</v>
      </c>
      <c r="Y7">
        <v>8.4</v>
      </c>
      <c r="AA7" s="4">
        <v>1.3525</v>
      </c>
      <c r="AB7" s="4">
        <v>6</v>
      </c>
      <c r="AC7">
        <v>7</v>
      </c>
    </row>
    <row r="8" spans="1:32" x14ac:dyDescent="0.35">
      <c r="C8" t="s">
        <v>11</v>
      </c>
      <c r="D8" s="1" t="s">
        <v>12</v>
      </c>
      <c r="E8" t="s">
        <v>13</v>
      </c>
      <c r="G8" s="1" t="str" cm="1">
        <f t="array" ref="G8">IF(($C$7/2)*((C13^2/$C$3^2)+(D13^2/$C$4^2)+(E13^2/$C$5^2))^0.5&lt;1500,C13:E13,"")</f>
        <v/>
      </c>
      <c r="J8" t="str">
        <f t="shared" si="0"/>
        <v/>
      </c>
      <c r="K8">
        <f t="shared" si="1"/>
        <v>5390.1572327044023</v>
      </c>
      <c r="L8">
        <v>1</v>
      </c>
      <c r="M8">
        <v>2</v>
      </c>
      <c r="N8">
        <v>0</v>
      </c>
      <c r="O8">
        <v>1082.6104279733784</v>
      </c>
      <c r="P8">
        <v>1082.6104279733784</v>
      </c>
      <c r="Q8" s="2">
        <v>6</v>
      </c>
      <c r="R8" s="13">
        <v>1183.3</v>
      </c>
      <c r="S8">
        <v>1122</v>
      </c>
      <c r="T8">
        <v>1105</v>
      </c>
      <c r="X8">
        <v>1.36</v>
      </c>
      <c r="Y8">
        <v>28.4</v>
      </c>
      <c r="AA8" s="4">
        <v>1.355</v>
      </c>
      <c r="AB8" s="4">
        <v>6.4</v>
      </c>
      <c r="AC8">
        <v>4</v>
      </c>
    </row>
    <row r="9" spans="1:32" x14ac:dyDescent="0.35">
      <c r="C9">
        <v>0</v>
      </c>
      <c r="D9">
        <v>0</v>
      </c>
      <c r="E9">
        <v>1</v>
      </c>
      <c r="G9" s="1" cm="1">
        <f t="array" ref="G9:I9">IF(($C$7/2)*((C14^2/$C$3^2)+(D14^2/$C$4^2)+(E14^2/$C$5^2))^0.5&lt;1500,C14:E14,"")</f>
        <v>0</v>
      </c>
      <c r="H9">
        <v>1</v>
      </c>
      <c r="I9">
        <v>0</v>
      </c>
      <c r="J9">
        <f t="shared" si="0"/>
        <v>426.38557213930346</v>
      </c>
      <c r="K9">
        <f t="shared" si="1"/>
        <v>426.38557213930346</v>
      </c>
      <c r="L9">
        <v>0</v>
      </c>
      <c r="M9">
        <v>1</v>
      </c>
      <c r="N9">
        <v>1</v>
      </c>
      <c r="O9">
        <v>1159.2913593482808</v>
      </c>
      <c r="P9" s="2">
        <v>1159.2913593482808</v>
      </c>
      <c r="Q9">
        <v>7</v>
      </c>
      <c r="R9" s="13">
        <v>1296.3</v>
      </c>
      <c r="S9">
        <v>1284</v>
      </c>
      <c r="T9">
        <v>1289</v>
      </c>
      <c r="X9">
        <v>1.37</v>
      </c>
      <c r="Y9">
        <v>24</v>
      </c>
      <c r="AA9" s="4">
        <v>1.3560000000000001</v>
      </c>
      <c r="AB9" s="4">
        <v>7.2</v>
      </c>
      <c r="AC9">
        <v>3.6</v>
      </c>
    </row>
    <row r="10" spans="1:32" x14ac:dyDescent="0.35">
      <c r="C10">
        <v>0</v>
      </c>
      <c r="D10">
        <v>0</v>
      </c>
      <c r="E10">
        <v>2</v>
      </c>
      <c r="G10" s="1" cm="1">
        <f t="array" ref="G10:I10">IF(($C$7/2)*((C15^2/$C$3^2)+(D15^2/$C$4^2)+(E15^2/$C$5^2))^0.5&lt;1500,C15:E15,"")</f>
        <v>0</v>
      </c>
      <c r="H10">
        <v>1</v>
      </c>
      <c r="I10">
        <v>1</v>
      </c>
      <c r="J10">
        <f t="shared" si="0"/>
        <v>1159.2913593482808</v>
      </c>
      <c r="K10">
        <f>($C$7/2)*((C15^2/$C$3^2)+(D15^2/$C$4^2)+(E15^2/$C$5^2))^0.5</f>
        <v>1159.2913593482808</v>
      </c>
      <c r="L10">
        <v>1</v>
      </c>
      <c r="M10">
        <v>0</v>
      </c>
      <c r="N10">
        <v>1</v>
      </c>
      <c r="O10">
        <v>1267.6665626155325</v>
      </c>
      <c r="P10">
        <v>1267.6665626155325</v>
      </c>
      <c r="Q10">
        <v>8</v>
      </c>
      <c r="R10" s="13">
        <v>1347</v>
      </c>
      <c r="S10">
        <v>1344</v>
      </c>
      <c r="T10">
        <v>1346</v>
      </c>
      <c r="X10">
        <v>1.38</v>
      </c>
      <c r="Y10">
        <v>12.4</v>
      </c>
      <c r="AA10" s="4">
        <v>1.357</v>
      </c>
      <c r="AB10" s="4">
        <v>12</v>
      </c>
      <c r="AC10">
        <v>4</v>
      </c>
    </row>
    <row r="11" spans="1:32" x14ac:dyDescent="0.35">
      <c r="C11">
        <v>0</v>
      </c>
      <c r="D11">
        <v>0</v>
      </c>
      <c r="E11">
        <v>3</v>
      </c>
      <c r="G11" s="1" t="str" cm="1">
        <f t="array" ref="G11">IF(($C$7/2)*((C16^2/$C$3^2)+(D16^2/$C$4^2)+(E16^2/$C$5^2))^0.5&lt;1500,C16:E16,"")</f>
        <v/>
      </c>
      <c r="J11" t="str">
        <f t="shared" si="0"/>
        <v/>
      </c>
      <c r="K11">
        <f t="shared" si="1"/>
        <v>2197.8197958551227</v>
      </c>
      <c r="L11">
        <v>0</v>
      </c>
      <c r="M11">
        <v>3</v>
      </c>
      <c r="N11">
        <v>0</v>
      </c>
      <c r="O11">
        <v>1279.1567164179105</v>
      </c>
      <c r="P11">
        <v>1279.1567164179105</v>
      </c>
      <c r="Q11" s="2">
        <v>9</v>
      </c>
      <c r="R11" s="13">
        <v>1361.3</v>
      </c>
      <c r="S11">
        <v>1386</v>
      </c>
      <c r="T11">
        <v>1385</v>
      </c>
      <c r="X11">
        <v>1.39</v>
      </c>
      <c r="Y11">
        <v>12.8</v>
      </c>
      <c r="AA11" s="4">
        <v>1.3574999999999999</v>
      </c>
      <c r="AB11" s="4">
        <v>14.8</v>
      </c>
      <c r="AC11">
        <v>4.2</v>
      </c>
    </row>
    <row r="12" spans="1:32" x14ac:dyDescent="0.35">
      <c r="C12">
        <v>0</v>
      </c>
      <c r="D12">
        <v>0</v>
      </c>
      <c r="E12">
        <v>4</v>
      </c>
      <c r="G12" s="1" t="str" cm="1">
        <f t="array" ref="G12">IF(($C$7/2)*((C17^2/$C$3^2)+(D17^2/$C$4^2)+(E17^2/$C$5^2))^0.5&lt;1500,C17:E17,"")</f>
        <v/>
      </c>
      <c r="J12" t="str">
        <f t="shared" si="0"/>
        <v/>
      </c>
      <c r="K12">
        <f t="shared" si="1"/>
        <v>3262.0807552400925</v>
      </c>
      <c r="L12">
        <v>2</v>
      </c>
      <c r="M12">
        <v>0</v>
      </c>
      <c r="N12">
        <v>0</v>
      </c>
      <c r="O12">
        <v>1333.9066147859924</v>
      </c>
      <c r="P12">
        <v>1333.9066147859924</v>
      </c>
      <c r="Q12" s="2">
        <v>10</v>
      </c>
      <c r="R12" s="13">
        <v>1398.3000000000002</v>
      </c>
      <c r="S12">
        <v>1423</v>
      </c>
      <c r="T12">
        <v>1422</v>
      </c>
      <c r="X12">
        <v>1.4</v>
      </c>
      <c r="Y12">
        <v>24.4</v>
      </c>
      <c r="AA12" s="4">
        <v>1.3580000000000001</v>
      </c>
      <c r="AB12" s="4">
        <v>17.600000000000001</v>
      </c>
      <c r="AC12">
        <v>4.6399999999999997</v>
      </c>
    </row>
    <row r="13" spans="1:32" x14ac:dyDescent="0.35">
      <c r="C13">
        <v>0</v>
      </c>
      <c r="D13">
        <v>0</v>
      </c>
      <c r="E13">
        <v>5</v>
      </c>
      <c r="G13" s="1" t="str" cm="1">
        <f t="array" ref="G13">IF(($C$7/2)*((C18^2/$C$3^2)+(D18^2/$C$4^2)+(E18^2/$C$5^2))^0.5&lt;1500,C18:E18,"")</f>
        <v/>
      </c>
      <c r="J13" t="str">
        <f t="shared" si="0"/>
        <v/>
      </c>
      <c r="K13">
        <f t="shared" si="1"/>
        <v>4333.1551382133703</v>
      </c>
      <c r="L13">
        <v>1</v>
      </c>
      <c r="M13">
        <v>1</v>
      </c>
      <c r="N13">
        <v>1</v>
      </c>
      <c r="O13">
        <v>1337.4539880317532</v>
      </c>
      <c r="P13">
        <v>1337.4539880317532</v>
      </c>
      <c r="Q13" s="2">
        <v>11</v>
      </c>
      <c r="R13" s="13">
        <v>1425.3</v>
      </c>
      <c r="S13">
        <v>1459</v>
      </c>
      <c r="T13">
        <v>1456</v>
      </c>
      <c r="X13">
        <v>1.41</v>
      </c>
      <c r="Y13">
        <v>11.2</v>
      </c>
      <c r="AA13" s="4">
        <v>1.359</v>
      </c>
      <c r="AB13" s="4">
        <v>21.2</v>
      </c>
      <c r="AC13">
        <v>5</v>
      </c>
    </row>
    <row r="14" spans="1:32" x14ac:dyDescent="0.35">
      <c r="C14">
        <v>0</v>
      </c>
      <c r="D14">
        <v>1</v>
      </c>
      <c r="E14">
        <v>0</v>
      </c>
      <c r="G14" s="1" t="str" cm="1">
        <f t="array" ref="G14">IF(($C$7/2)*((C19^2/$C$3^2)+(D19^2/$C$4^2)+(E19^2/$C$5^2))^0.5&lt;1500,C19:E19,"")</f>
        <v/>
      </c>
      <c r="J14" t="str">
        <f t="shared" si="0"/>
        <v/>
      </c>
      <c r="K14">
        <f t="shared" si="1"/>
        <v>5406.995436414215</v>
      </c>
      <c r="L14">
        <v>0</v>
      </c>
      <c r="M14">
        <v>2</v>
      </c>
      <c r="N14">
        <v>1</v>
      </c>
      <c r="O14">
        <v>1374.5437149269819</v>
      </c>
      <c r="P14" s="2">
        <v>1374.5437149269819</v>
      </c>
      <c r="Q14">
        <v>12</v>
      </c>
      <c r="R14" s="13">
        <v>1463.7</v>
      </c>
      <c r="X14">
        <v>1.42</v>
      </c>
      <c r="Y14">
        <v>18.399999999999999</v>
      </c>
      <c r="AA14" s="4">
        <v>1.36</v>
      </c>
      <c r="AB14" s="4">
        <v>27.2</v>
      </c>
      <c r="AC14">
        <v>7.2</v>
      </c>
    </row>
    <row r="15" spans="1:32" x14ac:dyDescent="0.35">
      <c r="C15">
        <v>0</v>
      </c>
      <c r="D15">
        <v>1</v>
      </c>
      <c r="E15">
        <v>1</v>
      </c>
      <c r="G15" s="1" cm="1">
        <f t="array" ref="G15:I15">IF(($C$7/2)*((C20^2/$C$3^2)+(D20^2/$C$4^2)+(E20^2/$C$5^2))^0.5&lt;1500,C20:E20,"")</f>
        <v>0</v>
      </c>
      <c r="H15">
        <v>2</v>
      </c>
      <c r="I15">
        <v>0</v>
      </c>
      <c r="J15">
        <f t="shared" si="0"/>
        <v>852.77114427860693</v>
      </c>
      <c r="K15">
        <f t="shared" si="1"/>
        <v>852.77114427860693</v>
      </c>
      <c r="L15">
        <v>2</v>
      </c>
      <c r="M15">
        <v>1</v>
      </c>
      <c r="N15">
        <v>0</v>
      </c>
      <c r="O15">
        <v>1400.3969126995344</v>
      </c>
      <c r="P15">
        <v>1400.3969126995344</v>
      </c>
      <c r="X15">
        <v>1.43</v>
      </c>
      <c r="Y15">
        <v>33.6</v>
      </c>
      <c r="AA15" s="4">
        <v>1.361</v>
      </c>
      <c r="AB15" s="4">
        <v>28.8</v>
      </c>
      <c r="AC15">
        <v>5.6</v>
      </c>
    </row>
    <row r="16" spans="1:32" x14ac:dyDescent="0.35">
      <c r="C16">
        <v>0</v>
      </c>
      <c r="D16">
        <v>1</v>
      </c>
      <c r="E16">
        <v>2</v>
      </c>
      <c r="G16" s="1" cm="1">
        <f t="array" ref="G16:I16">IF(($C$7/2)*((C21^2/$C$3^2)+(D21^2/$C$4^2)+(E21^2/$C$5^2))^0.5&lt;1500,C21:E21,"")</f>
        <v>0</v>
      </c>
      <c r="H16">
        <v>2</v>
      </c>
      <c r="I16">
        <v>1</v>
      </c>
      <c r="J16">
        <f t="shared" si="0"/>
        <v>1374.5437149269819</v>
      </c>
      <c r="K16">
        <f t="shared" si="1"/>
        <v>1374.5437149269819</v>
      </c>
      <c r="L16">
        <v>1</v>
      </c>
      <c r="M16">
        <v>3</v>
      </c>
      <c r="N16">
        <v>0</v>
      </c>
      <c r="O16">
        <v>1442.5909397329192</v>
      </c>
      <c r="P16">
        <v>1442.5909397329192</v>
      </c>
      <c r="AA16" s="4">
        <v>1.3620000000000001</v>
      </c>
      <c r="AB16" s="4">
        <v>29.2</v>
      </c>
      <c r="AC16">
        <v>4.24</v>
      </c>
    </row>
    <row r="17" spans="3:35" x14ac:dyDescent="0.35">
      <c r="C17">
        <v>0</v>
      </c>
      <c r="D17">
        <v>1</v>
      </c>
      <c r="E17">
        <v>3</v>
      </c>
      <c r="G17" s="1" t="str" cm="1">
        <f t="array" ref="G17">IF(($C$7/2)*((C22^2/$C$3^2)+(D22^2/$C$4^2)+(E22^2/$C$5^2))^0.5&lt;1500,C22:E22,"")</f>
        <v/>
      </c>
      <c r="J17" t="str">
        <f t="shared" si="0"/>
        <v/>
      </c>
      <c r="K17">
        <f t="shared" si="1"/>
        <v>2318.5827186965616</v>
      </c>
      <c r="P17" s="2" t="s">
        <v>14</v>
      </c>
      <c r="Q17" s="2"/>
      <c r="AA17" s="4">
        <v>1.3625</v>
      </c>
      <c r="AB17" s="4">
        <v>25.6</v>
      </c>
      <c r="AC17">
        <v>4.6399999999999997</v>
      </c>
      <c r="AF17">
        <v>1.3560000000000001</v>
      </c>
      <c r="AG17">
        <v>7.2</v>
      </c>
      <c r="AH17">
        <v>2</v>
      </c>
    </row>
    <row r="18" spans="3:35" x14ac:dyDescent="0.35">
      <c r="C18">
        <v>0</v>
      </c>
      <c r="D18">
        <v>1</v>
      </c>
      <c r="E18">
        <v>4</v>
      </c>
      <c r="G18" s="1" t="str" cm="1">
        <f t="array" ref="G18">IF(($C$7/2)*((C23^2/$C$3^2)+(D23^2/$C$4^2)+(E23^2/$C$5^2))^0.5&lt;1500,C23:E23,"")</f>
        <v/>
      </c>
      <c r="J18" t="str">
        <f t="shared" si="0"/>
        <v/>
      </c>
      <c r="K18">
        <f t="shared" si="1"/>
        <v>3344.6352300502749</v>
      </c>
      <c r="P18" s="2" t="s">
        <v>14</v>
      </c>
      <c r="Q18" s="2"/>
      <c r="AA18" s="4">
        <v>1.363</v>
      </c>
      <c r="AB18" s="4">
        <v>30</v>
      </c>
      <c r="AC18">
        <v>3.84</v>
      </c>
      <c r="AF18">
        <v>1.357</v>
      </c>
      <c r="AG18">
        <v>12</v>
      </c>
      <c r="AH18">
        <v>2</v>
      </c>
    </row>
    <row r="19" spans="3:35" x14ac:dyDescent="0.35">
      <c r="C19">
        <v>0</v>
      </c>
      <c r="D19">
        <v>1</v>
      </c>
      <c r="E19">
        <v>5</v>
      </c>
      <c r="G19" s="1" t="str" cm="1">
        <f t="array" ref="G19">IF(($C$7/2)*((C24^2/$C$3^2)+(D24^2/$C$4^2)+(E24^2/$C$5^2))^0.5&lt;1500,C24:E24,"")</f>
        <v/>
      </c>
      <c r="J19" t="str">
        <f t="shared" si="0"/>
        <v/>
      </c>
      <c r="K19">
        <f t="shared" si="1"/>
        <v>4395.6395917102454</v>
      </c>
      <c r="P19" s="2" t="s">
        <v>14</v>
      </c>
      <c r="Q19" s="2"/>
      <c r="AA19" s="4">
        <v>1.3640000000000001</v>
      </c>
      <c r="AB19" s="4">
        <v>28.4</v>
      </c>
      <c r="AF19">
        <v>1.3580000000000001</v>
      </c>
      <c r="AG19">
        <v>17.600000000000001</v>
      </c>
      <c r="AH19">
        <v>2</v>
      </c>
    </row>
    <row r="20" spans="3:35" x14ac:dyDescent="0.35">
      <c r="C20">
        <v>0</v>
      </c>
      <c r="D20">
        <v>2</v>
      </c>
      <c r="E20">
        <v>0</v>
      </c>
      <c r="G20" s="1" t="str" cm="1">
        <f t="array" ref="G20">IF(($C$7/2)*((C25^2/$C$3^2)+(D25^2/$C$4^2)+(E25^2/$C$5^2))^0.5&lt;1500,C25:E25,"")</f>
        <v/>
      </c>
      <c r="J20" t="str">
        <f t="shared" si="0"/>
        <v/>
      </c>
      <c r="K20">
        <f t="shared" si="1"/>
        <v>5457.1983304429959</v>
      </c>
      <c r="P20" s="2" t="s">
        <v>14</v>
      </c>
      <c r="Q20" s="2"/>
      <c r="AA20" s="4">
        <v>1.365</v>
      </c>
      <c r="AB20" s="4">
        <v>27.6</v>
      </c>
      <c r="AF20">
        <v>1.359</v>
      </c>
      <c r="AG20">
        <v>21.2</v>
      </c>
    </row>
    <row r="21" spans="3:35" x14ac:dyDescent="0.35">
      <c r="C21">
        <v>0</v>
      </c>
      <c r="D21">
        <v>2</v>
      </c>
      <c r="E21">
        <v>1</v>
      </c>
      <c r="G21" s="1" cm="1">
        <f t="array" ref="G21:I21">IF(($C$7/2)*((C26^2/$C$3^2)+(D26^2/$C$4^2)+(E26^2/$C$5^2))^0.5&lt;1500,C26:E26,"")</f>
        <v>0</v>
      </c>
      <c r="H21">
        <v>3</v>
      </c>
      <c r="I21">
        <v>0</v>
      </c>
      <c r="J21">
        <f t="shared" si="0"/>
        <v>1279.1567164179105</v>
      </c>
      <c r="K21">
        <f t="shared" si="1"/>
        <v>1279.1567164179105</v>
      </c>
      <c r="P21" s="2" t="s">
        <v>14</v>
      </c>
      <c r="Q21" s="2"/>
      <c r="AA21" s="4">
        <v>1.3674999999999999</v>
      </c>
      <c r="AB21" s="4">
        <v>24.8</v>
      </c>
      <c r="AF21">
        <v>1.36</v>
      </c>
      <c r="AG21">
        <v>23.6</v>
      </c>
    </row>
    <row r="22" spans="3:35" x14ac:dyDescent="0.35">
      <c r="C22">
        <v>0</v>
      </c>
      <c r="D22">
        <v>2</v>
      </c>
      <c r="E22">
        <v>2</v>
      </c>
      <c r="G22" s="1" t="str" cm="1">
        <f t="array" ref="G22">IF(($C$7/2)*((C27^2/$C$3^2)+(D27^2/$C$4^2)+(E27^2/$C$5^2))^0.5&lt;1500,C27:E27,"")</f>
        <v/>
      </c>
      <c r="J22" t="str">
        <f t="shared" si="0"/>
        <v/>
      </c>
      <c r="K22">
        <f t="shared" si="1"/>
        <v>1672.8400117429262</v>
      </c>
      <c r="P22" s="2" t="s">
        <v>14</v>
      </c>
      <c r="Q22" s="2"/>
      <c r="Y22">
        <v>1340</v>
      </c>
      <c r="AA22" s="4">
        <v>1.37</v>
      </c>
      <c r="AB22" s="4">
        <v>21.2</v>
      </c>
      <c r="AF22">
        <v>1.361</v>
      </c>
      <c r="AG22">
        <v>28.8</v>
      </c>
    </row>
    <row r="23" spans="3:35" x14ac:dyDescent="0.35">
      <c r="C23">
        <v>0</v>
      </c>
      <c r="D23">
        <v>2</v>
      </c>
      <c r="E23">
        <v>3</v>
      </c>
      <c r="G23" s="1" t="str" cm="1">
        <f t="array" ref="G23">IF(($C$7/2)*((C28^2/$C$3^2)+(D28^2/$C$4^2)+(E28^2/$C$5^2))^0.5&lt;1500,C28:E28,"")</f>
        <v/>
      </c>
      <c r="J23" t="str">
        <f t="shared" si="0"/>
        <v/>
      </c>
      <c r="K23">
        <f t="shared" si="1"/>
        <v>2506.9601321283799</v>
      </c>
      <c r="P23" s="2" t="s">
        <v>14</v>
      </c>
      <c r="Q23" s="2"/>
      <c r="Y23">
        <v>1330</v>
      </c>
      <c r="AA23" s="4">
        <v>1.3725000000000001</v>
      </c>
      <c r="AB23" s="4">
        <v>19.2</v>
      </c>
      <c r="AF23">
        <v>1.3620000000000001</v>
      </c>
      <c r="AG23">
        <v>29.2</v>
      </c>
    </row>
    <row r="24" spans="3:35" x14ac:dyDescent="0.35">
      <c r="C24">
        <v>0</v>
      </c>
      <c r="D24">
        <v>2</v>
      </c>
      <c r="E24">
        <v>4</v>
      </c>
      <c r="G24" s="1" t="str" cm="1">
        <f t="array" ref="G24">IF(($C$7/2)*((C29^2/$C$3^2)+(D29^2/$C$4^2)+(E29^2/$C$5^2))^0.5&lt;1500,C29:E29,"")</f>
        <v/>
      </c>
      <c r="J24" t="str">
        <f t="shared" si="0"/>
        <v/>
      </c>
      <c r="K24">
        <f t="shared" si="1"/>
        <v>3477.8740780448425</v>
      </c>
      <c r="P24" s="2" t="s">
        <v>14</v>
      </c>
      <c r="Q24" s="2"/>
      <c r="AA24" s="4">
        <v>1.375</v>
      </c>
      <c r="AB24" s="4">
        <v>16</v>
      </c>
      <c r="AF24">
        <v>1.363</v>
      </c>
      <c r="AG24">
        <v>30</v>
      </c>
      <c r="AI24" s="5"/>
    </row>
    <row r="25" spans="3:35" x14ac:dyDescent="0.35">
      <c r="C25">
        <v>0</v>
      </c>
      <c r="D25">
        <v>2</v>
      </c>
      <c r="E25">
        <v>5</v>
      </c>
      <c r="G25" s="1" t="str" cm="1">
        <f t="array" ref="G25">IF(($C$7/2)*((C30^2/$C$3^2)+(D30^2/$C$4^2)+(E30^2/$C$5^2))^0.5&lt;1500,C30:E30,"")</f>
        <v/>
      </c>
      <c r="J25" t="str">
        <f t="shared" si="0"/>
        <v/>
      </c>
      <c r="K25">
        <f t="shared" si="1"/>
        <v>4497.8517873373094</v>
      </c>
      <c r="P25" s="2" t="s">
        <v>14</v>
      </c>
      <c r="Q25" s="2"/>
      <c r="AA25" s="4">
        <v>1.3774999999999999</v>
      </c>
      <c r="AB25" s="4">
        <v>14.8</v>
      </c>
      <c r="AF25">
        <v>1.3640000000000001</v>
      </c>
      <c r="AG25">
        <v>28.4</v>
      </c>
    </row>
    <row r="26" spans="3:35" x14ac:dyDescent="0.35">
      <c r="C26">
        <v>0</v>
      </c>
      <c r="D26">
        <v>3</v>
      </c>
      <c r="E26">
        <v>0</v>
      </c>
      <c r="G26" s="1" t="str" cm="1">
        <f t="array" ref="G26">IF(($C$7/2)*((C31^2/$C$3^2)+(D31^2/$C$4^2)+(E31^2/$C$5^2))^0.5&lt;1500,C31:E31,"")</f>
        <v/>
      </c>
      <c r="J26" t="str">
        <f t="shared" si="0"/>
        <v/>
      </c>
      <c r="K26">
        <f t="shared" si="1"/>
        <v>5539.8589240550727</v>
      </c>
      <c r="P26" t="s">
        <v>14</v>
      </c>
      <c r="AA26" s="4">
        <v>1.38</v>
      </c>
      <c r="AB26" s="4">
        <v>11.6</v>
      </c>
    </row>
    <row r="27" spans="3:35" x14ac:dyDescent="0.35">
      <c r="C27">
        <v>0</v>
      </c>
      <c r="D27">
        <v>3</v>
      </c>
      <c r="E27">
        <v>1</v>
      </c>
      <c r="G27" s="1" t="str" cm="1">
        <f t="array" ref="G27">IF(($C$7/2)*((C32^2/$C$3^2)+(D32^2/$C$4^2)+(E32^2/$C$5^2))^0.5&lt;1500,C32:E32,"")</f>
        <v/>
      </c>
      <c r="J27" t="str">
        <f t="shared" si="0"/>
        <v/>
      </c>
      <c r="K27">
        <f t="shared" si="1"/>
        <v>1705.5422885572139</v>
      </c>
      <c r="P27" t="s">
        <v>14</v>
      </c>
      <c r="AA27" s="4">
        <v>1.3825000000000001</v>
      </c>
      <c r="AB27" s="4">
        <v>11.6</v>
      </c>
    </row>
    <row r="28" spans="3:35" x14ac:dyDescent="0.35">
      <c r="C28">
        <v>0</v>
      </c>
      <c r="D28">
        <v>3</v>
      </c>
      <c r="E28">
        <v>2</v>
      </c>
      <c r="G28" s="1" t="str" cm="1">
        <f t="array" ref="G28">IF(($C$7/2)*((C33^2/$C$3^2)+(D33^2/$C$4^2)+(E33^2/$C$5^2))^0.5&lt;1500,C33:E33,"")</f>
        <v/>
      </c>
      <c r="J28" t="str">
        <f t="shared" si="0"/>
        <v/>
      </c>
      <c r="K28">
        <f t="shared" si="1"/>
        <v>2017.6784426136892</v>
      </c>
      <c r="P28" t="s">
        <v>14</v>
      </c>
      <c r="AA28" s="4">
        <v>1.385</v>
      </c>
      <c r="AB28" s="4">
        <v>8</v>
      </c>
    </row>
    <row r="29" spans="3:35" x14ac:dyDescent="0.35">
      <c r="C29">
        <v>0</v>
      </c>
      <c r="D29">
        <v>3</v>
      </c>
      <c r="E29">
        <v>3</v>
      </c>
      <c r="G29" s="1" t="str" cm="1">
        <f t="array" ref="G29">IF(($C$7/2)*((C34^2/$C$3^2)+(D34^2/$C$4^2)+(E34^2/$C$5^2))^0.5&lt;1500,C34:E34,"")</f>
        <v/>
      </c>
      <c r="J29" t="str">
        <f t="shared" si="0"/>
        <v/>
      </c>
      <c r="K29">
        <f t="shared" si="1"/>
        <v>2749.0874298539638</v>
      </c>
      <c r="P29" t="s">
        <v>14</v>
      </c>
      <c r="AA29" s="4">
        <v>1.3875</v>
      </c>
      <c r="AB29" s="4">
        <v>11.2</v>
      </c>
    </row>
    <row r="30" spans="3:35" x14ac:dyDescent="0.35">
      <c r="C30">
        <v>0</v>
      </c>
      <c r="D30">
        <v>3</v>
      </c>
      <c r="E30">
        <v>4</v>
      </c>
      <c r="G30" s="1" t="str" cm="1">
        <f t="array" ref="G30">IF(($C$7/2)*((C35^2/$C$3^2)+(D35^2/$C$4^2)+(E35^2/$C$5^2))^0.5&lt;1500,C35:E35,"")</f>
        <v/>
      </c>
      <c r="J30" t="str">
        <f t="shared" si="0"/>
        <v/>
      </c>
      <c r="K30">
        <f t="shared" si="1"/>
        <v>3656.2604797301015</v>
      </c>
      <c r="P30" t="s">
        <v>14</v>
      </c>
      <c r="AA30" s="4">
        <v>1.39</v>
      </c>
      <c r="AB30" s="4">
        <v>13.2</v>
      </c>
    </row>
    <row r="31" spans="3:35" x14ac:dyDescent="0.35">
      <c r="C31">
        <v>0</v>
      </c>
      <c r="D31">
        <v>3</v>
      </c>
      <c r="E31">
        <v>5</v>
      </c>
      <c r="G31" s="1" t="str" cm="1">
        <f t="array" ref="G31">IF(($C$7/2)*((C36^2/$C$3^2)+(D36^2/$C$4^2)+(E36^2/$C$5^2))^0.5&lt;1500,C36:E36,"")</f>
        <v/>
      </c>
      <c r="J31" t="str">
        <f t="shared" si="0"/>
        <v/>
      </c>
      <c r="K31">
        <f t="shared" si="1"/>
        <v>4637.1654373931233</v>
      </c>
      <c r="P31" t="s">
        <v>14</v>
      </c>
      <c r="AA31" s="4">
        <v>1.3925000000000001</v>
      </c>
      <c r="AB31" s="4">
        <v>16</v>
      </c>
    </row>
    <row r="32" spans="3:35" x14ac:dyDescent="0.35">
      <c r="C32">
        <v>0</v>
      </c>
      <c r="D32">
        <v>4</v>
      </c>
      <c r="E32">
        <v>0</v>
      </c>
      <c r="G32" s="1" t="str" cm="1">
        <f t="array" ref="G32">IF(($C$7/2)*((C37^2/$C$3^2)+(D37^2/$C$4^2)+(E37^2/$C$5^2))^0.5&lt;1500,C37:E37,"")</f>
        <v/>
      </c>
      <c r="J32" t="str">
        <f t="shared" si="0"/>
        <v/>
      </c>
      <c r="K32">
        <f t="shared" si="1"/>
        <v>5653.5537046474192</v>
      </c>
      <c r="P32" t="s">
        <v>14</v>
      </c>
      <c r="AA32" s="4">
        <v>1.395</v>
      </c>
      <c r="AB32" s="4">
        <v>21.6</v>
      </c>
    </row>
    <row r="33" spans="3:28" x14ac:dyDescent="0.35">
      <c r="C33">
        <v>0</v>
      </c>
      <c r="D33">
        <v>4</v>
      </c>
      <c r="E33">
        <v>1</v>
      </c>
      <c r="G33" s="1" t="str" cm="1">
        <f t="array" ref="G33">IF(($C$7/2)*((C38^2/$C$3^2)+(D38^2/$C$4^2)+(E38^2/$C$5^2))^0.5&lt;1500,C38:E38,"")</f>
        <v/>
      </c>
      <c r="J33" t="str">
        <f t="shared" si="0"/>
        <v/>
      </c>
      <c r="K33">
        <f t="shared" si="1"/>
        <v>2131.9278606965172</v>
      </c>
      <c r="P33" t="s">
        <v>14</v>
      </c>
      <c r="AA33" s="4">
        <v>1.3975</v>
      </c>
      <c r="AB33" s="4">
        <v>25.6</v>
      </c>
    </row>
    <row r="34" spans="3:28" x14ac:dyDescent="0.35">
      <c r="C34">
        <v>0</v>
      </c>
      <c r="D34">
        <v>4</v>
      </c>
      <c r="E34">
        <v>2</v>
      </c>
      <c r="G34" s="1" t="str" cm="1">
        <f t="array" ref="G34">IF(($C$7/2)*((C39^2/$C$3^2)+(D39^2/$C$4^2)+(E39^2/$C$5^2))^0.5&lt;1500,C39:E39,"")</f>
        <v/>
      </c>
      <c r="J34" t="str">
        <f t="shared" si="0"/>
        <v/>
      </c>
      <c r="K34">
        <f t="shared" si="1"/>
        <v>2388.9889499420156</v>
      </c>
      <c r="P34" t="s">
        <v>14</v>
      </c>
      <c r="AA34" s="4">
        <v>1.4</v>
      </c>
      <c r="AB34" s="4">
        <v>24.8</v>
      </c>
    </row>
    <row r="35" spans="3:28" x14ac:dyDescent="0.35">
      <c r="C35">
        <v>0</v>
      </c>
      <c r="D35">
        <v>4</v>
      </c>
      <c r="E35">
        <v>3</v>
      </c>
      <c r="G35" s="1" t="str" cm="1">
        <f t="array" ref="G35">IF(($C$7/2)*((C40^2/$C$3^2)+(D40^2/$C$4^2)+(E40^2/$C$5^2))^0.5&lt;1500,C40:E40,"")</f>
        <v/>
      </c>
      <c r="J35" t="str">
        <f t="shared" si="0"/>
        <v/>
      </c>
      <c r="K35">
        <f t="shared" si="1"/>
        <v>3032.1153675508658</v>
      </c>
      <c r="P35" t="s">
        <v>14</v>
      </c>
      <c r="AA35" s="4">
        <v>1.4025000000000001</v>
      </c>
      <c r="AB35" s="4">
        <v>22.8</v>
      </c>
    </row>
    <row r="36" spans="3:28" x14ac:dyDescent="0.35">
      <c r="C36">
        <v>0</v>
      </c>
      <c r="D36">
        <v>4</v>
      </c>
      <c r="E36">
        <v>4</v>
      </c>
      <c r="G36" s="1" t="str" cm="1">
        <f t="array" ref="G36">IF(($C$7/2)*((C41^2/$C$3^2)+(D41^2/$C$4^2)+(E41^2/$C$5^2))^0.5&lt;1500,C41:E41,"")</f>
        <v/>
      </c>
      <c r="J36" t="str">
        <f t="shared" si="0"/>
        <v/>
      </c>
      <c r="K36">
        <f t="shared" si="1"/>
        <v>3873.5620042530932</v>
      </c>
      <c r="P36" t="s">
        <v>14</v>
      </c>
      <c r="AA36" s="4">
        <v>1.405</v>
      </c>
      <c r="AB36" s="4">
        <v>17.600000000000001</v>
      </c>
    </row>
    <row r="37" spans="3:28" x14ac:dyDescent="0.35">
      <c r="C37">
        <v>0</v>
      </c>
      <c r="D37">
        <v>4</v>
      </c>
      <c r="E37">
        <v>5</v>
      </c>
      <c r="G37" s="1" t="str" cm="1">
        <f t="array" ref="G37">IF(($C$7/2)*((C42^2/$C$3^2)+(D42^2/$C$4^2)+(E42^2/$C$5^2))^0.5&lt;1500,C42:E42,"")</f>
        <v/>
      </c>
      <c r="J37" t="str">
        <f t="shared" si="0"/>
        <v/>
      </c>
      <c r="K37">
        <f t="shared" si="1"/>
        <v>4810.3581154536096</v>
      </c>
      <c r="P37" t="s">
        <v>14</v>
      </c>
      <c r="AA37" s="4">
        <v>1.4075</v>
      </c>
      <c r="AB37" s="4">
        <v>15.2</v>
      </c>
    </row>
    <row r="38" spans="3:28" x14ac:dyDescent="0.35">
      <c r="C38">
        <v>0</v>
      </c>
      <c r="D38">
        <v>5</v>
      </c>
      <c r="E38">
        <v>0</v>
      </c>
      <c r="G38" s="1" t="str" cm="1">
        <f t="array" ref="G38">IF(($C$7/2)*((C43^2/$C$3^2)+(D43^2/$C$4^2)+(E43^2/$C$5^2))^0.5&lt;1500,C43:E43,"")</f>
        <v/>
      </c>
      <c r="J38" t="str">
        <f t="shared" si="0"/>
        <v/>
      </c>
      <c r="K38">
        <f t="shared" si="1"/>
        <v>5796.4567967414032</v>
      </c>
      <c r="P38" t="s">
        <v>14</v>
      </c>
      <c r="AA38" s="4">
        <v>1.41</v>
      </c>
      <c r="AB38" s="4">
        <v>11.2</v>
      </c>
    </row>
    <row r="39" spans="3:28" x14ac:dyDescent="0.35">
      <c r="C39">
        <v>0</v>
      </c>
      <c r="D39">
        <v>5</v>
      </c>
      <c r="E39">
        <v>1</v>
      </c>
      <c r="G39" s="1" cm="1">
        <f t="array" ref="G39:I39">IF(($C$7/2)*((C44^2/$C$3^2)+(D44^2/$C$4^2)+(E44^2/$C$5^2))^0.5&lt;1500,C44:E44,"")</f>
        <v>1</v>
      </c>
      <c r="H39">
        <v>0</v>
      </c>
      <c r="I39">
        <v>0</v>
      </c>
      <c r="J39">
        <f t="shared" si="0"/>
        <v>666.95330739299618</v>
      </c>
      <c r="K39">
        <f t="shared" si="1"/>
        <v>666.95330739299618</v>
      </c>
      <c r="P39" t="s">
        <v>14</v>
      </c>
      <c r="AA39" s="4">
        <v>1.4125000000000001</v>
      </c>
      <c r="AB39" s="4">
        <v>10.4</v>
      </c>
    </row>
    <row r="40" spans="3:28" x14ac:dyDescent="0.35">
      <c r="C40">
        <v>0</v>
      </c>
      <c r="D40">
        <v>5</v>
      </c>
      <c r="E40">
        <v>2</v>
      </c>
      <c r="G40" s="1" cm="1">
        <f t="array" ref="G40:I40">IF(($C$7/2)*((C45^2/$C$3^2)+(D45^2/$C$4^2)+(E45^2/$C$5^2))^0.5&lt;1500,C45:E45,"")</f>
        <v>1</v>
      </c>
      <c r="H40">
        <v>0</v>
      </c>
      <c r="I40">
        <v>1</v>
      </c>
      <c r="J40">
        <f t="shared" si="0"/>
        <v>1267.6665626155325</v>
      </c>
      <c r="K40">
        <f t="shared" si="1"/>
        <v>1267.6665626155325</v>
      </c>
      <c r="P40" t="s">
        <v>14</v>
      </c>
      <c r="AA40" s="4">
        <v>1.415</v>
      </c>
      <c r="AB40" s="4">
        <v>10</v>
      </c>
    </row>
    <row r="41" spans="3:28" x14ac:dyDescent="0.35">
      <c r="C41">
        <v>0</v>
      </c>
      <c r="D41">
        <v>5</v>
      </c>
      <c r="E41">
        <v>3</v>
      </c>
      <c r="G41" s="1" t="str" cm="1">
        <f t="array" ref="G41">IF(($C$7/2)*((C46^2/$C$3^2)+(D46^2/$C$4^2)+(E46^2/$C$5^2))^0.5&lt;1500,C46:E46,"")</f>
        <v/>
      </c>
      <c r="J41" t="str">
        <f t="shared" si="0"/>
        <v/>
      </c>
      <c r="K41">
        <f t="shared" si="1"/>
        <v>2256.8637338498197</v>
      </c>
      <c r="P41" t="s">
        <v>14</v>
      </c>
      <c r="AA41" s="4">
        <v>1.4175</v>
      </c>
      <c r="AB41" s="4">
        <v>10.4</v>
      </c>
    </row>
    <row r="42" spans="3:28" x14ac:dyDescent="0.35">
      <c r="C42">
        <v>0</v>
      </c>
      <c r="D42">
        <v>5</v>
      </c>
      <c r="E42">
        <v>4</v>
      </c>
      <c r="G42" s="1" t="str" cm="1">
        <f t="array" ref="G42">IF(($C$7/2)*((C47^2/$C$3^2)+(D47^2/$C$4^2)+(E47^2/$C$5^2))^0.5&lt;1500,C47:E47,"")</f>
        <v/>
      </c>
      <c r="J42" t="str">
        <f t="shared" si="0"/>
        <v/>
      </c>
      <c r="K42">
        <f t="shared" si="1"/>
        <v>3302.1497409750618</v>
      </c>
      <c r="P42" t="s">
        <v>14</v>
      </c>
      <c r="AA42" s="4">
        <v>1.42</v>
      </c>
      <c r="AB42" s="4">
        <v>19.2</v>
      </c>
    </row>
    <row r="43" spans="3:28" x14ac:dyDescent="0.35">
      <c r="C43">
        <v>0</v>
      </c>
      <c r="D43">
        <v>5</v>
      </c>
      <c r="E43">
        <v>5</v>
      </c>
      <c r="G43" s="1" t="str" cm="1">
        <f t="array" ref="G43">IF(($C$7/2)*((C48^2/$C$3^2)+(D48^2/$C$4^2)+(E48^2/$C$5^2))^0.5&lt;1500,C48:E48,"")</f>
        <v/>
      </c>
      <c r="J43" t="str">
        <f t="shared" si="0"/>
        <v/>
      </c>
      <c r="K43">
        <f t="shared" si="1"/>
        <v>4363.3995359053279</v>
      </c>
      <c r="P43" t="s">
        <v>14</v>
      </c>
    </row>
    <row r="44" spans="3:28" x14ac:dyDescent="0.35">
      <c r="C44">
        <v>1</v>
      </c>
      <c r="D44">
        <v>0</v>
      </c>
      <c r="E44">
        <v>0</v>
      </c>
      <c r="G44" s="1" t="str" cm="1">
        <f t="array" ref="G44">IF(($C$7/2)*((C49^2/$C$3^2)+(D49^2/$C$4^2)+(E49^2/$C$5^2))^0.5&lt;1500,C49:E49,"")</f>
        <v/>
      </c>
      <c r="J44" t="str">
        <f t="shared" si="0"/>
        <v/>
      </c>
      <c r="K44">
        <f t="shared" si="1"/>
        <v>5431.2633620105407</v>
      </c>
      <c r="P44" t="s">
        <v>14</v>
      </c>
    </row>
    <row r="45" spans="3:28" x14ac:dyDescent="0.35">
      <c r="C45">
        <v>1</v>
      </c>
      <c r="D45">
        <v>0</v>
      </c>
      <c r="E45">
        <v>1</v>
      </c>
      <c r="G45" s="1" cm="1">
        <f t="array" ref="G45:I45">IF(($C$7/2)*((C50^2/$C$3^2)+(D50^2/$C$4^2)+(E50^2/$C$5^2))^0.5&lt;1500,C50:E50,"")</f>
        <v>1</v>
      </c>
      <c r="H45">
        <v>1</v>
      </c>
      <c r="I45">
        <v>0</v>
      </c>
      <c r="J45">
        <f t="shared" si="0"/>
        <v>791.60051185621251</v>
      </c>
      <c r="K45">
        <f t="shared" si="1"/>
        <v>791.60051185621251</v>
      </c>
      <c r="P45" t="s">
        <v>14</v>
      </c>
    </row>
    <row r="46" spans="3:28" x14ac:dyDescent="0.35">
      <c r="C46">
        <v>1</v>
      </c>
      <c r="D46">
        <v>0</v>
      </c>
      <c r="E46">
        <v>2</v>
      </c>
      <c r="G46" s="1" cm="1">
        <f t="array" ref="G46:I46">IF(($C$7/2)*((C51^2/$C$3^2)+(D51^2/$C$4^2)+(E51^2/$C$5^2))^0.5&lt;1500,C51:E51,"")</f>
        <v>1</v>
      </c>
      <c r="H46">
        <v>1</v>
      </c>
      <c r="I46">
        <v>1</v>
      </c>
      <c r="J46">
        <f>IF(($C$7/2)*((C51^2/$C$3^2)+(D51^2/$C$4^2)+(E51^2/$C$5^2))^0.5&lt;1500,($C$7/2)*((C51^2/$C$3^2)+(D51^2/$C$4^2)+(E51^2/$C$5^2))^0.5,"")</f>
        <v>1337.4539880317532</v>
      </c>
      <c r="K46">
        <f t="shared" si="1"/>
        <v>1337.4539880317532</v>
      </c>
      <c r="P46" t="s">
        <v>14</v>
      </c>
    </row>
    <row r="47" spans="3:28" x14ac:dyDescent="0.35">
      <c r="C47">
        <v>1</v>
      </c>
      <c r="D47">
        <v>0</v>
      </c>
      <c r="E47">
        <v>3</v>
      </c>
      <c r="G47" s="1" t="str" cm="1">
        <f t="array" ref="G47">IF(($C$7/2)*((C52^2/$C$3^2)+(D52^2/$C$4^2)+(E52^2/$C$5^2))^0.5&lt;1500,C52:E52,"")</f>
        <v/>
      </c>
      <c r="J47" t="str">
        <f t="shared" si="0"/>
        <v/>
      </c>
      <c r="K47">
        <f t="shared" si="1"/>
        <v>2296.7887515605589</v>
      </c>
      <c r="P47" t="s">
        <v>14</v>
      </c>
    </row>
    <row r="48" spans="3:28" x14ac:dyDescent="0.35">
      <c r="C48">
        <v>1</v>
      </c>
      <c r="D48">
        <v>0</v>
      </c>
      <c r="E48">
        <v>4</v>
      </c>
      <c r="G48" s="1" t="str" cm="1">
        <f t="array" ref="G48">IF(($C$7/2)*((C53^2/$C$3^2)+(D53^2/$C$4^2)+(E53^2/$C$5^2))^0.5&lt;1500,C53:E53,"")</f>
        <v/>
      </c>
      <c r="J48" t="str">
        <f t="shared" si="0"/>
        <v/>
      </c>
      <c r="K48">
        <f t="shared" si="1"/>
        <v>3329.5641708713515</v>
      </c>
      <c r="P48" t="s">
        <v>14</v>
      </c>
    </row>
    <row r="49" spans="3:16" x14ac:dyDescent="0.35">
      <c r="C49">
        <v>1</v>
      </c>
      <c r="D49">
        <v>0</v>
      </c>
      <c r="E49">
        <v>5</v>
      </c>
      <c r="G49" s="1" t="str" cm="1">
        <f t="array" ref="G49">IF(($C$7/2)*((C54^2/$C$3^2)+(D54^2/$C$4^2)+(E54^2/$C$5^2))^0.5&lt;1500,C54:E54,"")</f>
        <v/>
      </c>
      <c r="J49" t="str">
        <f t="shared" si="0"/>
        <v/>
      </c>
      <c r="K49">
        <f t="shared" si="1"/>
        <v>4384.1829530788737</v>
      </c>
      <c r="P49" t="s">
        <v>14</v>
      </c>
    </row>
    <row r="50" spans="3:16" x14ac:dyDescent="0.35">
      <c r="C50">
        <v>1</v>
      </c>
      <c r="D50">
        <v>1</v>
      </c>
      <c r="E50">
        <v>0</v>
      </c>
      <c r="G50" s="1" t="str" cm="1">
        <f t="array" ref="G50">IF(($C$7/2)*((C55^2/$C$3^2)+(D55^2/$C$4^2)+(E55^2/$C$5^2))^0.5&lt;1500,C55:E55,"")</f>
        <v/>
      </c>
      <c r="J50" t="str">
        <f t="shared" si="0"/>
        <v/>
      </c>
      <c r="K50">
        <f t="shared" si="1"/>
        <v>5447.9745193646604</v>
      </c>
      <c r="P50" t="s">
        <v>14</v>
      </c>
    </row>
    <row r="51" spans="3:16" x14ac:dyDescent="0.35">
      <c r="C51">
        <v>1</v>
      </c>
      <c r="D51">
        <v>1</v>
      </c>
      <c r="E51">
        <v>1</v>
      </c>
      <c r="G51" s="1" cm="1">
        <f t="array" ref="G51:I51">IF(($C$7/2)*((C56^2/$C$3^2)+(D56^2/$C$4^2)+(E56^2/$C$5^2))^0.5&lt;1500,C56:E56,"")</f>
        <v>1</v>
      </c>
      <c r="H51">
        <v>2</v>
      </c>
      <c r="I51">
        <v>0</v>
      </c>
      <c r="J51">
        <f t="shared" si="0"/>
        <v>1082.6104279733784</v>
      </c>
      <c r="K51">
        <f t="shared" si="1"/>
        <v>1082.6104279733784</v>
      </c>
      <c r="P51" t="s">
        <v>14</v>
      </c>
    </row>
    <row r="52" spans="3:16" x14ac:dyDescent="0.35">
      <c r="C52">
        <v>1</v>
      </c>
      <c r="D52">
        <v>1</v>
      </c>
      <c r="E52">
        <v>2</v>
      </c>
      <c r="G52" s="1" t="str" cm="1">
        <f t="array" ref="G52">IF(($C$7/2)*((C57^2/$C$3^2)+(D57^2/$C$4^2)+(E57^2/$C$5^2))^0.5&lt;1500,C57:E57,"")</f>
        <v/>
      </c>
      <c r="J52" t="str">
        <f t="shared" si="0"/>
        <v/>
      </c>
      <c r="K52">
        <f t="shared" si="1"/>
        <v>1527.8079520959841</v>
      </c>
      <c r="P52" t="s">
        <v>14</v>
      </c>
    </row>
    <row r="53" spans="3:16" x14ac:dyDescent="0.35">
      <c r="C53">
        <v>1</v>
      </c>
      <c r="D53">
        <v>1</v>
      </c>
      <c r="E53">
        <v>3</v>
      </c>
      <c r="G53" s="1" t="str" cm="1">
        <f t="array" ref="G53">IF(($C$7/2)*((C58^2/$C$3^2)+(D58^2/$C$4^2)+(E58^2/$C$5^2))^0.5&lt;1500,C58:E58,"")</f>
        <v/>
      </c>
      <c r="J53" t="str">
        <f t="shared" si="0"/>
        <v/>
      </c>
      <c r="K53">
        <f t="shared" si="1"/>
        <v>2412.6028553578385</v>
      </c>
      <c r="P53" t="s">
        <v>14</v>
      </c>
    </row>
    <row r="54" spans="3:16" x14ac:dyDescent="0.35">
      <c r="C54">
        <v>1</v>
      </c>
      <c r="D54">
        <v>1</v>
      </c>
      <c r="E54">
        <v>4</v>
      </c>
      <c r="G54" s="1" t="str" cm="1">
        <f t="array" ref="G54">IF(($C$7/2)*((C59^2/$C$3^2)+(D59^2/$C$4^2)+(E59^2/$C$5^2))^0.5&lt;1500,C59:E59,"")</f>
        <v/>
      </c>
      <c r="J54" t="str">
        <f t="shared" si="0"/>
        <v/>
      </c>
      <c r="K54">
        <f t="shared" si="1"/>
        <v>3410.4855279469975</v>
      </c>
      <c r="P54" t="s">
        <v>14</v>
      </c>
    </row>
    <row r="55" spans="3:16" x14ac:dyDescent="0.35">
      <c r="C55">
        <v>1</v>
      </c>
      <c r="D55">
        <v>1</v>
      </c>
      <c r="E55">
        <v>5</v>
      </c>
      <c r="G55" s="1" t="str" cm="1">
        <f t="array" ref="G55">IF(($C$7/2)*((C60^2/$C$3^2)+(D60^2/$C$4^2)+(E60^2/$C$5^2))^0.5&lt;1500,C60:E60,"")</f>
        <v/>
      </c>
      <c r="J55" t="str">
        <f t="shared" si="0"/>
        <v/>
      </c>
      <c r="K55">
        <f t="shared" si="1"/>
        <v>4445.9503072406333</v>
      </c>
      <c r="P55" t="s">
        <v>14</v>
      </c>
    </row>
    <row r="56" spans="3:16" x14ac:dyDescent="0.35">
      <c r="C56">
        <v>1</v>
      </c>
      <c r="D56">
        <v>2</v>
      </c>
      <c r="E56">
        <v>0</v>
      </c>
      <c r="G56" s="1" t="str" cm="1">
        <f t="array" ref="G56">IF(($C$7/2)*((C61^2/$C$3^2)+(D61^2/$C$4^2)+(E61^2/$C$5^2))^0.5&lt;1500,C61:E61,"")</f>
        <v/>
      </c>
      <c r="J56" t="str">
        <f t="shared" si="0"/>
        <v/>
      </c>
      <c r="K56">
        <f t="shared" si="1"/>
        <v>5497.8032278385772</v>
      </c>
      <c r="P56" t="s">
        <v>14</v>
      </c>
    </row>
    <row r="57" spans="3:16" x14ac:dyDescent="0.35">
      <c r="C57">
        <v>1</v>
      </c>
      <c r="D57">
        <v>2</v>
      </c>
      <c r="E57">
        <v>1</v>
      </c>
      <c r="G57" s="1" cm="1">
        <f t="array" ref="G57:I57">IF(($C$7/2)*((C62^2/$C$3^2)+(D62^2/$C$4^2)+(E62^2/$C$5^2))^0.5&lt;1500,C62:E62,"")</f>
        <v>1</v>
      </c>
      <c r="H57">
        <v>3</v>
      </c>
      <c r="I57">
        <v>0</v>
      </c>
      <c r="J57">
        <f t="shared" si="0"/>
        <v>1442.5909397329192</v>
      </c>
      <c r="K57">
        <f t="shared" si="1"/>
        <v>1442.5909397329192</v>
      </c>
      <c r="P57" t="s">
        <v>14</v>
      </c>
    </row>
    <row r="58" spans="3:16" x14ac:dyDescent="0.35">
      <c r="C58">
        <v>1</v>
      </c>
      <c r="D58">
        <v>2</v>
      </c>
      <c r="E58">
        <v>2</v>
      </c>
      <c r="G58" s="1" t="str" cm="1">
        <f t="array" ref="G58">IF(($C$7/2)*((C63^2/$C$3^2)+(D63^2/$C$4^2)+(E63^2/$C$5^2))^0.5&lt;1500,C63:E63,"")</f>
        <v/>
      </c>
      <c r="J58" t="str">
        <f t="shared" si="0"/>
        <v/>
      </c>
      <c r="K58">
        <f t="shared" si="1"/>
        <v>1800.8943386913431</v>
      </c>
      <c r="P58" t="s">
        <v>14</v>
      </c>
    </row>
    <row r="59" spans="3:16" x14ac:dyDescent="0.35">
      <c r="C59">
        <v>1</v>
      </c>
      <c r="D59">
        <v>2</v>
      </c>
      <c r="E59">
        <v>3</v>
      </c>
      <c r="G59" s="1" t="str" cm="1">
        <f t="array" ref="G59">IF(($C$7/2)*((C64^2/$C$3^2)+(D64^2/$C$4^2)+(E64^2/$C$5^2))^0.5&lt;1500,C64:E64,"")</f>
        <v/>
      </c>
      <c r="J59" t="str">
        <f t="shared" si="0"/>
        <v/>
      </c>
      <c r="K59">
        <f t="shared" si="1"/>
        <v>2594.1618720356678</v>
      </c>
      <c r="P59" t="s">
        <v>14</v>
      </c>
    </row>
    <row r="60" spans="3:16" x14ac:dyDescent="0.35">
      <c r="C60">
        <v>1</v>
      </c>
      <c r="D60">
        <v>2</v>
      </c>
      <c r="E60">
        <v>4</v>
      </c>
      <c r="G60" s="1" t="str" cm="1">
        <f t="array" ref="G60">IF(($C$7/2)*((C65^2/$C$3^2)+(D65^2/$C$4^2)+(E65^2/$C$5^2))^0.5&lt;1500,C65:E65,"")</f>
        <v/>
      </c>
      <c r="J60" t="str">
        <f t="shared" si="0"/>
        <v/>
      </c>
      <c r="K60">
        <f t="shared" si="1"/>
        <v>3541.247635647459</v>
      </c>
      <c r="P60" t="s">
        <v>14</v>
      </c>
    </row>
    <row r="61" spans="3:16" x14ac:dyDescent="0.35">
      <c r="C61">
        <v>1</v>
      </c>
      <c r="D61">
        <v>2</v>
      </c>
      <c r="E61">
        <v>5</v>
      </c>
      <c r="G61" s="1" t="str" cm="1">
        <f t="array" ref="G61">IF(($C$7/2)*((C66^2/$C$3^2)+(D66^2/$C$4^2)+(E66^2/$C$5^2))^0.5&lt;1500,C66:E66,"")</f>
        <v/>
      </c>
      <c r="J61" t="str">
        <f t="shared" si="0"/>
        <v/>
      </c>
      <c r="K61">
        <f t="shared" si="1"/>
        <v>4547.0317147668848</v>
      </c>
      <c r="P61" t="s">
        <v>14</v>
      </c>
    </row>
    <row r="62" spans="3:16" x14ac:dyDescent="0.35">
      <c r="C62">
        <v>1</v>
      </c>
      <c r="D62">
        <v>3</v>
      </c>
      <c r="E62">
        <v>0</v>
      </c>
      <c r="G62" s="1" t="str" cm="1">
        <f t="array" ref="G62">IF(($C$7/2)*((C67^2/$C$3^2)+(D67^2/$C$4^2)+(E67^2/$C$5^2))^0.5&lt;1500,C67:E67,"")</f>
        <v/>
      </c>
      <c r="J62" t="str">
        <f t="shared" si="0"/>
        <v/>
      </c>
      <c r="K62">
        <f t="shared" si="1"/>
        <v>5579.8623291865451</v>
      </c>
      <c r="P62" t="s">
        <v>14</v>
      </c>
    </row>
    <row r="63" spans="3:16" x14ac:dyDescent="0.35">
      <c r="C63">
        <v>1</v>
      </c>
      <c r="D63">
        <v>3</v>
      </c>
      <c r="E63">
        <v>1</v>
      </c>
      <c r="G63" s="1" t="str" cm="1">
        <f t="array" ref="G63">IF(($C$7/2)*((C68^2/$C$3^2)+(D68^2/$C$4^2)+(E68^2/$C$5^2))^0.5&lt;1500,C68:E68,"")</f>
        <v/>
      </c>
      <c r="J63" t="str">
        <f t="shared" si="0"/>
        <v/>
      </c>
      <c r="K63">
        <f t="shared" si="1"/>
        <v>1831.3113368019744</v>
      </c>
      <c r="P63" t="s">
        <v>14</v>
      </c>
    </row>
    <row r="64" spans="3:16" x14ac:dyDescent="0.35">
      <c r="C64">
        <v>1</v>
      </c>
      <c r="D64">
        <v>3</v>
      </c>
      <c r="E64">
        <v>2</v>
      </c>
      <c r="G64" s="1" t="str" cm="1">
        <f t="array" ref="G64">IF(($C$7/2)*((C69^2/$C$3^2)+(D69^2/$C$4^2)+(E69^2/$C$5^2))^0.5&lt;1500,C69:E69,"")</f>
        <v/>
      </c>
      <c r="J64" t="str">
        <f t="shared" si="0"/>
        <v/>
      </c>
      <c r="K64">
        <f t="shared" si="1"/>
        <v>2125.0536492122874</v>
      </c>
      <c r="P64" t="s">
        <v>14</v>
      </c>
    </row>
    <row r="65" spans="3:16" x14ac:dyDescent="0.35">
      <c r="C65">
        <v>1</v>
      </c>
      <c r="D65">
        <v>3</v>
      </c>
      <c r="E65">
        <v>3</v>
      </c>
      <c r="G65" s="1" t="str" cm="1">
        <f t="array" ref="G65">IF(($C$7/2)*((C70^2/$C$3^2)+(D70^2/$C$4^2)+(E70^2/$C$5^2))^0.5&lt;1500,C70:E70,"")</f>
        <v/>
      </c>
      <c r="J65" t="str">
        <f t="shared" si="0"/>
        <v/>
      </c>
      <c r="K65">
        <f t="shared" si="1"/>
        <v>2828.835168620386</v>
      </c>
      <c r="P65" t="s">
        <v>14</v>
      </c>
    </row>
    <row r="66" spans="3:16" x14ac:dyDescent="0.35">
      <c r="C66">
        <v>1</v>
      </c>
      <c r="D66">
        <v>3</v>
      </c>
      <c r="E66">
        <v>4</v>
      </c>
      <c r="G66" s="1" t="str" cm="1">
        <f t="array" ref="G66">IF(($C$7/2)*((C71^2/$C$3^2)+(D71^2/$C$4^2)+(E71^2/$C$5^2))^0.5&lt;1500,C71:E71,"")</f>
        <v/>
      </c>
      <c r="J66" t="str">
        <f t="shared" si="0"/>
        <v/>
      </c>
      <c r="K66">
        <f t="shared" si="1"/>
        <v>3716.5935222833618</v>
      </c>
      <c r="P66" t="s">
        <v>14</v>
      </c>
    </row>
    <row r="67" spans="3:16" x14ac:dyDescent="0.35">
      <c r="C67">
        <v>1</v>
      </c>
      <c r="D67">
        <v>3</v>
      </c>
      <c r="E67">
        <v>5</v>
      </c>
      <c r="G67" s="1" t="str" cm="1">
        <f t="array" ref="G67">IF(($C$7/2)*((C72^2/$C$3^2)+(D72^2/$C$4^2)+(E72^2/$C$5^2))^0.5&lt;1500,C72:E72,"")</f>
        <v/>
      </c>
      <c r="J67" t="str">
        <f t="shared" si="0"/>
        <v/>
      </c>
      <c r="K67">
        <f t="shared" si="1"/>
        <v>4684.8831370692496</v>
      </c>
      <c r="P67" t="s">
        <v>14</v>
      </c>
    </row>
    <row r="68" spans="3:16" x14ac:dyDescent="0.35">
      <c r="C68">
        <v>1</v>
      </c>
      <c r="D68">
        <v>4</v>
      </c>
      <c r="E68">
        <v>0</v>
      </c>
      <c r="G68" s="1" t="str" cm="1">
        <f t="array" ref="G68">IF(($C$7/2)*((C73^2/$C$3^2)+(D73^2/$C$4^2)+(E73^2/$C$5^2))^0.5&lt;1500,C73:E73,"")</f>
        <v/>
      </c>
      <c r="J68" t="str">
        <f t="shared" ref="J68:J131" si="2">IF(($C$7/2)*((C73^2/$C$3^2)+(D73^2/$C$4^2)+(E73^2/$C$5^2))^0.5&lt;1500,($C$7/2)*((C73^2/$C$3^2)+(D73^2/$C$4^2)+(E73^2/$C$5^2))^0.5,"")</f>
        <v/>
      </c>
      <c r="K68">
        <f t="shared" si="1"/>
        <v>5692.7582247602095</v>
      </c>
      <c r="P68" t="s">
        <v>14</v>
      </c>
    </row>
    <row r="69" spans="3:16" x14ac:dyDescent="0.35">
      <c r="C69">
        <v>1</v>
      </c>
      <c r="D69">
        <v>4</v>
      </c>
      <c r="E69">
        <v>1</v>
      </c>
      <c r="G69" s="1" t="str" cm="1">
        <f t="array" ref="G69">IF(($C$7/2)*((C74^2/$C$3^2)+(D74^2/$C$4^2)+(E74^2/$C$5^2))^0.5&lt;1500,C74:E74,"")</f>
        <v/>
      </c>
      <c r="J69" t="str">
        <f t="shared" si="2"/>
        <v/>
      </c>
      <c r="K69">
        <f t="shared" ref="K69:K132" si="3">($C$7/2)*((C74^2/$C$3^2)+(D74^2/$C$4^2)+(E74^2/$C$5^2))^0.5</f>
        <v>2233.818058270746</v>
      </c>
      <c r="P69" t="s">
        <v>14</v>
      </c>
    </row>
    <row r="70" spans="3:16" x14ac:dyDescent="0.35">
      <c r="C70">
        <v>1</v>
      </c>
      <c r="D70">
        <v>4</v>
      </c>
      <c r="E70">
        <v>2</v>
      </c>
      <c r="G70" s="1" t="str" cm="1">
        <f t="array" ref="G70">IF(($C$7/2)*((C75^2/$C$3^2)+(D75^2/$C$4^2)+(E75^2/$C$5^2))^0.5&lt;1500,C75:E75,"")</f>
        <v/>
      </c>
      <c r="J70" t="str">
        <f t="shared" si="2"/>
        <v/>
      </c>
      <c r="K70">
        <f t="shared" si="3"/>
        <v>2480.3416936356793</v>
      </c>
      <c r="P70" t="s">
        <v>14</v>
      </c>
    </row>
    <row r="71" spans="3:16" x14ac:dyDescent="0.35">
      <c r="C71">
        <v>1</v>
      </c>
      <c r="D71">
        <v>4</v>
      </c>
      <c r="E71">
        <v>3</v>
      </c>
      <c r="G71" s="1" t="str" cm="1">
        <f t="array" ref="G71">IF(($C$7/2)*((C76^2/$C$3^2)+(D76^2/$C$4^2)+(E76^2/$C$5^2))^0.5&lt;1500,C76:E76,"")</f>
        <v/>
      </c>
      <c r="J71" t="str">
        <f t="shared" si="2"/>
        <v/>
      </c>
      <c r="K71">
        <f t="shared" si="3"/>
        <v>3104.601474647041</v>
      </c>
      <c r="P71" t="s">
        <v>14</v>
      </c>
    </row>
    <row r="72" spans="3:16" x14ac:dyDescent="0.35">
      <c r="C72">
        <v>1</v>
      </c>
      <c r="D72">
        <v>4</v>
      </c>
      <c r="E72">
        <v>4</v>
      </c>
      <c r="G72" s="1" t="str" cm="1">
        <f t="array" ref="G72">IF(($C$7/2)*((C77^2/$C$3^2)+(D77^2/$C$4^2)+(E77^2/$C$5^2))^0.5&lt;1500,C77:E77,"")</f>
        <v/>
      </c>
      <c r="J72" t="str">
        <f t="shared" si="2"/>
        <v/>
      </c>
      <c r="K72">
        <f t="shared" si="3"/>
        <v>3930.5609415242111</v>
      </c>
      <c r="P72" t="s">
        <v>14</v>
      </c>
    </row>
    <row r="73" spans="3:16" x14ac:dyDescent="0.35">
      <c r="C73">
        <v>1</v>
      </c>
      <c r="D73">
        <v>4</v>
      </c>
      <c r="E73">
        <v>5</v>
      </c>
      <c r="G73" s="1" t="str" cm="1">
        <f t="array" ref="G73">IF(($C$7/2)*((C78^2/$C$3^2)+(D78^2/$C$4^2)+(E78^2/$C$5^2))^0.5&lt;1500,C78:E78,"")</f>
        <v/>
      </c>
      <c r="J73" t="str">
        <f t="shared" si="2"/>
        <v/>
      </c>
      <c r="K73">
        <f t="shared" si="3"/>
        <v>4856.3743588352891</v>
      </c>
      <c r="P73" t="s">
        <v>14</v>
      </c>
    </row>
    <row r="74" spans="3:16" x14ac:dyDescent="0.35">
      <c r="C74">
        <v>1</v>
      </c>
      <c r="D74">
        <v>5</v>
      </c>
      <c r="E74">
        <v>0</v>
      </c>
      <c r="G74" s="1" t="str" cm="1">
        <f t="array" ref="G74">IF(($C$7/2)*((C79^2/$C$3^2)+(D79^2/$C$4^2)+(E79^2/$C$5^2))^0.5&lt;1500,C79:E79,"")</f>
        <v/>
      </c>
      <c r="J74" t="str">
        <f t="shared" si="2"/>
        <v/>
      </c>
      <c r="K74">
        <f t="shared" si="3"/>
        <v>5834.701201495418</v>
      </c>
      <c r="P74" t="s">
        <v>14</v>
      </c>
    </row>
    <row r="75" spans="3:16" x14ac:dyDescent="0.35">
      <c r="C75">
        <v>1</v>
      </c>
      <c r="D75">
        <v>5</v>
      </c>
      <c r="E75">
        <v>1</v>
      </c>
      <c r="G75" s="1" cm="1">
        <f t="array" ref="G75:I75">IF(($C$7/2)*((C80^2/$C$3^2)+(D80^2/$C$4^2)+(E80^2/$C$5^2))^0.5&lt;1500,C80:E80,"")</f>
        <v>2</v>
      </c>
      <c r="H75">
        <v>0</v>
      </c>
      <c r="I75">
        <v>0</v>
      </c>
      <c r="J75">
        <f t="shared" si="2"/>
        <v>1333.9066147859924</v>
      </c>
      <c r="K75">
        <f t="shared" si="3"/>
        <v>1333.9066147859924</v>
      </c>
      <c r="P75" t="s">
        <v>14</v>
      </c>
    </row>
    <row r="76" spans="3:16" x14ac:dyDescent="0.35">
      <c r="C76">
        <v>1</v>
      </c>
      <c r="D76">
        <v>5</v>
      </c>
      <c r="E76">
        <v>2</v>
      </c>
      <c r="G76" s="1" t="str" cm="1">
        <f t="array" ref="G76">IF(($C$7/2)*((C81^2/$C$3^2)+(D81^2/$C$4^2)+(E81^2/$C$5^2))^0.5&lt;1500,C81:E81,"")</f>
        <v/>
      </c>
      <c r="J76" t="str">
        <f t="shared" si="2"/>
        <v/>
      </c>
      <c r="K76">
        <f t="shared" si="3"/>
        <v>1715.0681201342554</v>
      </c>
      <c r="P76" t="s">
        <v>14</v>
      </c>
    </row>
    <row r="77" spans="3:16" x14ac:dyDescent="0.35">
      <c r="C77">
        <v>1</v>
      </c>
      <c r="D77">
        <v>5</v>
      </c>
      <c r="E77">
        <v>3</v>
      </c>
      <c r="G77" s="1" t="str" cm="1">
        <f t="array" ref="G77">IF(($C$7/2)*((C82^2/$C$3^2)+(D82^2/$C$4^2)+(E82^2/$C$5^2))^0.5&lt;1500,C82:E82,"")</f>
        <v/>
      </c>
      <c r="J77" t="str">
        <f t="shared" si="2"/>
        <v/>
      </c>
      <c r="K77">
        <f t="shared" si="3"/>
        <v>2535.333125231065</v>
      </c>
      <c r="P77" t="s">
        <v>14</v>
      </c>
    </row>
    <row r="78" spans="3:16" x14ac:dyDescent="0.35">
      <c r="C78">
        <v>1</v>
      </c>
      <c r="D78">
        <v>5</v>
      </c>
      <c r="E78">
        <v>4</v>
      </c>
      <c r="G78" s="1" t="str" cm="1">
        <f t="array" ref="G78">IF(($C$7/2)*((C83^2/$C$3^2)+(D83^2/$C$4^2)+(E83^2/$C$5^2))^0.5&lt;1500,C83:E83,"")</f>
        <v/>
      </c>
      <c r="J78" t="str">
        <f t="shared" si="2"/>
        <v/>
      </c>
      <c r="K78">
        <f t="shared" si="3"/>
        <v>3498.3814907109595</v>
      </c>
      <c r="P78" t="s">
        <v>14</v>
      </c>
    </row>
    <row r="79" spans="3:16" x14ac:dyDescent="0.35">
      <c r="C79">
        <v>1</v>
      </c>
      <c r="D79">
        <v>5</v>
      </c>
      <c r="E79">
        <v>5</v>
      </c>
      <c r="G79" s="1" t="str" cm="1">
        <f t="array" ref="G79">IF(($C$7/2)*((C84^2/$C$3^2)+(D84^2/$C$4^2)+(E84^2/$C$5^2))^0.5&lt;1500,C84:E84,"")</f>
        <v/>
      </c>
      <c r="J79" t="str">
        <f t="shared" si="2"/>
        <v/>
      </c>
      <c r="K79">
        <f t="shared" si="3"/>
        <v>4513.7274676996394</v>
      </c>
      <c r="P79" t="s">
        <v>14</v>
      </c>
    </row>
    <row r="80" spans="3:16" x14ac:dyDescent="0.35">
      <c r="C80">
        <v>2</v>
      </c>
      <c r="D80">
        <v>0</v>
      </c>
      <c r="E80">
        <v>0</v>
      </c>
      <c r="G80" s="1" t="str" cm="1">
        <f t="array" ref="G80">IF(($C$7/2)*((C85^2/$C$3^2)+(D85^2/$C$4^2)+(E85^2/$C$5^2))^0.5&lt;1500,C85:E85,"")</f>
        <v/>
      </c>
      <c r="J80" t="str">
        <f t="shared" si="2"/>
        <v/>
      </c>
      <c r="K80">
        <f t="shared" si="3"/>
        <v>5552.7562390442999</v>
      </c>
      <c r="P80" t="s">
        <v>14</v>
      </c>
    </row>
    <row r="81" spans="3:16" x14ac:dyDescent="0.35">
      <c r="C81">
        <v>2</v>
      </c>
      <c r="D81">
        <v>0</v>
      </c>
      <c r="E81">
        <v>1</v>
      </c>
      <c r="G81" s="1" cm="1">
        <f t="array" ref="G81:I81">IF(($C$7/2)*((C86^2/$C$3^2)+(D86^2/$C$4^2)+(E86^2/$C$5^2))^0.5&lt;1500,C86:E86,"")</f>
        <v>2</v>
      </c>
      <c r="H81">
        <v>1</v>
      </c>
      <c r="I81">
        <v>0</v>
      </c>
      <c r="J81">
        <f t="shared" si="2"/>
        <v>1400.3969126995344</v>
      </c>
      <c r="K81">
        <f t="shared" si="3"/>
        <v>1400.3969126995344</v>
      </c>
      <c r="P81" t="s">
        <v>14</v>
      </c>
    </row>
    <row r="82" spans="3:16" x14ac:dyDescent="0.35">
      <c r="C82">
        <v>2</v>
      </c>
      <c r="D82">
        <v>0</v>
      </c>
      <c r="E82">
        <v>2</v>
      </c>
      <c r="G82" s="1" t="str" cm="1">
        <f t="array" ref="G82">IF(($C$7/2)*((C87^2/$C$3^2)+(D87^2/$C$4^2)+(E87^2/$C$5^2))^0.5&lt;1500,C87:E87,"")</f>
        <v/>
      </c>
      <c r="J82" t="str">
        <f t="shared" si="2"/>
        <v/>
      </c>
      <c r="K82">
        <f t="shared" si="3"/>
        <v>1767.2756753911967</v>
      </c>
      <c r="P82" t="s">
        <v>14</v>
      </c>
    </row>
    <row r="83" spans="3:16" x14ac:dyDescent="0.35">
      <c r="C83">
        <v>2</v>
      </c>
      <c r="D83">
        <v>0</v>
      </c>
      <c r="E83">
        <v>3</v>
      </c>
      <c r="G83" s="1" t="str" cm="1">
        <f t="array" ref="G83">IF(($C$7/2)*((C88^2/$C$3^2)+(D88^2/$C$4^2)+(E88^2/$C$5^2))^0.5&lt;1500,C88:E88,"")</f>
        <v/>
      </c>
      <c r="J83" t="str">
        <f t="shared" si="2"/>
        <v/>
      </c>
      <c r="K83">
        <f t="shared" si="3"/>
        <v>2570.9373216829849</v>
      </c>
      <c r="P83" t="s">
        <v>14</v>
      </c>
    </row>
    <row r="84" spans="3:16" x14ac:dyDescent="0.35">
      <c r="C84">
        <v>2</v>
      </c>
      <c r="D84">
        <v>0</v>
      </c>
      <c r="E84">
        <v>4</v>
      </c>
      <c r="G84" s="1" t="str" cm="1">
        <f t="array" ref="G84">IF(($C$7/2)*((C89^2/$C$3^2)+(D89^2/$C$4^2)+(E89^2/$C$5^2))^0.5&lt;1500,C89:E89,"")</f>
        <v/>
      </c>
      <c r="J84" t="str">
        <f t="shared" si="2"/>
        <v/>
      </c>
      <c r="K84">
        <f t="shared" si="3"/>
        <v>3524.2698124118701</v>
      </c>
      <c r="P84" t="s">
        <v>14</v>
      </c>
    </row>
    <row r="85" spans="3:16" x14ac:dyDescent="0.35">
      <c r="C85">
        <v>2</v>
      </c>
      <c r="D85">
        <v>0</v>
      </c>
      <c r="E85">
        <v>5</v>
      </c>
      <c r="G85" s="1" t="str" cm="1">
        <f t="array" ref="G85">IF(($C$7/2)*((C90^2/$C$3^2)+(D90^2/$C$4^2)+(E90^2/$C$5^2))^0.5&lt;1500,C90:E90,"")</f>
        <v/>
      </c>
      <c r="J85" t="str">
        <f t="shared" si="2"/>
        <v/>
      </c>
      <c r="K85">
        <f t="shared" si="3"/>
        <v>4533.8218214652816</v>
      </c>
      <c r="P85" t="s">
        <v>14</v>
      </c>
    </row>
    <row r="86" spans="3:16" x14ac:dyDescent="0.35">
      <c r="C86">
        <v>2</v>
      </c>
      <c r="D86">
        <v>1</v>
      </c>
      <c r="E86">
        <v>0</v>
      </c>
      <c r="G86" s="1" t="str" cm="1">
        <f t="array" ref="G86">IF(($C$7/2)*((C91^2/$C$3^2)+(D91^2/$C$4^2)+(E91^2/$C$5^2))^0.5&lt;1500,C91:E91,"")</f>
        <v/>
      </c>
      <c r="J86" t="str">
        <f t="shared" si="2"/>
        <v/>
      </c>
      <c r="K86">
        <f t="shared" si="3"/>
        <v>5569.1028457350267</v>
      </c>
      <c r="P86" t="s">
        <v>14</v>
      </c>
    </row>
    <row r="87" spans="3:16" x14ac:dyDescent="0.35">
      <c r="C87">
        <v>2</v>
      </c>
      <c r="D87">
        <v>1</v>
      </c>
      <c r="E87">
        <v>1</v>
      </c>
      <c r="G87" s="1" t="str" cm="1">
        <f t="array" ref="G87">IF(($C$7/2)*((C92^2/$C$3^2)+(D92^2/$C$4^2)+(E92^2/$C$5^2))^0.5&lt;1500,C92:E92,"")</f>
        <v/>
      </c>
      <c r="J87" t="str">
        <f t="shared" si="2"/>
        <v/>
      </c>
      <c r="K87">
        <f t="shared" si="3"/>
        <v>1583.201023712425</v>
      </c>
      <c r="P87" t="s">
        <v>14</v>
      </c>
    </row>
    <row r="88" spans="3:16" x14ac:dyDescent="0.35">
      <c r="C88">
        <v>2</v>
      </c>
      <c r="D88">
        <v>1</v>
      </c>
      <c r="E88">
        <v>2</v>
      </c>
      <c r="G88" s="1" t="str" cm="1">
        <f t="array" ref="G88">IF(($C$7/2)*((C93^2/$C$3^2)+(D93^2/$C$4^2)+(E93^2/$C$5^2))^0.5&lt;1500,C93:E93,"")</f>
        <v/>
      </c>
      <c r="J88" t="str">
        <f t="shared" si="2"/>
        <v/>
      </c>
      <c r="K88">
        <f t="shared" si="3"/>
        <v>1915.3791481623407</v>
      </c>
      <c r="P88" t="s">
        <v>14</v>
      </c>
    </row>
    <row r="89" spans="3:16" x14ac:dyDescent="0.35">
      <c r="C89">
        <v>2</v>
      </c>
      <c r="D89">
        <v>1</v>
      </c>
      <c r="E89">
        <v>3</v>
      </c>
      <c r="G89" s="1" t="str" cm="1">
        <f t="array" ref="G89">IF(($C$7/2)*((C94^2/$C$3^2)+(D94^2/$C$4^2)+(E94^2/$C$5^2))^0.5&lt;1500,C94:E94,"")</f>
        <v/>
      </c>
      <c r="J89" t="str">
        <f t="shared" si="2"/>
        <v/>
      </c>
      <c r="K89">
        <f t="shared" si="3"/>
        <v>2674.9079760635063</v>
      </c>
      <c r="P89" t="s">
        <v>14</v>
      </c>
    </row>
    <row r="90" spans="3:16" x14ac:dyDescent="0.35">
      <c r="C90">
        <v>2</v>
      </c>
      <c r="D90">
        <v>1</v>
      </c>
      <c r="E90">
        <v>4</v>
      </c>
      <c r="G90" s="1" t="str" cm="1">
        <f t="array" ref="G90">IF(($C$7/2)*((C95^2/$C$3^2)+(D95^2/$C$4^2)+(E95^2/$C$5^2))^0.5&lt;1500,C95:E95,"")</f>
        <v/>
      </c>
      <c r="J90" t="str">
        <f t="shared" si="2"/>
        <v/>
      </c>
      <c r="K90">
        <f t="shared" si="3"/>
        <v>3600.818195780409</v>
      </c>
      <c r="P90" t="s">
        <v>14</v>
      </c>
    </row>
    <row r="91" spans="3:16" x14ac:dyDescent="0.35">
      <c r="C91">
        <v>2</v>
      </c>
      <c r="D91">
        <v>1</v>
      </c>
      <c r="E91">
        <v>5</v>
      </c>
      <c r="G91" s="1" t="str" cm="1">
        <f t="array" ref="G91">IF(($C$7/2)*((C96^2/$C$3^2)+(D96^2/$C$4^2)+(E96^2/$C$5^2))^0.5&lt;1500,C96:E96,"")</f>
        <v/>
      </c>
      <c r="J91" t="str">
        <f t="shared" si="2"/>
        <v/>
      </c>
      <c r="K91">
        <f t="shared" si="3"/>
        <v>4593.5775031211178</v>
      </c>
      <c r="P91" t="s">
        <v>14</v>
      </c>
    </row>
    <row r="92" spans="3:16" x14ac:dyDescent="0.35">
      <c r="C92">
        <v>2</v>
      </c>
      <c r="D92">
        <v>2</v>
      </c>
      <c r="E92">
        <v>0</v>
      </c>
      <c r="G92" s="1" t="str" cm="1">
        <f t="array" ref="G92">IF(($C$7/2)*((C97^2/$C$3^2)+(D97^2/$C$4^2)+(E97^2/$C$5^2))^0.5&lt;1500,C97:E97,"")</f>
        <v/>
      </c>
      <c r="J92" t="str">
        <f t="shared" si="2"/>
        <v/>
      </c>
      <c r="K92">
        <f t="shared" si="3"/>
        <v>5617.8572850117553</v>
      </c>
      <c r="P92" t="s">
        <v>14</v>
      </c>
    </row>
    <row r="93" spans="3:16" x14ac:dyDescent="0.35">
      <c r="C93">
        <v>2</v>
      </c>
      <c r="D93">
        <v>2</v>
      </c>
      <c r="E93">
        <v>1</v>
      </c>
      <c r="G93" s="1" t="str" cm="1">
        <f t="array" ref="G93">IF(($C$7/2)*((C98^2/$C$3^2)+(D98^2/$C$4^2)+(E98^2/$C$5^2))^0.5&lt;1500,C98:E98,"")</f>
        <v/>
      </c>
      <c r="J93" t="str">
        <f t="shared" si="2"/>
        <v/>
      </c>
      <c r="K93">
        <f t="shared" si="3"/>
        <v>1848.1203321555865</v>
      </c>
      <c r="P93" t="s">
        <v>14</v>
      </c>
    </row>
    <row r="94" spans="3:16" x14ac:dyDescent="0.35">
      <c r="C94">
        <v>2</v>
      </c>
      <c r="D94">
        <v>2</v>
      </c>
      <c r="E94">
        <v>2</v>
      </c>
      <c r="G94" s="1" t="str" cm="1">
        <f t="array" ref="G94">IF(($C$7/2)*((C99^2/$C$3^2)+(D99^2/$C$4^2)+(E99^2/$C$5^2))^0.5&lt;1500,C99:E99,"")</f>
        <v/>
      </c>
      <c r="J94" t="str">
        <f t="shared" si="2"/>
        <v/>
      </c>
      <c r="K94">
        <f t="shared" si="3"/>
        <v>2139.5561600149454</v>
      </c>
      <c r="P94" t="s">
        <v>14</v>
      </c>
    </row>
    <row r="95" spans="3:16" x14ac:dyDescent="0.35">
      <c r="C95">
        <v>2</v>
      </c>
      <c r="D95">
        <v>2</v>
      </c>
      <c r="E95">
        <v>3</v>
      </c>
      <c r="G95" s="1" t="str" cm="1">
        <f t="array" ref="G95">IF(($C$7/2)*((C100^2/$C$3^2)+(D100^2/$C$4^2)+(E100^2/$C$5^2))^0.5&lt;1500,C100:E100,"")</f>
        <v/>
      </c>
      <c r="J95" t="str">
        <f t="shared" si="2"/>
        <v/>
      </c>
      <c r="K95">
        <f t="shared" si="3"/>
        <v>2839.745756410417</v>
      </c>
      <c r="P95" t="s">
        <v>14</v>
      </c>
    </row>
    <row r="96" spans="3:16" x14ac:dyDescent="0.35">
      <c r="C96">
        <v>2</v>
      </c>
      <c r="D96">
        <v>2</v>
      </c>
      <c r="E96">
        <v>4</v>
      </c>
      <c r="G96" s="1" t="str" cm="1">
        <f t="array" ref="G96">IF(($C$7/2)*((C101^2/$C$3^2)+(D101^2/$C$4^2)+(E101^2/$C$5^2))^0.5&lt;1500,C101:E101,"")</f>
        <v/>
      </c>
      <c r="J96" t="str">
        <f t="shared" si="2"/>
        <v/>
      </c>
      <c r="K96">
        <f t="shared" si="3"/>
        <v>3724.9046913587044</v>
      </c>
      <c r="P96" t="s">
        <v>14</v>
      </c>
    </row>
    <row r="97" spans="3:16" x14ac:dyDescent="0.35">
      <c r="C97">
        <v>2</v>
      </c>
      <c r="D97">
        <v>2</v>
      </c>
      <c r="E97">
        <v>5</v>
      </c>
      <c r="G97" s="1" t="str" cm="1">
        <f t="array" ref="G97">IF(($C$7/2)*((C102^2/$C$3^2)+(D102^2/$C$4^2)+(E102^2/$C$5^2))^0.5&lt;1500,C102:E102,"")</f>
        <v/>
      </c>
      <c r="J97" t="str">
        <f t="shared" si="2"/>
        <v/>
      </c>
      <c r="K97">
        <f t="shared" si="3"/>
        <v>4691.4792504948</v>
      </c>
      <c r="P97" t="s">
        <v>14</v>
      </c>
    </row>
    <row r="98" spans="3:16" x14ac:dyDescent="0.35">
      <c r="C98">
        <v>2</v>
      </c>
      <c r="D98">
        <v>3</v>
      </c>
      <c r="E98">
        <v>0</v>
      </c>
      <c r="G98" s="1" t="str" cm="1">
        <f t="array" ref="G98">IF(($C$7/2)*((C103^2/$C$3^2)+(D103^2/$C$4^2)+(E103^2/$C$5^2))^0.5&lt;1500,C103:E103,"")</f>
        <v/>
      </c>
      <c r="J98" t="str">
        <f t="shared" si="2"/>
        <v/>
      </c>
      <c r="K98">
        <f t="shared" si="3"/>
        <v>5698.1877606307826</v>
      </c>
      <c r="P98" t="s">
        <v>14</v>
      </c>
    </row>
    <row r="99" spans="3:16" x14ac:dyDescent="0.35">
      <c r="C99">
        <v>2</v>
      </c>
      <c r="D99">
        <v>3</v>
      </c>
      <c r="E99">
        <v>1</v>
      </c>
      <c r="G99" s="1" t="str" cm="1">
        <f t="array" ref="G99">IF(($C$7/2)*((C104^2/$C$3^2)+(D104^2/$C$4^2)+(E104^2/$C$5^2))^0.5&lt;1500,C104:E104,"")</f>
        <v/>
      </c>
      <c r="J99" t="str">
        <f t="shared" si="2"/>
        <v/>
      </c>
      <c r="K99">
        <f t="shared" si="3"/>
        <v>2165.2208559467567</v>
      </c>
      <c r="P99" t="s">
        <v>14</v>
      </c>
    </row>
    <row r="100" spans="3:16" x14ac:dyDescent="0.35">
      <c r="C100">
        <v>2</v>
      </c>
      <c r="D100">
        <v>3</v>
      </c>
      <c r="E100">
        <v>2</v>
      </c>
      <c r="G100" s="1" t="str" cm="1">
        <f t="array" ref="G100">IF(($C$7/2)*((C105^2/$C$3^2)+(D105^2/$C$4^2)+(E105^2/$C$5^2))^0.5&lt;1500,C105:E105,"")</f>
        <v/>
      </c>
      <c r="J100" t="str">
        <f t="shared" si="2"/>
        <v/>
      </c>
      <c r="K100">
        <f t="shared" si="3"/>
        <v>2418.7461947789866</v>
      </c>
      <c r="P100" t="s">
        <v>14</v>
      </c>
    </row>
    <row r="101" spans="3:16" x14ac:dyDescent="0.35">
      <c r="C101">
        <v>2</v>
      </c>
      <c r="D101">
        <v>3</v>
      </c>
      <c r="E101">
        <v>3</v>
      </c>
      <c r="G101" s="1" t="str" cm="1">
        <f t="array" ref="G101">IF(($C$7/2)*((C106^2/$C$3^2)+(D106^2/$C$4^2)+(E106^2/$C$5^2))^0.5&lt;1500,C106:E106,"")</f>
        <v/>
      </c>
      <c r="J101" t="str">
        <f t="shared" si="2"/>
        <v/>
      </c>
      <c r="K101">
        <f t="shared" si="3"/>
        <v>3055.6159041919682</v>
      </c>
      <c r="P101" t="s">
        <v>14</v>
      </c>
    </row>
    <row r="102" spans="3:16" x14ac:dyDescent="0.35">
      <c r="C102">
        <v>2</v>
      </c>
      <c r="D102">
        <v>3</v>
      </c>
      <c r="E102">
        <v>4</v>
      </c>
      <c r="G102" s="1" t="str" cm="1">
        <f t="array" ref="G102">IF(($C$7/2)*((C107^2/$C$3^2)+(D107^2/$C$4^2)+(E107^2/$C$5^2))^0.5&lt;1500,C107:E107,"")</f>
        <v/>
      </c>
      <c r="J102" t="str">
        <f t="shared" si="2"/>
        <v/>
      </c>
      <c r="K102">
        <f t="shared" si="3"/>
        <v>3891.9850401313233</v>
      </c>
      <c r="P102" t="s">
        <v>14</v>
      </c>
    </row>
    <row r="103" spans="3:16" x14ac:dyDescent="0.35">
      <c r="C103">
        <v>2</v>
      </c>
      <c r="D103">
        <v>3</v>
      </c>
      <c r="E103">
        <v>5</v>
      </c>
      <c r="G103" s="1" t="str" cm="1">
        <f t="array" ref="G103">IF(($C$7/2)*((C108^2/$C$3^2)+(D108^2/$C$4^2)+(E108^2/$C$5^2))^0.5&lt;1500,C108:E108,"")</f>
        <v/>
      </c>
      <c r="J103" t="str">
        <f t="shared" si="2"/>
        <v/>
      </c>
      <c r="K103">
        <f t="shared" si="3"/>
        <v>4825.205710715677</v>
      </c>
      <c r="P103" t="s">
        <v>14</v>
      </c>
    </row>
    <row r="104" spans="3:16" x14ac:dyDescent="0.35">
      <c r="C104">
        <v>2</v>
      </c>
      <c r="D104">
        <v>4</v>
      </c>
      <c r="E104">
        <v>0</v>
      </c>
      <c r="G104" s="1" t="str" cm="1">
        <f t="array" ref="G104">IF(($C$7/2)*((C109^2/$C$3^2)+(D109^2/$C$4^2)+(E109^2/$C$5^2))^0.5&lt;1500,C109:E109,"")</f>
        <v/>
      </c>
      <c r="J104" t="str">
        <f t="shared" si="2"/>
        <v/>
      </c>
      <c r="K104">
        <f t="shared" si="3"/>
        <v>5808.7844122761508</v>
      </c>
      <c r="P104" t="s">
        <v>14</v>
      </c>
    </row>
    <row r="105" spans="3:16" x14ac:dyDescent="0.35">
      <c r="C105">
        <v>2</v>
      </c>
      <c r="D105">
        <v>4</v>
      </c>
      <c r="E105">
        <v>1</v>
      </c>
      <c r="G105" s="1" t="str" cm="1">
        <f t="array" ref="G105">IF(($C$7/2)*((C110^2/$C$3^2)+(D110^2/$C$4^2)+(E110^2/$C$5^2))^0.5&lt;1500,C110:E110,"")</f>
        <v/>
      </c>
      <c r="J105" t="str">
        <f t="shared" si="2"/>
        <v/>
      </c>
      <c r="K105">
        <f t="shared" si="3"/>
        <v>2514.8406033352999</v>
      </c>
      <c r="P105" t="s">
        <v>14</v>
      </c>
    </row>
    <row r="106" spans="3:16" x14ac:dyDescent="0.35">
      <c r="C106">
        <v>2</v>
      </c>
      <c r="D106">
        <v>4</v>
      </c>
      <c r="E106">
        <v>2</v>
      </c>
      <c r="G106" s="1" t="str" cm="1">
        <f t="array" ref="G106">IF(($C$7/2)*((C111^2/$C$3^2)+(D111^2/$C$4^2)+(E111^2/$C$5^2))^0.5&lt;1500,C111:E111,"")</f>
        <v/>
      </c>
      <c r="J106" t="str">
        <f t="shared" si="2"/>
        <v/>
      </c>
      <c r="K106">
        <f t="shared" si="3"/>
        <v>2736.1606421982751</v>
      </c>
      <c r="P106" t="s">
        <v>14</v>
      </c>
    </row>
    <row r="107" spans="3:16" x14ac:dyDescent="0.35">
      <c r="C107">
        <v>2</v>
      </c>
      <c r="D107">
        <v>4</v>
      </c>
      <c r="E107">
        <v>3</v>
      </c>
      <c r="G107" s="1" t="str" cm="1">
        <f t="array" ref="G107">IF(($C$7/2)*((C112^2/$C$3^2)+(D112^2/$C$4^2)+(E112^2/$C$5^2))^0.5&lt;1500,C112:E112,"")</f>
        <v/>
      </c>
      <c r="J107" t="str">
        <f t="shared" si="2"/>
        <v/>
      </c>
      <c r="K107">
        <f t="shared" si="3"/>
        <v>3312.556483912078</v>
      </c>
      <c r="P107" t="s">
        <v>14</v>
      </c>
    </row>
    <row r="108" spans="3:16" x14ac:dyDescent="0.35">
      <c r="C108">
        <v>2</v>
      </c>
      <c r="D108">
        <v>4</v>
      </c>
      <c r="E108">
        <v>4</v>
      </c>
      <c r="G108" s="1" t="str" cm="1">
        <f t="array" ref="G108">IF(($C$7/2)*((C113^2/$C$3^2)+(D113^2/$C$4^2)+(E113^2/$C$5^2))^0.5&lt;1500,C113:E113,"")</f>
        <v/>
      </c>
      <c r="J108" t="str">
        <f t="shared" si="2"/>
        <v/>
      </c>
      <c r="K108">
        <f t="shared" si="3"/>
        <v>4096.8023454595741</v>
      </c>
      <c r="P108" t="s">
        <v>14</v>
      </c>
    </row>
    <row r="109" spans="3:16" x14ac:dyDescent="0.35">
      <c r="C109">
        <v>2</v>
      </c>
      <c r="D109">
        <v>4</v>
      </c>
      <c r="E109">
        <v>5</v>
      </c>
      <c r="G109" s="1" t="str" cm="1">
        <f t="array" ref="G109">IF(($C$7/2)*((C114^2/$C$3^2)+(D114^2/$C$4^2)+(E114^2/$C$5^2))^0.5&lt;1500,C114:E114,"")</f>
        <v/>
      </c>
      <c r="J109" t="str">
        <f t="shared" si="2"/>
        <v/>
      </c>
      <c r="K109">
        <f t="shared" si="3"/>
        <v>4991.878609890292</v>
      </c>
      <c r="P109" t="s">
        <v>14</v>
      </c>
    </row>
    <row r="110" spans="3:16" x14ac:dyDescent="0.35">
      <c r="C110">
        <v>2</v>
      </c>
      <c r="D110">
        <v>5</v>
      </c>
      <c r="E110">
        <v>0</v>
      </c>
      <c r="G110" s="1" t="str" cm="1">
        <f t="array" ref="G110">IF(($C$7/2)*((C115^2/$C$3^2)+(D115^2/$C$4^2)+(E115^2/$C$5^2))^0.5&lt;1500,C115:E115,"")</f>
        <v/>
      </c>
      <c r="J110" t="str">
        <f t="shared" si="2"/>
        <v/>
      </c>
      <c r="K110">
        <f t="shared" si="3"/>
        <v>5947.9591670975215</v>
      </c>
      <c r="P110" t="s">
        <v>14</v>
      </c>
    </row>
    <row r="111" spans="3:16" x14ac:dyDescent="0.35">
      <c r="C111">
        <v>2</v>
      </c>
      <c r="D111">
        <v>5</v>
      </c>
      <c r="E111">
        <v>1</v>
      </c>
      <c r="G111" s="1" t="str" cm="1">
        <f t="array" ref="G111">IF(($C$7/2)*((C116^2/$C$3^2)+(D116^2/$C$4^2)+(E116^2/$C$5^2))^0.5&lt;1500,C116:E116,"")</f>
        <v/>
      </c>
      <c r="J111" t="str">
        <f t="shared" si="2"/>
        <v/>
      </c>
      <c r="K111">
        <f t="shared" si="3"/>
        <v>2000.8599221789887</v>
      </c>
      <c r="P111" t="s">
        <v>14</v>
      </c>
    </row>
    <row r="112" spans="3:16" x14ac:dyDescent="0.35">
      <c r="C112">
        <v>2</v>
      </c>
      <c r="D112">
        <v>5</v>
      </c>
      <c r="E112">
        <v>2</v>
      </c>
      <c r="G112" s="1" t="str" cm="1">
        <f t="array" ref="G112">IF(($C$7/2)*((C117^2/$C$3^2)+(D117^2/$C$4^2)+(E117^2/$C$5^2))^0.5&lt;1500,C117:E117,"")</f>
        <v/>
      </c>
      <c r="J112" t="str">
        <f t="shared" si="2"/>
        <v/>
      </c>
      <c r="K112">
        <f t="shared" si="3"/>
        <v>2272.7939255271544</v>
      </c>
      <c r="P112" t="s">
        <v>14</v>
      </c>
    </row>
    <row r="113" spans="3:16" x14ac:dyDescent="0.35">
      <c r="C113">
        <v>2</v>
      </c>
      <c r="D113">
        <v>5</v>
      </c>
      <c r="E113">
        <v>3</v>
      </c>
      <c r="G113" s="1" t="str" cm="1">
        <f t="array" ref="G113">IF(($C$7/2)*((C118^2/$C$3^2)+(D118^2/$C$4^2)+(E118^2/$C$5^2))^0.5&lt;1500,C118:E118,"")</f>
        <v/>
      </c>
      <c r="J113" t="str">
        <f t="shared" si="2"/>
        <v/>
      </c>
      <c r="K113">
        <f t="shared" si="3"/>
        <v>2941.4363204234428</v>
      </c>
      <c r="P113" t="s">
        <v>14</v>
      </c>
    </row>
    <row r="114" spans="3:16" x14ac:dyDescent="0.35">
      <c r="C114">
        <v>2</v>
      </c>
      <c r="D114">
        <v>5</v>
      </c>
      <c r="E114">
        <v>4</v>
      </c>
      <c r="G114" s="1" t="str" cm="1">
        <f t="array" ref="G114">IF(($C$7/2)*((C119^2/$C$3^2)+(D119^2/$C$4^2)+(E119^2/$C$5^2))^0.5&lt;1500,C119:E119,"")</f>
        <v/>
      </c>
      <c r="J114" t="str">
        <f t="shared" si="2"/>
        <v/>
      </c>
      <c r="K114">
        <f t="shared" si="3"/>
        <v>3802.9996878465977</v>
      </c>
      <c r="P114" t="s">
        <v>14</v>
      </c>
    </row>
    <row r="115" spans="3:16" x14ac:dyDescent="0.35">
      <c r="C115">
        <v>2</v>
      </c>
      <c r="D115">
        <v>5</v>
      </c>
      <c r="E115">
        <v>5</v>
      </c>
      <c r="G115" s="1" t="str" cm="1">
        <f t="array" ref="G115">IF(($C$7/2)*((C120^2/$C$3^2)+(D120^2/$C$4^2)+(E120^2/$C$5^2))^0.5&lt;1500,C120:E120,"")</f>
        <v/>
      </c>
      <c r="J115" t="str">
        <f t="shared" si="2"/>
        <v/>
      </c>
      <c r="K115">
        <f t="shared" si="3"/>
        <v>4753.7216182564243</v>
      </c>
      <c r="P115" t="s">
        <v>14</v>
      </c>
    </row>
    <row r="116" spans="3:16" x14ac:dyDescent="0.35">
      <c r="C116">
        <v>3</v>
      </c>
      <c r="D116">
        <v>0</v>
      </c>
      <c r="E116">
        <v>0</v>
      </c>
      <c r="G116" s="1" t="str" cm="1">
        <f t="array" ref="G116">IF(($C$7/2)*((C121^2/$C$3^2)+(D121^2/$C$4^2)+(E121^2/$C$5^2))^0.5&lt;1500,C121:E121,"")</f>
        <v/>
      </c>
      <c r="J116" t="str">
        <f t="shared" si="2"/>
        <v/>
      </c>
      <c r="K116">
        <f t="shared" si="3"/>
        <v>5749.5421923365075</v>
      </c>
      <c r="P116" t="s">
        <v>14</v>
      </c>
    </row>
    <row r="117" spans="3:16" x14ac:dyDescent="0.35">
      <c r="C117">
        <v>3</v>
      </c>
      <c r="D117">
        <v>0</v>
      </c>
      <c r="E117">
        <v>1</v>
      </c>
      <c r="G117" s="1" t="str" cm="1">
        <f t="array" ref="G117">IF(($C$7/2)*((C122^2/$C$3^2)+(D122^2/$C$4^2)+(E122^2/$C$5^2))^0.5&lt;1500,C122:E122,"")</f>
        <v/>
      </c>
      <c r="J117" t="str">
        <f t="shared" si="2"/>
        <v/>
      </c>
      <c r="K117">
        <f t="shared" si="3"/>
        <v>2045.7871551827352</v>
      </c>
      <c r="P117" t="s">
        <v>14</v>
      </c>
    </row>
    <row r="118" spans="3:16" x14ac:dyDescent="0.35">
      <c r="C118">
        <v>3</v>
      </c>
      <c r="D118">
        <v>0</v>
      </c>
      <c r="E118">
        <v>2</v>
      </c>
      <c r="G118" s="1" t="str" cm="1">
        <f t="array" ref="G118">IF(($C$7/2)*((C123^2/$C$3^2)+(D123^2/$C$4^2)+(E123^2/$C$5^2))^0.5&lt;1500,C123:E123,"")</f>
        <v/>
      </c>
      <c r="J118" t="str">
        <f t="shared" si="2"/>
        <v/>
      </c>
      <c r="K118">
        <f t="shared" si="3"/>
        <v>2312.4439201938917</v>
      </c>
      <c r="P118" t="s">
        <v>14</v>
      </c>
    </row>
    <row r="119" spans="3:16" x14ac:dyDescent="0.35">
      <c r="C119">
        <v>3</v>
      </c>
      <c r="D119">
        <v>0</v>
      </c>
      <c r="E119">
        <v>3</v>
      </c>
      <c r="G119" s="1" t="str" cm="1">
        <f t="array" ref="G119">IF(($C$7/2)*((C124^2/$C$3^2)+(D124^2/$C$4^2)+(E124^2/$C$5^2))^0.5&lt;1500,C124:E124,"")</f>
        <v/>
      </c>
      <c r="J119" t="str">
        <f t="shared" si="2"/>
        <v/>
      </c>
      <c r="K119">
        <f t="shared" si="3"/>
        <v>2972.1797192018457</v>
      </c>
      <c r="P119" t="s">
        <v>14</v>
      </c>
    </row>
    <row r="120" spans="3:16" x14ac:dyDescent="0.35">
      <c r="C120">
        <v>3</v>
      </c>
      <c r="D120">
        <v>0</v>
      </c>
      <c r="E120">
        <v>4</v>
      </c>
      <c r="G120" s="1" t="str" cm="1">
        <f t="array" ref="G120">IF(($C$7/2)*((C125^2/$C$3^2)+(D125^2/$C$4^2)+(E125^2/$C$5^2))^0.5&lt;1500,C125:E125,"")</f>
        <v/>
      </c>
      <c r="J120" t="str">
        <f t="shared" si="2"/>
        <v/>
      </c>
      <c r="K120">
        <f t="shared" si="3"/>
        <v>3826.8278354127556</v>
      </c>
      <c r="P120" t="s">
        <v>14</v>
      </c>
    </row>
    <row r="121" spans="3:16" x14ac:dyDescent="0.35">
      <c r="C121">
        <v>3</v>
      </c>
      <c r="D121">
        <v>0</v>
      </c>
      <c r="E121">
        <v>5</v>
      </c>
      <c r="G121" s="1" t="str" cm="1">
        <f t="array" ref="G121">IF(($C$7/2)*((C126^2/$C$3^2)+(D126^2/$C$4^2)+(E126^2/$C$5^2))^0.5&lt;1500,C126:E126,"")</f>
        <v/>
      </c>
      <c r="J121" t="str">
        <f t="shared" si="2"/>
        <v/>
      </c>
      <c r="K121">
        <f t="shared" si="3"/>
        <v>4772.805661244447</v>
      </c>
      <c r="P121" t="s">
        <v>14</v>
      </c>
    </row>
    <row r="122" spans="3:16" x14ac:dyDescent="0.35">
      <c r="C122">
        <v>3</v>
      </c>
      <c r="D122">
        <v>1</v>
      </c>
      <c r="E122">
        <v>0</v>
      </c>
      <c r="G122" s="1" t="str" cm="1">
        <f t="array" ref="G122">IF(($C$7/2)*((C127^2/$C$3^2)+(D127^2/$C$4^2)+(E127^2/$C$5^2))^0.5&lt;1500,C127:E127,"")</f>
        <v/>
      </c>
      <c r="J122" t="str">
        <f t="shared" si="2"/>
        <v/>
      </c>
      <c r="K122">
        <f t="shared" si="3"/>
        <v>5765.3308732098149</v>
      </c>
      <c r="P122" t="s">
        <v>14</v>
      </c>
    </row>
    <row r="123" spans="3:16" x14ac:dyDescent="0.35">
      <c r="C123">
        <v>3</v>
      </c>
      <c r="D123">
        <v>1</v>
      </c>
      <c r="E123">
        <v>1</v>
      </c>
      <c r="G123" s="1" t="str" cm="1">
        <f t="array" ref="G123">IF(($C$7/2)*((C128^2/$C$3^2)+(D128^2/$C$4^2)+(E128^2/$C$5^2))^0.5&lt;1500,C128:E128,"")</f>
        <v/>
      </c>
      <c r="J123" t="str">
        <f t="shared" si="2"/>
        <v/>
      </c>
      <c r="K123">
        <f t="shared" si="3"/>
        <v>2175.0078281919705</v>
      </c>
      <c r="P123" t="s">
        <v>14</v>
      </c>
    </row>
    <row r="124" spans="3:16" x14ac:dyDescent="0.35">
      <c r="C124">
        <v>3</v>
      </c>
      <c r="D124">
        <v>1</v>
      </c>
      <c r="E124">
        <v>2</v>
      </c>
      <c r="G124" s="1" t="str" cm="1">
        <f t="array" ref="G124">IF(($C$7/2)*((C129^2/$C$3^2)+(D129^2/$C$4^2)+(E129^2/$C$5^2))^0.5&lt;1500,C129:E129,"")</f>
        <v/>
      </c>
      <c r="J124" t="str">
        <f t="shared" si="2"/>
        <v/>
      </c>
      <c r="K124">
        <f t="shared" si="3"/>
        <v>2427.5112466119235</v>
      </c>
      <c r="P124" t="s">
        <v>14</v>
      </c>
    </row>
    <row r="125" spans="3:16" x14ac:dyDescent="0.35">
      <c r="C125">
        <v>3</v>
      </c>
      <c r="D125">
        <v>1</v>
      </c>
      <c r="E125">
        <v>3</v>
      </c>
      <c r="G125" s="1" t="str" cm="1">
        <f t="array" ref="G125">IF(($C$7/2)*((C130^2/$C$3^2)+(D130^2/$C$4^2)+(E130^2/$C$5^2))^0.5&lt;1500,C130:E130,"")</f>
        <v/>
      </c>
      <c r="J125" t="str">
        <f t="shared" si="2"/>
        <v/>
      </c>
      <c r="K125">
        <f t="shared" si="3"/>
        <v>3062.5587752107626</v>
      </c>
      <c r="P125" t="s">
        <v>14</v>
      </c>
    </row>
    <row r="126" spans="3:16" x14ac:dyDescent="0.35">
      <c r="C126">
        <v>3</v>
      </c>
      <c r="D126">
        <v>1</v>
      </c>
      <c r="E126">
        <v>4</v>
      </c>
      <c r="G126" s="1" t="str" cm="1">
        <f t="array" ref="G126">IF(($C$7/2)*((C131^2/$C$3^2)+(D131^2/$C$4^2)+(E131^2/$C$5^2))^0.5&lt;1500,C131:E131,"")</f>
        <v/>
      </c>
      <c r="J126" t="str">
        <f t="shared" si="2"/>
        <v/>
      </c>
      <c r="K126">
        <f t="shared" si="3"/>
        <v>3897.4382933249321</v>
      </c>
      <c r="P126" t="s">
        <v>14</v>
      </c>
    </row>
    <row r="127" spans="3:16" x14ac:dyDescent="0.35">
      <c r="C127">
        <v>3</v>
      </c>
      <c r="D127">
        <v>1</v>
      </c>
      <c r="E127">
        <v>5</v>
      </c>
      <c r="G127" s="1" t="str" cm="1">
        <f t="array" ref="G127">IF(($C$7/2)*((C132^2/$C$3^2)+(D132^2/$C$4^2)+(E132^2/$C$5^2))^0.5&lt;1500,C132:E132,"")</f>
        <v/>
      </c>
      <c r="J127" t="str">
        <f t="shared" si="2"/>
        <v/>
      </c>
      <c r="K127">
        <f t="shared" si="3"/>
        <v>4829.6053512054923</v>
      </c>
      <c r="P127" t="s">
        <v>14</v>
      </c>
    </row>
    <row r="128" spans="3:16" x14ac:dyDescent="0.35">
      <c r="C128">
        <v>3</v>
      </c>
      <c r="D128">
        <v>2</v>
      </c>
      <c r="E128">
        <v>0</v>
      </c>
      <c r="G128" s="1" t="str" cm="1">
        <f t="array" ref="G128">IF(($C$7/2)*((C133^2/$C$3^2)+(D133^2/$C$4^2)+(E133^2/$C$5^2))^0.5&lt;1500,C133:E133,"")</f>
        <v/>
      </c>
      <c r="J128" t="str">
        <f t="shared" si="2"/>
        <v/>
      </c>
      <c r="K128">
        <f t="shared" si="3"/>
        <v>5812.4395950385524</v>
      </c>
      <c r="P128" t="s">
        <v>14</v>
      </c>
    </row>
    <row r="129" spans="3:16" x14ac:dyDescent="0.35">
      <c r="C129">
        <v>3</v>
      </c>
      <c r="D129">
        <v>2</v>
      </c>
      <c r="E129">
        <v>1</v>
      </c>
      <c r="G129" s="1" t="str" cm="1">
        <f t="array" ref="G129">IF(($C$7/2)*((C134^2/$C$3^2)+(D134^2/$C$4^2)+(E134^2/$C$5^2))^0.5&lt;1500,C134:E134,"")</f>
        <v/>
      </c>
      <c r="J129" t="str">
        <f t="shared" si="2"/>
        <v/>
      </c>
      <c r="K129">
        <f t="shared" si="3"/>
        <v>2374.8015355686375</v>
      </c>
      <c r="P129" t="s">
        <v>14</v>
      </c>
    </row>
    <row r="130" spans="3:16" x14ac:dyDescent="0.35">
      <c r="C130">
        <v>3</v>
      </c>
      <c r="D130">
        <v>2</v>
      </c>
      <c r="E130">
        <v>2</v>
      </c>
      <c r="G130" s="1" t="str" cm="1">
        <f t="array" ref="G130">IF(($C$7/2)*((C135^2/$C$3^2)+(D135^2/$C$4^2)+(E135^2/$C$5^2))^0.5&lt;1500,C135:E135,"")</f>
        <v/>
      </c>
      <c r="J130" t="str">
        <f t="shared" si="2"/>
        <v/>
      </c>
      <c r="K130">
        <f t="shared" si="3"/>
        <v>2608.0326173324947</v>
      </c>
      <c r="P130" t="s">
        <v>14</v>
      </c>
    </row>
    <row r="131" spans="3:16" x14ac:dyDescent="0.35">
      <c r="C131">
        <v>3</v>
      </c>
      <c r="D131">
        <v>2</v>
      </c>
      <c r="E131">
        <v>3</v>
      </c>
      <c r="G131" s="1" t="str" cm="1">
        <f t="array" ref="G131">IF(($C$7/2)*((C136^2/$C$3^2)+(D136^2/$C$4^2)+(E136^2/$C$5^2))^0.5&lt;1500,C136:E136,"")</f>
        <v/>
      </c>
      <c r="J131" t="str">
        <f t="shared" si="2"/>
        <v/>
      </c>
      <c r="K131">
        <f t="shared" si="3"/>
        <v>3207.5363649167334</v>
      </c>
      <c r="P131" t="s">
        <v>14</v>
      </c>
    </row>
    <row r="132" spans="3:16" x14ac:dyDescent="0.35">
      <c r="C132">
        <v>3</v>
      </c>
      <c r="D132">
        <v>2</v>
      </c>
      <c r="E132">
        <v>4</v>
      </c>
      <c r="G132" s="1" t="str" cm="1">
        <f t="array" ref="G132">IF(($C$7/2)*((C137^2/$C$3^2)+(D137^2/$C$4^2)+(E137^2/$C$5^2))^0.5&lt;1500,C137:E137,"")</f>
        <v/>
      </c>
      <c r="J132" t="str">
        <f t="shared" ref="J132:J195" si="4">IF(($C$7/2)*((C137^2/$C$3^2)+(D137^2/$C$4^2)+(E137^2/$C$5^2))^0.5&lt;1500,($C$7/2)*((C137^2/$C$3^2)+(D137^2/$C$4^2)+(E137^2/$C$5^2))^0.5,"")</f>
        <v/>
      </c>
      <c r="K132">
        <f t="shared" si="3"/>
        <v>4012.3619640952593</v>
      </c>
      <c r="P132" t="s">
        <v>14</v>
      </c>
    </row>
    <row r="133" spans="3:16" x14ac:dyDescent="0.35">
      <c r="C133">
        <v>3</v>
      </c>
      <c r="D133">
        <v>2</v>
      </c>
      <c r="E133">
        <v>5</v>
      </c>
      <c r="G133" s="1" t="str" cm="1">
        <f t="array" ref="G133">IF(($C$7/2)*((C138^2/$C$3^2)+(D138^2/$C$4^2)+(E138^2/$C$5^2))^0.5&lt;1500,C138:E138,"")</f>
        <v/>
      </c>
      <c r="J133" t="str">
        <f t="shared" si="4"/>
        <v/>
      </c>
      <c r="K133">
        <f t="shared" ref="K133:K196" si="5">($C$7/2)*((C138^2/$C$3^2)+(D138^2/$C$4^2)+(E138^2/$C$5^2))^0.5</f>
        <v>4922.8153661330352</v>
      </c>
      <c r="P133" t="s">
        <v>14</v>
      </c>
    </row>
    <row r="134" spans="3:16" x14ac:dyDescent="0.35">
      <c r="C134">
        <v>3</v>
      </c>
      <c r="D134">
        <v>3</v>
      </c>
      <c r="E134">
        <v>0</v>
      </c>
      <c r="G134" s="1" t="str" cm="1">
        <f t="array" ref="G134">IF(($C$7/2)*((C139^2/$C$3^2)+(D139^2/$C$4^2)+(E139^2/$C$5^2))^0.5&lt;1500,C139:E139,"")</f>
        <v/>
      </c>
      <c r="J134" t="str">
        <f t="shared" si="4"/>
        <v/>
      </c>
      <c r="K134">
        <f t="shared" si="5"/>
        <v>5890.1169196048004</v>
      </c>
      <c r="P134" t="s">
        <v>14</v>
      </c>
    </row>
    <row r="135" spans="3:16" x14ac:dyDescent="0.35">
      <c r="C135">
        <v>3</v>
      </c>
      <c r="D135">
        <v>3</v>
      </c>
      <c r="E135">
        <v>1</v>
      </c>
      <c r="G135" s="1" t="str" cm="1">
        <f t="array" ref="G135">IF(($C$7/2)*((C140^2/$C$3^2)+(D140^2/$C$4^2)+(E140^2/$C$5^2))^0.5&lt;1500,C140:E140,"")</f>
        <v/>
      </c>
      <c r="J135" t="str">
        <f t="shared" si="4"/>
        <v/>
      </c>
      <c r="K135">
        <f t="shared" si="5"/>
        <v>2629.1281684693668</v>
      </c>
      <c r="P135" t="s">
        <v>14</v>
      </c>
    </row>
    <row r="136" spans="3:16" x14ac:dyDescent="0.35">
      <c r="C136">
        <v>3</v>
      </c>
      <c r="D136">
        <v>3</v>
      </c>
      <c r="E136">
        <v>2</v>
      </c>
      <c r="G136" s="1" t="str" cm="1">
        <f t="array" ref="G136">IF(($C$7/2)*((C141^2/$C$3^2)+(D141^2/$C$4^2)+(E141^2/$C$5^2))^0.5&lt;1500,C141:E141,"")</f>
        <v/>
      </c>
      <c r="J136" t="str">
        <f t="shared" si="4"/>
        <v/>
      </c>
      <c r="K136">
        <f t="shared" si="5"/>
        <v>2841.5606145162751</v>
      </c>
      <c r="P136" t="s">
        <v>14</v>
      </c>
    </row>
    <row r="137" spans="3:16" x14ac:dyDescent="0.35">
      <c r="C137">
        <v>3</v>
      </c>
      <c r="D137">
        <v>3</v>
      </c>
      <c r="E137">
        <v>3</v>
      </c>
      <c r="G137" s="1" t="str" cm="1">
        <f t="array" ref="G137">IF(($C$7/2)*((C142^2/$C$3^2)+(D142^2/$C$4^2)+(E142^2/$C$5^2))^0.5&lt;1500,C142:E142,"")</f>
        <v/>
      </c>
      <c r="J137" t="str">
        <f t="shared" si="4"/>
        <v/>
      </c>
      <c r="K137">
        <f t="shared" si="5"/>
        <v>3400.1356039374637</v>
      </c>
      <c r="P137" t="s">
        <v>14</v>
      </c>
    </row>
    <row r="138" spans="3:16" x14ac:dyDescent="0.35">
      <c r="C138">
        <v>3</v>
      </c>
      <c r="D138">
        <v>3</v>
      </c>
      <c r="E138">
        <v>4</v>
      </c>
      <c r="G138" s="1" t="str" cm="1">
        <f t="array" ref="G138">IF(($C$7/2)*((C143^2/$C$3^2)+(D143^2/$C$4^2)+(E143^2/$C$5^2))^0.5&lt;1500,C143:E143,"")</f>
        <v/>
      </c>
      <c r="J138" t="str">
        <f t="shared" si="4"/>
        <v/>
      </c>
      <c r="K138">
        <f t="shared" si="5"/>
        <v>4167.9348751891857</v>
      </c>
      <c r="P138" t="s">
        <v>14</v>
      </c>
    </row>
    <row r="139" spans="3:16" x14ac:dyDescent="0.35">
      <c r="C139">
        <v>3</v>
      </c>
      <c r="D139">
        <v>3</v>
      </c>
      <c r="E139">
        <v>5</v>
      </c>
      <c r="G139" s="1" t="str" cm="1">
        <f t="array" ref="G139">IF(($C$7/2)*((C144^2/$C$3^2)+(D144^2/$C$4^2)+(E144^2/$C$5^2))^0.5&lt;1500,C144:E144,"")</f>
        <v/>
      </c>
      <c r="J139" t="str">
        <f t="shared" si="4"/>
        <v/>
      </c>
      <c r="K139">
        <f t="shared" si="5"/>
        <v>5050.4201530105847</v>
      </c>
      <c r="P139" t="s">
        <v>14</v>
      </c>
    </row>
    <row r="140" spans="3:16" x14ac:dyDescent="0.35">
      <c r="C140">
        <v>3</v>
      </c>
      <c r="D140">
        <v>4</v>
      </c>
      <c r="E140">
        <v>0</v>
      </c>
      <c r="G140" s="1" t="str" cm="1">
        <f t="array" ref="G140">IF(($C$7/2)*((C145^2/$C$3^2)+(D145^2/$C$4^2)+(E145^2/$C$5^2))^0.5&lt;1500,C145:E145,"")</f>
        <v/>
      </c>
      <c r="J140" t="str">
        <f t="shared" si="4"/>
        <v/>
      </c>
      <c r="K140">
        <f t="shared" si="5"/>
        <v>5997.1751616502479</v>
      </c>
      <c r="P140" t="s">
        <v>14</v>
      </c>
    </row>
    <row r="141" spans="3:16" x14ac:dyDescent="0.35">
      <c r="C141">
        <v>3</v>
      </c>
      <c r="D141">
        <v>4</v>
      </c>
      <c r="E141">
        <v>1</v>
      </c>
      <c r="G141" s="1" t="str" cm="1">
        <f t="array" ref="G141">IF(($C$7/2)*((C146^2/$C$3^2)+(D146^2/$C$4^2)+(E146^2/$C$5^2))^0.5&lt;1500,C146:E146,"")</f>
        <v/>
      </c>
      <c r="J141" t="str">
        <f t="shared" si="4"/>
        <v/>
      </c>
      <c r="K141">
        <f t="shared" si="5"/>
        <v>2923.7915164040232</v>
      </c>
      <c r="P141" t="s">
        <v>14</v>
      </c>
    </row>
    <row r="142" spans="3:16" x14ac:dyDescent="0.35">
      <c r="C142">
        <v>3</v>
      </c>
      <c r="D142">
        <v>4</v>
      </c>
      <c r="E142">
        <v>2</v>
      </c>
      <c r="G142" s="1" t="str" cm="1">
        <f t="array" ref="G142">IF(($C$7/2)*((C147^2/$C$3^2)+(D147^2/$C$4^2)+(E147^2/$C$5^2))^0.5&lt;1500,C147:E147,"")</f>
        <v/>
      </c>
      <c r="J142" t="str">
        <f t="shared" si="4"/>
        <v/>
      </c>
      <c r="K142">
        <f t="shared" si="5"/>
        <v>3116.2009933775389</v>
      </c>
      <c r="P142" t="s">
        <v>14</v>
      </c>
    </row>
    <row r="143" spans="3:16" x14ac:dyDescent="0.35">
      <c r="C143">
        <v>3</v>
      </c>
      <c r="D143">
        <v>4</v>
      </c>
      <c r="E143">
        <v>3</v>
      </c>
      <c r="G143" s="1" t="str" cm="1">
        <f t="array" ref="G143">IF(($C$7/2)*((C148^2/$C$3^2)+(D148^2/$C$4^2)+(E148^2/$C$5^2))^0.5&lt;1500,C148:E148,"")</f>
        <v/>
      </c>
      <c r="J143" t="str">
        <f t="shared" si="4"/>
        <v/>
      </c>
      <c r="K143">
        <f t="shared" si="5"/>
        <v>3632.790116469741</v>
      </c>
      <c r="P143" t="s">
        <v>14</v>
      </c>
    </row>
    <row r="144" spans="3:16" x14ac:dyDescent="0.35">
      <c r="C144">
        <v>3</v>
      </c>
      <c r="D144">
        <v>4</v>
      </c>
      <c r="E144">
        <v>4</v>
      </c>
      <c r="G144" s="1" t="str" cm="1">
        <f t="array" ref="G144">IF(($C$7/2)*((C149^2/$C$3^2)+(D149^2/$C$4^2)+(E149^2/$C$5^2))^0.5&lt;1500,C149:E149,"")</f>
        <v/>
      </c>
      <c r="J144" t="str">
        <f t="shared" si="4"/>
        <v/>
      </c>
      <c r="K144">
        <f t="shared" si="5"/>
        <v>4359.8076825675862</v>
      </c>
      <c r="P144" t="s">
        <v>14</v>
      </c>
    </row>
    <row r="145" spans="3:16" x14ac:dyDescent="0.35">
      <c r="C145">
        <v>3</v>
      </c>
      <c r="D145">
        <v>4</v>
      </c>
      <c r="E145">
        <v>5</v>
      </c>
      <c r="G145" s="1" t="str" cm="1">
        <f t="array" ref="G145">IF(($C$7/2)*((C150^2/$C$3^2)+(D150^2/$C$4^2)+(E150^2/$C$5^2))^0.5&lt;1500,C150:E150,"")</f>
        <v/>
      </c>
      <c r="J145" t="str">
        <f t="shared" si="4"/>
        <v/>
      </c>
      <c r="K145">
        <f t="shared" si="5"/>
        <v>5209.8930533258081</v>
      </c>
      <c r="P145" t="s">
        <v>14</v>
      </c>
    </row>
    <row r="146" spans="3:16" x14ac:dyDescent="0.35">
      <c r="C146">
        <v>3</v>
      </c>
      <c r="D146">
        <v>5</v>
      </c>
      <c r="E146">
        <v>0</v>
      </c>
      <c r="G146" s="1" t="str" cm="1">
        <f t="array" ref="G146">IF(($C$7/2)*((C151^2/$C$3^2)+(D151^2/$C$4^2)+(E151^2/$C$5^2))^0.5&lt;1500,C151:E151,"")</f>
        <v/>
      </c>
      <c r="J146" t="str">
        <f t="shared" si="4"/>
        <v/>
      </c>
      <c r="K146">
        <f t="shared" si="5"/>
        <v>6132.0756538607484</v>
      </c>
      <c r="P146" t="s">
        <v>14</v>
      </c>
    </row>
    <row r="147" spans="3:16" x14ac:dyDescent="0.35">
      <c r="C147">
        <v>3</v>
      </c>
      <c r="D147">
        <v>5</v>
      </c>
      <c r="E147">
        <v>1</v>
      </c>
      <c r="G147" s="1" t="str" cm="1">
        <f t="array" ref="G147">IF(($C$7/2)*((C152^2/$C$3^2)+(D152^2/$C$4^2)+(E152^2/$C$5^2))^0.5&lt;1500,C152:E152,"")</f>
        <v/>
      </c>
      <c r="J147" t="str">
        <f t="shared" si="4"/>
        <v/>
      </c>
      <c r="K147">
        <f t="shared" si="5"/>
        <v>2667.8132295719847</v>
      </c>
      <c r="P147" t="s">
        <v>14</v>
      </c>
    </row>
    <row r="148" spans="3:16" x14ac:dyDescent="0.35">
      <c r="C148">
        <v>3</v>
      </c>
      <c r="D148">
        <v>5</v>
      </c>
      <c r="E148">
        <v>2</v>
      </c>
      <c r="G148" s="1" t="str" cm="1">
        <f t="array" ref="G148">IF(($C$7/2)*((C153^2/$C$3^2)+(D153^2/$C$4^2)+(E153^2/$C$5^2))^0.5&lt;1500,C153:E153,"")</f>
        <v/>
      </c>
      <c r="J148" t="str">
        <f t="shared" si="4"/>
        <v/>
      </c>
      <c r="K148">
        <f t="shared" si="5"/>
        <v>2877.391045306551</v>
      </c>
      <c r="P148" t="s">
        <v>14</v>
      </c>
    </row>
    <row r="149" spans="3:16" x14ac:dyDescent="0.35">
      <c r="C149">
        <v>3</v>
      </c>
      <c r="D149">
        <v>5</v>
      </c>
      <c r="E149">
        <v>3</v>
      </c>
      <c r="G149" s="1" t="str" cm="1">
        <f t="array" ref="G149">IF(($C$7/2)*((C154^2/$C$3^2)+(D154^2/$C$4^2)+(E154^2/$C$5^2))^0.5&lt;1500,C154:E154,"")</f>
        <v/>
      </c>
      <c r="J149" t="str">
        <f t="shared" si="4"/>
        <v/>
      </c>
      <c r="K149">
        <f t="shared" si="5"/>
        <v>3430.1362402685108</v>
      </c>
      <c r="P149" t="s">
        <v>14</v>
      </c>
    </row>
    <row r="150" spans="3:16" x14ac:dyDescent="0.35">
      <c r="C150">
        <v>3</v>
      </c>
      <c r="D150">
        <v>5</v>
      </c>
      <c r="E150">
        <v>4</v>
      </c>
      <c r="G150" s="1" t="str" cm="1">
        <f t="array" ref="G150">IF(($C$7/2)*((C155^2/$C$3^2)+(D155^2/$C$4^2)+(E155^2/$C$5^2))^0.5&lt;1500,C155:E155,"")</f>
        <v/>
      </c>
      <c r="J150" t="str">
        <f t="shared" si="4"/>
        <v/>
      </c>
      <c r="K150">
        <f t="shared" si="5"/>
        <v>4192.4448267637954</v>
      </c>
      <c r="P150" t="s">
        <v>14</v>
      </c>
    </row>
    <row r="151" spans="3:16" x14ac:dyDescent="0.35">
      <c r="C151">
        <v>3</v>
      </c>
      <c r="D151">
        <v>5</v>
      </c>
      <c r="E151">
        <v>5</v>
      </c>
      <c r="G151" s="1" t="str" cm="1">
        <f t="array" ref="G151">IF(($C$7/2)*((C156^2/$C$3^2)+(D156^2/$C$4^2)+(E156^2/$C$5^2))^0.5&lt;1500,C156:E156,"")</f>
        <v/>
      </c>
      <c r="J151" t="str">
        <f t="shared" si="4"/>
        <v/>
      </c>
      <c r="K151">
        <f t="shared" si="5"/>
        <v>5070.6662504621299</v>
      </c>
      <c r="P151" t="s">
        <v>14</v>
      </c>
    </row>
    <row r="152" spans="3:16" x14ac:dyDescent="0.35">
      <c r="C152">
        <v>4</v>
      </c>
      <c r="D152">
        <v>0</v>
      </c>
      <c r="E152">
        <v>0</v>
      </c>
      <c r="G152" s="1" t="str" cm="1">
        <f t="array" ref="G152">IF(($C$7/2)*((C157^2/$C$3^2)+(D157^2/$C$4^2)+(E157^2/$C$5^2))^0.5&lt;1500,C157:E157,"")</f>
        <v/>
      </c>
      <c r="J152" t="str">
        <f t="shared" si="4"/>
        <v/>
      </c>
      <c r="K152">
        <f t="shared" si="5"/>
        <v>6014.2349822030474</v>
      </c>
      <c r="P152" t="s">
        <v>14</v>
      </c>
    </row>
    <row r="153" spans="3:16" x14ac:dyDescent="0.35">
      <c r="C153">
        <v>4</v>
      </c>
      <c r="D153">
        <v>0</v>
      </c>
      <c r="E153">
        <v>1</v>
      </c>
      <c r="G153" s="1" t="str" cm="1">
        <f t="array" ref="G153">IF(($C$7/2)*((C158^2/$C$3^2)+(D158^2/$C$4^2)+(E158^2/$C$5^2))^0.5&lt;1500,C158:E158,"")</f>
        <v/>
      </c>
      <c r="J153" t="str">
        <f t="shared" si="4"/>
        <v/>
      </c>
      <c r="K153">
        <f t="shared" si="5"/>
        <v>2701.6720903928854</v>
      </c>
      <c r="P153" t="s">
        <v>14</v>
      </c>
    </row>
    <row r="154" spans="3:16" x14ac:dyDescent="0.35">
      <c r="C154">
        <v>4</v>
      </c>
      <c r="D154">
        <v>0</v>
      </c>
      <c r="E154">
        <v>2</v>
      </c>
      <c r="G154" s="1" t="str" cm="1">
        <f t="array" ref="G154">IF(($C$7/2)*((C159^2/$C$3^2)+(D159^2/$C$4^2)+(E159^2/$C$5^2))^0.5&lt;1500,C159:E159,"")</f>
        <v/>
      </c>
      <c r="J154" t="str">
        <f t="shared" si="4"/>
        <v/>
      </c>
      <c r="K154">
        <f t="shared" si="5"/>
        <v>2908.8114211373149</v>
      </c>
      <c r="P154" t="s">
        <v>14</v>
      </c>
    </row>
    <row r="155" spans="3:16" x14ac:dyDescent="0.35">
      <c r="C155">
        <v>4</v>
      </c>
      <c r="D155">
        <v>0</v>
      </c>
      <c r="E155">
        <v>3</v>
      </c>
      <c r="G155" s="1" t="str" cm="1">
        <f t="array" ref="G155">IF(($C$7/2)*((C160^2/$C$3^2)+(D160^2/$C$4^2)+(E160^2/$C$5^2))^0.5&lt;1500,C160:E160,"")</f>
        <v/>
      </c>
      <c r="J155" t="str">
        <f t="shared" si="4"/>
        <v/>
      </c>
      <c r="K155">
        <f t="shared" si="5"/>
        <v>3456.5357343635201</v>
      </c>
      <c r="P155" t="s">
        <v>14</v>
      </c>
    </row>
    <row r="156" spans="3:16" x14ac:dyDescent="0.35">
      <c r="C156">
        <v>4</v>
      </c>
      <c r="D156">
        <v>0</v>
      </c>
      <c r="E156">
        <v>4</v>
      </c>
      <c r="G156" s="1" t="str" cm="1">
        <f t="array" ref="G156">IF(($C$7/2)*((C161^2/$C$3^2)+(D161^2/$C$4^2)+(E161^2/$C$5^2))^0.5&lt;1500,C161:E161,"")</f>
        <v/>
      </c>
      <c r="J156" t="str">
        <f t="shared" si="4"/>
        <v/>
      </c>
      <c r="K156">
        <f t="shared" si="5"/>
        <v>4214.0714613764048</v>
      </c>
      <c r="P156" t="s">
        <v>14</v>
      </c>
    </row>
    <row r="157" spans="3:16" x14ac:dyDescent="0.35">
      <c r="C157">
        <v>4</v>
      </c>
      <c r="D157">
        <v>0</v>
      </c>
      <c r="E157">
        <v>5</v>
      </c>
      <c r="G157" s="1" t="str" cm="1">
        <f t="array" ref="G157">IF(($C$7/2)*((C162^2/$C$3^2)+(D162^2/$C$4^2)+(E162^2/$C$5^2))^0.5&lt;1500,C162:E162,"")</f>
        <v/>
      </c>
      <c r="J157" t="str">
        <f t="shared" si="4"/>
        <v/>
      </c>
      <c r="K157">
        <f t="shared" si="5"/>
        <v>5088.5617692727519</v>
      </c>
      <c r="P157" t="s">
        <v>14</v>
      </c>
    </row>
    <row r="158" spans="3:16" x14ac:dyDescent="0.35">
      <c r="C158">
        <v>4</v>
      </c>
      <c r="D158">
        <v>1</v>
      </c>
      <c r="E158">
        <v>0</v>
      </c>
      <c r="G158" s="1" t="str" cm="1">
        <f t="array" ref="G158">IF(($C$7/2)*((C163^2/$C$3^2)+(D163^2/$C$4^2)+(E163^2/$C$5^2))^0.5&lt;1500,C163:E163,"")</f>
        <v/>
      </c>
      <c r="J158" t="str">
        <f t="shared" si="4"/>
        <v/>
      </c>
      <c r="K158">
        <f t="shared" si="5"/>
        <v>6029.3305662638404</v>
      </c>
      <c r="P158" t="s">
        <v>14</v>
      </c>
    </row>
    <row r="159" spans="3:16" x14ac:dyDescent="0.35">
      <c r="C159">
        <v>4</v>
      </c>
      <c r="D159">
        <v>1</v>
      </c>
      <c r="E159">
        <v>1</v>
      </c>
      <c r="G159" s="1" t="str" cm="1">
        <f t="array" ref="G159">IF(($C$7/2)*((C164^2/$C$3^2)+(D164^2/$C$4^2)+(E164^2/$C$5^2))^0.5&lt;1500,C164:E164,"")</f>
        <v/>
      </c>
      <c r="J159" t="str">
        <f t="shared" si="4"/>
        <v/>
      </c>
      <c r="K159">
        <f t="shared" si="5"/>
        <v>2800.7938253990687</v>
      </c>
      <c r="P159" t="s">
        <v>14</v>
      </c>
    </row>
    <row r="160" spans="3:16" x14ac:dyDescent="0.35">
      <c r="C160">
        <v>4</v>
      </c>
      <c r="D160">
        <v>1</v>
      </c>
      <c r="E160">
        <v>2</v>
      </c>
      <c r="G160" s="1" t="str" cm="1">
        <f t="array" ref="G160">IF(($C$7/2)*((C165^2/$C$3^2)+(D165^2/$C$4^2)+(E165^2/$C$5^2))^0.5&lt;1500,C165:E165,"")</f>
        <v/>
      </c>
      <c r="J160" t="str">
        <f t="shared" si="4"/>
        <v/>
      </c>
      <c r="K160">
        <f t="shared" si="5"/>
        <v>3001.0994405591714</v>
      </c>
      <c r="P160" t="s">
        <v>14</v>
      </c>
    </row>
    <row r="161" spans="3:16" x14ac:dyDescent="0.35">
      <c r="C161">
        <v>4</v>
      </c>
      <c r="D161">
        <v>1</v>
      </c>
      <c r="E161">
        <v>3</v>
      </c>
      <c r="G161" s="1" t="str" cm="1">
        <f t="array" ref="G161">IF(($C$7/2)*((C166^2/$C$3^2)+(D166^2/$C$4^2)+(E166^2/$C$5^2))^0.5&lt;1500,C166:E166,"")</f>
        <v/>
      </c>
      <c r="J161" t="str">
        <f t="shared" si="4"/>
        <v/>
      </c>
      <c r="K161">
        <f t="shared" si="5"/>
        <v>3534.5513507823935</v>
      </c>
      <c r="P161" t="s">
        <v>14</v>
      </c>
    </row>
    <row r="162" spans="3:16" x14ac:dyDescent="0.35">
      <c r="C162">
        <v>4</v>
      </c>
      <c r="D162">
        <v>1</v>
      </c>
      <c r="E162">
        <v>4</v>
      </c>
      <c r="G162" s="1" t="str" cm="1">
        <f t="array" ref="G162">IF(($C$7/2)*((C167^2/$C$3^2)+(D167^2/$C$4^2)+(E167^2/$C$5^2))^0.5&lt;1500,C167:E167,"")</f>
        <v/>
      </c>
      <c r="J162" t="str">
        <f t="shared" si="4"/>
        <v/>
      </c>
      <c r="K162">
        <f t="shared" si="5"/>
        <v>4278.2954841820774</v>
      </c>
      <c r="P162" t="s">
        <v>14</v>
      </c>
    </row>
    <row r="163" spans="3:16" x14ac:dyDescent="0.35">
      <c r="C163">
        <v>4</v>
      </c>
      <c r="D163">
        <v>1</v>
      </c>
      <c r="E163">
        <v>5</v>
      </c>
      <c r="G163" s="1" t="str" cm="1">
        <f t="array" ref="G163">IF(($C$7/2)*((C168^2/$C$3^2)+(D168^2/$C$4^2)+(E168^2/$C$5^2))^0.5&lt;1500,C168:E168,"")</f>
        <v/>
      </c>
      <c r="J163" t="str">
        <f t="shared" si="4"/>
        <v/>
      </c>
      <c r="K163">
        <f t="shared" si="5"/>
        <v>5141.8746433659699</v>
      </c>
      <c r="P163" t="s">
        <v>14</v>
      </c>
    </row>
    <row r="164" spans="3:16" x14ac:dyDescent="0.35">
      <c r="C164">
        <v>4</v>
      </c>
      <c r="D164">
        <v>2</v>
      </c>
      <c r="E164">
        <v>0</v>
      </c>
      <c r="G164" s="1" t="str" cm="1">
        <f t="array" ref="G164">IF(($C$7/2)*((C169^2/$C$3^2)+(D169^2/$C$4^2)+(E169^2/$C$5^2))^0.5&lt;1500,C169:E169,"")</f>
        <v/>
      </c>
      <c r="J164" t="str">
        <f t="shared" si="4"/>
        <v/>
      </c>
      <c r="K164">
        <f t="shared" si="5"/>
        <v>6074.3922367319292</v>
      </c>
      <c r="P164" t="s">
        <v>14</v>
      </c>
    </row>
    <row r="165" spans="3:16" x14ac:dyDescent="0.35">
      <c r="C165">
        <v>4</v>
      </c>
      <c r="D165">
        <v>2</v>
      </c>
      <c r="E165">
        <v>1</v>
      </c>
      <c r="G165" s="1" t="str" cm="1">
        <f t="array" ref="G165">IF(($C$7/2)*((C170^2/$C$3^2)+(D170^2/$C$4^2)+(E170^2/$C$5^2))^0.5&lt;1500,C170:E170,"")</f>
        <v/>
      </c>
      <c r="J165" t="str">
        <f t="shared" si="4"/>
        <v/>
      </c>
      <c r="K165">
        <f t="shared" si="5"/>
        <v>2958.6262577480707</v>
      </c>
      <c r="P165" t="s">
        <v>14</v>
      </c>
    </row>
    <row r="166" spans="3:16" x14ac:dyDescent="0.35">
      <c r="C166">
        <v>4</v>
      </c>
      <c r="D166">
        <v>2</v>
      </c>
      <c r="E166">
        <v>2</v>
      </c>
      <c r="G166" s="1" t="str" cm="1">
        <f t="array" ref="G166">IF(($C$7/2)*((C171^2/$C$3^2)+(D171^2/$C$4^2)+(E171^2/$C$5^2))^0.5&lt;1500,C171:E171,"")</f>
        <v/>
      </c>
      <c r="J166" t="str">
        <f t="shared" si="4"/>
        <v/>
      </c>
      <c r="K166">
        <f t="shared" si="5"/>
        <v>3148.9079270069769</v>
      </c>
      <c r="P166" t="s">
        <v>14</v>
      </c>
    </row>
    <row r="167" spans="3:16" x14ac:dyDescent="0.35">
      <c r="C167">
        <v>4</v>
      </c>
      <c r="D167">
        <v>2</v>
      </c>
      <c r="E167">
        <v>3</v>
      </c>
      <c r="G167" s="1" t="str" cm="1">
        <f t="array" ref="G167">IF(($C$7/2)*((C172^2/$C$3^2)+(D172^2/$C$4^2)+(E172^2/$C$5^2))^0.5&lt;1500,C172:E172,"")</f>
        <v/>
      </c>
      <c r="J167" t="str">
        <f t="shared" si="4"/>
        <v/>
      </c>
      <c r="K167">
        <f t="shared" si="5"/>
        <v>3660.8846652087313</v>
      </c>
      <c r="P167" t="s">
        <v>14</v>
      </c>
    </row>
    <row r="168" spans="3:16" x14ac:dyDescent="0.35">
      <c r="C168">
        <v>4</v>
      </c>
      <c r="D168">
        <v>2</v>
      </c>
      <c r="E168">
        <v>4</v>
      </c>
      <c r="G168" s="1" t="str" cm="1">
        <f t="array" ref="G168">IF(($C$7/2)*((C173^2/$C$3^2)+(D173^2/$C$4^2)+(E173^2/$C$5^2))^0.5&lt;1500,C173:E173,"")</f>
        <v/>
      </c>
      <c r="J168" t="str">
        <f t="shared" si="4"/>
        <v/>
      </c>
      <c r="K168">
        <f t="shared" si="5"/>
        <v>4383.2448631824764</v>
      </c>
      <c r="P168" t="s">
        <v>14</v>
      </c>
    </row>
    <row r="169" spans="3:16" x14ac:dyDescent="0.35">
      <c r="C169">
        <v>4</v>
      </c>
      <c r="D169">
        <v>2</v>
      </c>
      <c r="E169">
        <v>5</v>
      </c>
      <c r="G169" s="1" t="str" cm="1">
        <f t="array" ref="G169">IF(($C$7/2)*((C174^2/$C$3^2)+(D174^2/$C$4^2)+(E174^2/$C$5^2))^0.5&lt;1500,C174:E174,"")</f>
        <v/>
      </c>
      <c r="J169" t="str">
        <f t="shared" si="4"/>
        <v/>
      </c>
      <c r="K169">
        <f t="shared" si="5"/>
        <v>5229.521787767284</v>
      </c>
      <c r="P169" t="s">
        <v>14</v>
      </c>
    </row>
    <row r="170" spans="3:16" x14ac:dyDescent="0.35">
      <c r="C170">
        <v>4</v>
      </c>
      <c r="D170">
        <v>3</v>
      </c>
      <c r="E170">
        <v>0</v>
      </c>
      <c r="G170" s="1" t="str" cm="1">
        <f t="array" ref="G170">IF(($C$7/2)*((C175^2/$C$3^2)+(D175^2/$C$4^2)+(E175^2/$C$5^2))^0.5&lt;1500,C175:E175,"")</f>
        <v/>
      </c>
      <c r="J170" t="str">
        <f t="shared" si="4"/>
        <v/>
      </c>
      <c r="K170">
        <f t="shared" si="5"/>
        <v>6148.7612025766566</v>
      </c>
      <c r="P170" t="s">
        <v>14</v>
      </c>
    </row>
    <row r="171" spans="3:16" x14ac:dyDescent="0.35">
      <c r="C171">
        <v>4</v>
      </c>
      <c r="D171">
        <v>3</v>
      </c>
      <c r="E171">
        <v>1</v>
      </c>
      <c r="G171" s="1" t="str" cm="1">
        <f t="array" ref="G171">IF(($C$7/2)*((C176^2/$C$3^2)+(D176^2/$C$4^2)+(E176^2/$C$5^2))^0.5&lt;1500,C176:E176,"")</f>
        <v/>
      </c>
      <c r="J171" t="str">
        <f t="shared" si="4"/>
        <v/>
      </c>
      <c r="K171">
        <f t="shared" si="5"/>
        <v>3166.40204742485</v>
      </c>
      <c r="P171" t="s">
        <v>14</v>
      </c>
    </row>
    <row r="172" spans="3:16" x14ac:dyDescent="0.35">
      <c r="C172">
        <v>4</v>
      </c>
      <c r="D172">
        <v>3</v>
      </c>
      <c r="E172">
        <v>2</v>
      </c>
      <c r="G172" s="1" t="str" cm="1">
        <f t="array" ref="G172">IF(($C$7/2)*((C177^2/$C$3^2)+(D177^2/$C$4^2)+(E177^2/$C$5^2))^0.5&lt;1500,C177:E177,"")</f>
        <v/>
      </c>
      <c r="J172" t="str">
        <f t="shared" si="4"/>
        <v/>
      </c>
      <c r="K172">
        <f t="shared" si="5"/>
        <v>3344.8847103700455</v>
      </c>
      <c r="P172" t="s">
        <v>14</v>
      </c>
    </row>
    <row r="173" spans="3:16" x14ac:dyDescent="0.35">
      <c r="C173">
        <v>4</v>
      </c>
      <c r="D173">
        <v>3</v>
      </c>
      <c r="E173">
        <v>3</v>
      </c>
      <c r="G173" s="1" t="str" cm="1">
        <f t="array" ref="G173">IF(($C$7/2)*((C178^2/$C$3^2)+(D178^2/$C$4^2)+(E178^2/$C$5^2))^0.5&lt;1500,C178:E178,"")</f>
        <v/>
      </c>
      <c r="J173" t="str">
        <f t="shared" si="4"/>
        <v/>
      </c>
      <c r="K173">
        <f t="shared" si="5"/>
        <v>3830.7582963246814</v>
      </c>
      <c r="P173" t="s">
        <v>14</v>
      </c>
    </row>
    <row r="174" spans="3:16" x14ac:dyDescent="0.35">
      <c r="C174">
        <v>4</v>
      </c>
      <c r="D174">
        <v>3</v>
      </c>
      <c r="E174">
        <v>4</v>
      </c>
      <c r="G174" s="1" t="str" cm="1">
        <f t="array" ref="G174">IF(($C$7/2)*((C179^2/$C$3^2)+(D179^2/$C$4^2)+(E179^2/$C$5^2))^0.5&lt;1500,C179:E179,"")</f>
        <v/>
      </c>
      <c r="J174" t="str">
        <f t="shared" si="4"/>
        <v/>
      </c>
      <c r="K174">
        <f t="shared" si="5"/>
        <v>4526.0875072755161</v>
      </c>
      <c r="P174" t="s">
        <v>14</v>
      </c>
    </row>
    <row r="175" spans="3:16" x14ac:dyDescent="0.35">
      <c r="C175">
        <v>4</v>
      </c>
      <c r="D175">
        <v>3</v>
      </c>
      <c r="E175">
        <v>5</v>
      </c>
      <c r="G175" s="1" t="str" cm="1">
        <f t="array" ref="G175">IF(($C$7/2)*((C180^2/$C$3^2)+(D180^2/$C$4^2)+(E180^2/$C$5^2))^0.5&lt;1500,C180:E180,"")</f>
        <v/>
      </c>
      <c r="J175" t="str">
        <f t="shared" si="4"/>
        <v/>
      </c>
      <c r="K175">
        <f t="shared" si="5"/>
        <v>5349.8159521270127</v>
      </c>
      <c r="P175" t="s">
        <v>14</v>
      </c>
    </row>
    <row r="176" spans="3:16" x14ac:dyDescent="0.35">
      <c r="C176">
        <v>4</v>
      </c>
      <c r="D176">
        <v>4</v>
      </c>
      <c r="E176">
        <v>0</v>
      </c>
      <c r="G176" s="1" t="str" cm="1">
        <f t="array" ref="G176">IF(($C$7/2)*((C181^2/$C$3^2)+(D181^2/$C$4^2)+(E181^2/$C$5^2))^0.5&lt;1500,C181:E181,"")</f>
        <v/>
      </c>
      <c r="J176" t="str">
        <f t="shared" si="4"/>
        <v/>
      </c>
      <c r="K176">
        <f t="shared" si="5"/>
        <v>6251.3915986132124</v>
      </c>
      <c r="P176" t="s">
        <v>14</v>
      </c>
    </row>
    <row r="177" spans="3:16" x14ac:dyDescent="0.35">
      <c r="C177">
        <v>4</v>
      </c>
      <c r="D177">
        <v>4</v>
      </c>
      <c r="E177">
        <v>1</v>
      </c>
      <c r="G177" s="1" t="str" cm="1">
        <f t="array" ref="G177">IF(($C$7/2)*((C182^2/$C$3^2)+(D182^2/$C$4^2)+(E182^2/$C$5^2))^0.5&lt;1500,C182:E182,"")</f>
        <v/>
      </c>
      <c r="J177" t="str">
        <f t="shared" si="4"/>
        <v/>
      </c>
      <c r="K177">
        <f t="shared" si="5"/>
        <v>3415.0173983588038</v>
      </c>
      <c r="P177" t="s">
        <v>14</v>
      </c>
    </row>
    <row r="178" spans="3:16" x14ac:dyDescent="0.35">
      <c r="C178">
        <v>4</v>
      </c>
      <c r="D178">
        <v>4</v>
      </c>
      <c r="E178">
        <v>2</v>
      </c>
      <c r="G178" s="1" t="str" cm="1">
        <f t="array" ref="G178">IF(($C$7/2)*((C183^2/$C$3^2)+(D183^2/$C$4^2)+(E183^2/$C$5^2))^0.5&lt;1500,C183:E183,"")</f>
        <v/>
      </c>
      <c r="J178" t="str">
        <f t="shared" si="4"/>
        <v/>
      </c>
      <c r="K178">
        <f t="shared" si="5"/>
        <v>3581.1304962014933</v>
      </c>
      <c r="P178" t="s">
        <v>14</v>
      </c>
    </row>
    <row r="179" spans="3:16" x14ac:dyDescent="0.35">
      <c r="C179">
        <v>4</v>
      </c>
      <c r="D179">
        <v>4</v>
      </c>
      <c r="E179">
        <v>3</v>
      </c>
      <c r="G179" s="1" t="str" cm="1">
        <f t="array" ref="G179">IF(($C$7/2)*((C184^2/$C$3^2)+(D184^2/$C$4^2)+(E184^2/$C$5^2))^0.5&lt;1500,C184:E184,"")</f>
        <v/>
      </c>
      <c r="J179" t="str">
        <f t="shared" si="4"/>
        <v/>
      </c>
      <c r="K179">
        <f t="shared" si="5"/>
        <v>4038.6818431286993</v>
      </c>
      <c r="P179" t="s">
        <v>14</v>
      </c>
    </row>
    <row r="180" spans="3:16" x14ac:dyDescent="0.35">
      <c r="C180">
        <v>4</v>
      </c>
      <c r="D180">
        <v>4</v>
      </c>
      <c r="E180">
        <v>4</v>
      </c>
      <c r="G180" s="1" t="str" cm="1">
        <f t="array" ref="G180">IF(($C$7/2)*((C185^2/$C$3^2)+(D185^2/$C$4^2)+(E185^2/$C$5^2))^0.5&lt;1500,C185:E185,"")</f>
        <v/>
      </c>
      <c r="J180" t="str">
        <f t="shared" si="4"/>
        <v/>
      </c>
      <c r="K180">
        <f t="shared" si="5"/>
        <v>4703.372197548536</v>
      </c>
      <c r="P180" t="s">
        <v>14</v>
      </c>
    </row>
    <row r="181" spans="3:16" x14ac:dyDescent="0.35">
      <c r="C181">
        <v>4</v>
      </c>
      <c r="D181">
        <v>4</v>
      </c>
      <c r="E181">
        <v>5</v>
      </c>
      <c r="G181" s="1" t="str" cm="1">
        <f t="array" ref="G181">IF(($C$7/2)*((C186^2/$C$3^2)+(D186^2/$C$4^2)+(E186^2/$C$5^2))^0.5&lt;1500,C186:E186,"")</f>
        <v/>
      </c>
      <c r="J181" t="str">
        <f t="shared" si="4"/>
        <v/>
      </c>
      <c r="K181">
        <f t="shared" si="5"/>
        <v>5500.6156588867134</v>
      </c>
      <c r="P181" t="s">
        <v>14</v>
      </c>
    </row>
    <row r="182" spans="3:16" x14ac:dyDescent="0.35">
      <c r="C182">
        <v>4</v>
      </c>
      <c r="D182">
        <v>5</v>
      </c>
      <c r="E182">
        <v>0</v>
      </c>
      <c r="G182" s="1" t="str" cm="1">
        <f t="array" ref="G182">IF(($C$7/2)*((C187^2/$C$3^2)+(D187^2/$C$4^2)+(E187^2/$C$5^2))^0.5&lt;1500,C187:E187,"")</f>
        <v/>
      </c>
      <c r="J182" t="str">
        <f t="shared" si="4"/>
        <v/>
      </c>
      <c r="K182">
        <f t="shared" si="5"/>
        <v>6380.9199042433465</v>
      </c>
      <c r="P182" t="s">
        <v>14</v>
      </c>
    </row>
    <row r="183" spans="3:16" x14ac:dyDescent="0.35">
      <c r="C183">
        <v>4</v>
      </c>
      <c r="D183">
        <v>5</v>
      </c>
      <c r="E183">
        <v>1</v>
      </c>
      <c r="G183" s="1" t="str" cm="1">
        <f t="array" ref="G183">IF(($C$7/2)*((C188^2/$C$3^2)+(D188^2/$C$4^2)+(E188^2/$C$5^2))^0.5&lt;1500,C188:E188,"")</f>
        <v/>
      </c>
      <c r="J183" t="str">
        <f t="shared" si="4"/>
        <v/>
      </c>
      <c r="K183">
        <f t="shared" si="5"/>
        <v>3334.7665369649803</v>
      </c>
      <c r="P183" t="s">
        <v>14</v>
      </c>
    </row>
    <row r="184" spans="3:16" x14ac:dyDescent="0.35">
      <c r="C184">
        <v>4</v>
      </c>
      <c r="D184">
        <v>5</v>
      </c>
      <c r="E184">
        <v>2</v>
      </c>
      <c r="G184" s="1" t="str" cm="1">
        <f t="array" ref="G184">IF(($C$7/2)*((C189^2/$C$3^2)+(D189^2/$C$4^2)+(E189^2/$C$5^2))^0.5&lt;1500,C189:E189,"")</f>
        <v/>
      </c>
      <c r="J184" t="str">
        <f t="shared" si="4"/>
        <v/>
      </c>
      <c r="K184">
        <f t="shared" si="5"/>
        <v>3504.6853861355989</v>
      </c>
      <c r="P184" t="s">
        <v>14</v>
      </c>
    </row>
    <row r="185" spans="3:16" x14ac:dyDescent="0.35">
      <c r="C185">
        <v>4</v>
      </c>
      <c r="D185">
        <v>5</v>
      </c>
      <c r="E185">
        <v>3</v>
      </c>
      <c r="G185" s="1" t="str" cm="1">
        <f t="array" ref="G185">IF(($C$7/2)*((C190^2/$C$3^2)+(D190^2/$C$4^2)+(E190^2/$C$5^2))^0.5&lt;1500,C190:E190,"")</f>
        <v/>
      </c>
      <c r="J185" t="str">
        <f t="shared" si="4"/>
        <v/>
      </c>
      <c r="K185">
        <f t="shared" si="5"/>
        <v>3971.0546527321303</v>
      </c>
      <c r="P185" t="s">
        <v>14</v>
      </c>
    </row>
    <row r="186" spans="3:16" x14ac:dyDescent="0.35">
      <c r="C186">
        <v>4</v>
      </c>
      <c r="D186">
        <v>5</v>
      </c>
      <c r="E186">
        <v>4</v>
      </c>
      <c r="G186" s="1" t="str" cm="1">
        <f t="array" ref="G186">IF(($C$7/2)*((C191^2/$C$3^2)+(D191^2/$C$4^2)+(E191^2/$C$5^2))^0.5&lt;1500,C191:E191,"")</f>
        <v/>
      </c>
      <c r="J186" t="str">
        <f t="shared" si="4"/>
        <v/>
      </c>
      <c r="K186">
        <f t="shared" si="5"/>
        <v>4645.4315250190284</v>
      </c>
      <c r="P186" t="s">
        <v>14</v>
      </c>
    </row>
    <row r="187" spans="3:16" x14ac:dyDescent="0.35">
      <c r="C187">
        <v>4</v>
      </c>
      <c r="D187">
        <v>5</v>
      </c>
      <c r="E187">
        <v>5</v>
      </c>
      <c r="G187" s="1" t="str" cm="1">
        <f t="array" ref="G187">IF(($C$7/2)*((C192^2/$C$3^2)+(D192^2/$C$4^2)+(E192^2/$C$5^2))^0.5&lt;1500,C192:E192,"")</f>
        <v/>
      </c>
      <c r="J187" t="str">
        <f t="shared" si="4"/>
        <v/>
      </c>
      <c r="K187">
        <f t="shared" si="5"/>
        <v>5451.155533623838</v>
      </c>
      <c r="P187" t="s">
        <v>14</v>
      </c>
    </row>
    <row r="188" spans="3:16" x14ac:dyDescent="0.35">
      <c r="C188">
        <v>5</v>
      </c>
      <c r="D188">
        <v>0</v>
      </c>
      <c r="E188">
        <v>0</v>
      </c>
      <c r="G188" s="1" t="str" cm="1">
        <f t="array" ref="G188">IF(($C$7/2)*((C193^2/$C$3^2)+(D193^2/$C$4^2)+(E193^2/$C$5^2))^0.5&lt;1500,C193:E193,"")</f>
        <v/>
      </c>
      <c r="J188" t="str">
        <f t="shared" si="4"/>
        <v/>
      </c>
      <c r="K188">
        <f t="shared" si="5"/>
        <v>6338.3328130776617</v>
      </c>
      <c r="P188" t="s">
        <v>14</v>
      </c>
    </row>
    <row r="189" spans="3:16" x14ac:dyDescent="0.35">
      <c r="C189">
        <v>5</v>
      </c>
      <c r="D189">
        <v>0</v>
      </c>
      <c r="E189">
        <v>1</v>
      </c>
      <c r="G189" s="1" t="str" cm="1">
        <f t="array" ref="G189">IF(($C$7/2)*((C194^2/$C$3^2)+(D194^2/$C$4^2)+(E194^2/$C$5^2))^0.5&lt;1500,C194:E194,"")</f>
        <v/>
      </c>
      <c r="J189" t="str">
        <f t="shared" si="4"/>
        <v/>
      </c>
      <c r="K189">
        <f t="shared" si="5"/>
        <v>3361.9150066874049</v>
      </c>
      <c r="P189" t="s">
        <v>14</v>
      </c>
    </row>
    <row r="190" spans="3:16" x14ac:dyDescent="0.35">
      <c r="C190">
        <v>5</v>
      </c>
      <c r="D190">
        <v>0</v>
      </c>
      <c r="E190">
        <v>2</v>
      </c>
      <c r="G190" s="1" t="str" cm="1">
        <f t="array" ref="G190">IF(($C$7/2)*((C195^2/$C$3^2)+(D195^2/$C$4^2)+(E195^2/$C$5^2))^0.5&lt;1500,C195:E195,"")</f>
        <v/>
      </c>
      <c r="J190" t="str">
        <f t="shared" si="4"/>
        <v/>
      </c>
      <c r="K190">
        <f t="shared" si="5"/>
        <v>3530.5274835243804</v>
      </c>
      <c r="P190" t="s">
        <v>14</v>
      </c>
    </row>
    <row r="191" spans="3:16" x14ac:dyDescent="0.35">
      <c r="C191">
        <v>5</v>
      </c>
      <c r="D191">
        <v>0</v>
      </c>
      <c r="E191">
        <v>3</v>
      </c>
      <c r="G191" s="1" t="str" cm="1">
        <f t="array" ref="G191">IF(($C$7/2)*((C196^2/$C$3^2)+(D196^2/$C$4^2)+(E196^2/$C$5^2))^0.5&lt;1500,C196:E196,"")</f>
        <v/>
      </c>
      <c r="J191" t="str">
        <f t="shared" si="4"/>
        <v/>
      </c>
      <c r="K191">
        <f t="shared" si="5"/>
        <v>3993.8802825215062</v>
      </c>
      <c r="P191" t="s">
        <v>14</v>
      </c>
    </row>
    <row r="192" spans="3:16" x14ac:dyDescent="0.35">
      <c r="C192">
        <v>5</v>
      </c>
      <c r="D192">
        <v>0</v>
      </c>
      <c r="E192">
        <v>4</v>
      </c>
      <c r="G192" s="1" t="str" cm="1">
        <f t="array" ref="G192">IF(($C$7/2)*((C197^2/$C$3^2)+(D197^2/$C$4^2)+(E197^2/$C$5^2))^0.5&lt;1500,C197:E197,"")</f>
        <v/>
      </c>
      <c r="J192" t="str">
        <f t="shared" si="4"/>
        <v/>
      </c>
      <c r="K192">
        <f t="shared" si="5"/>
        <v>4664.9585967904559</v>
      </c>
      <c r="P192" t="s">
        <v>14</v>
      </c>
    </row>
    <row r="193" spans="3:16" x14ac:dyDescent="0.35">
      <c r="C193">
        <v>5</v>
      </c>
      <c r="D193">
        <v>0</v>
      </c>
      <c r="E193">
        <v>5</v>
      </c>
      <c r="G193" s="1" t="str" cm="1">
        <f t="array" ref="G193">IF(($C$7/2)*((C198^2/$C$3^2)+(D198^2/$C$4^2)+(E198^2/$C$5^2))^0.5&lt;1500,C198:E198,"")</f>
        <v/>
      </c>
      <c r="J193" t="str">
        <f t="shared" si="4"/>
        <v/>
      </c>
      <c r="K193">
        <f t="shared" si="5"/>
        <v>5467.8058952276597</v>
      </c>
      <c r="P193" t="s">
        <v>14</v>
      </c>
    </row>
    <row r="194" spans="3:16" x14ac:dyDescent="0.35">
      <c r="C194">
        <v>5</v>
      </c>
      <c r="D194">
        <v>1</v>
      </c>
      <c r="E194">
        <v>0</v>
      </c>
      <c r="G194" s="1" t="str" cm="1">
        <f t="array" ref="G194">IF(($C$7/2)*((C199^2/$C$3^2)+(D199^2/$C$4^2)+(E199^2/$C$5^2))^0.5&lt;1500,C199:E199,"")</f>
        <v/>
      </c>
      <c r="J194" t="str">
        <f t="shared" si="4"/>
        <v/>
      </c>
      <c r="K194">
        <f t="shared" si="5"/>
        <v>6352.6583022751629</v>
      </c>
      <c r="P194" t="s">
        <v>14</v>
      </c>
    </row>
    <row r="195" spans="3:16" x14ac:dyDescent="0.35">
      <c r="C195">
        <v>5</v>
      </c>
      <c r="D195">
        <v>1</v>
      </c>
      <c r="E195">
        <v>1</v>
      </c>
      <c r="G195" s="1" t="str" cm="1">
        <f t="array" ref="G195">IF(($C$7/2)*((C200^2/$C$3^2)+(D200^2/$C$4^2)+(E200^2/$C$5^2))^0.5&lt;1500,C200:E200,"")</f>
        <v/>
      </c>
      <c r="J195" t="str">
        <f t="shared" si="4"/>
        <v/>
      </c>
      <c r="K195">
        <f t="shared" si="5"/>
        <v>3442.0758969807239</v>
      </c>
      <c r="P195" t="s">
        <v>14</v>
      </c>
    </row>
    <row r="196" spans="3:16" x14ac:dyDescent="0.35">
      <c r="C196">
        <v>5</v>
      </c>
      <c r="D196">
        <v>1</v>
      </c>
      <c r="E196">
        <v>2</v>
      </c>
      <c r="G196" s="1" t="str" cm="1">
        <f t="array" ref="G196">IF(($C$7/2)*((C201^2/$C$3^2)+(D201^2/$C$4^2)+(E201^2/$C$5^2))^0.5&lt;1500,C201:E201,"")</f>
        <v/>
      </c>
      <c r="J196" t="str">
        <f t="shared" ref="J196:J218" si="6">IF(($C$7/2)*((C201^2/$C$3^2)+(D201^2/$C$4^2)+(E201^2/$C$5^2))^0.5&lt;1500,($C$7/2)*((C201^2/$C$3^2)+(D201^2/$C$4^2)+(E201^2/$C$5^2))^0.5,"")</f>
        <v/>
      </c>
      <c r="K196">
        <f t="shared" si="5"/>
        <v>3606.9430658532269</v>
      </c>
      <c r="P196" t="s">
        <v>14</v>
      </c>
    </row>
    <row r="197" spans="3:16" x14ac:dyDescent="0.35">
      <c r="C197">
        <v>5</v>
      </c>
      <c r="D197">
        <v>1</v>
      </c>
      <c r="E197">
        <v>3</v>
      </c>
      <c r="G197" s="1" t="str" cm="1">
        <f t="array" ref="G197">IF(($C$7/2)*((C202^2/$C$3^2)+(D202^2/$C$4^2)+(E202^2/$C$5^2))^0.5&lt;1500,C202:E202,"")</f>
        <v/>
      </c>
      <c r="J197" t="str">
        <f t="shared" si="6"/>
        <v/>
      </c>
      <c r="K197">
        <f t="shared" ref="K197:K218" si="7">($C$7/2)*((C202^2/$C$3^2)+(D202^2/$C$4^2)+(E202^2/$C$5^2))^0.5</f>
        <v>4061.5875811681999</v>
      </c>
      <c r="P197" t="s">
        <v>14</v>
      </c>
    </row>
    <row r="198" spans="3:16" x14ac:dyDescent="0.35">
      <c r="C198">
        <v>5</v>
      </c>
      <c r="D198">
        <v>1</v>
      </c>
      <c r="E198">
        <v>4</v>
      </c>
      <c r="G198" s="1" t="str" cm="1">
        <f t="array" ref="G198">IF(($C$7/2)*((C203^2/$C$3^2)+(D203^2/$C$4^2)+(E203^2/$C$5^2))^0.5&lt;1500,C203:E203,"")</f>
        <v/>
      </c>
      <c r="J198" t="str">
        <f t="shared" si="6"/>
        <v/>
      </c>
      <c r="K198">
        <f t="shared" si="7"/>
        <v>4723.0554388186965</v>
      </c>
      <c r="P198" t="s">
        <v>14</v>
      </c>
    </row>
    <row r="199" spans="3:16" x14ac:dyDescent="0.35">
      <c r="C199">
        <v>5</v>
      </c>
      <c r="D199">
        <v>1</v>
      </c>
      <c r="E199">
        <v>5</v>
      </c>
      <c r="G199" s="1" t="str" cm="1">
        <f t="array" ref="G199">IF(($C$7/2)*((C204^2/$C$3^2)+(D204^2/$C$4^2)+(E204^2/$C$5^2))^0.5&lt;1500,C204:E204,"")</f>
        <v/>
      </c>
      <c r="J199" t="str">
        <f t="shared" si="6"/>
        <v/>
      </c>
      <c r="K199">
        <f t="shared" si="7"/>
        <v>5517.4555074120926</v>
      </c>
      <c r="P199" t="s">
        <v>14</v>
      </c>
    </row>
    <row r="200" spans="3:16" x14ac:dyDescent="0.35">
      <c r="C200">
        <v>5</v>
      </c>
      <c r="D200">
        <v>2</v>
      </c>
      <c r="E200">
        <v>0</v>
      </c>
      <c r="G200" s="1" t="str" cm="1">
        <f t="array" ref="G200">IF(($C$7/2)*((C205^2/$C$3^2)+(D205^2/$C$4^2)+(E205^2/$C$5^2))^0.5&lt;1500,C205:E205,"")</f>
        <v/>
      </c>
      <c r="J200" t="str">
        <f t="shared" si="6"/>
        <v/>
      </c>
      <c r="K200">
        <f t="shared" si="7"/>
        <v>6395.442242241832</v>
      </c>
      <c r="P200" t="s">
        <v>14</v>
      </c>
    </row>
    <row r="201" spans="3:16" x14ac:dyDescent="0.35">
      <c r="C201">
        <v>5</v>
      </c>
      <c r="D201">
        <v>2</v>
      </c>
      <c r="E201">
        <v>1</v>
      </c>
      <c r="G201" s="1" t="str" cm="1">
        <f t="array" ref="G201">IF(($C$7/2)*((C206^2/$C$3^2)+(D206^2/$C$4^2)+(E206^2/$C$5^2))^0.5&lt;1500,C206:E206,"")</f>
        <v/>
      </c>
      <c r="J201" t="str">
        <f t="shared" si="6"/>
        <v/>
      </c>
      <c r="K201">
        <f t="shared" si="7"/>
        <v>3571.6816433185163</v>
      </c>
      <c r="P201" t="s">
        <v>14</v>
      </c>
    </row>
    <row r="202" spans="3:16" x14ac:dyDescent="0.35">
      <c r="C202">
        <v>5</v>
      </c>
      <c r="D202">
        <v>2</v>
      </c>
      <c r="E202">
        <v>2</v>
      </c>
      <c r="G202" s="1" t="str" cm="1">
        <f t="array" ref="G202">IF(($C$7/2)*((C207^2/$C$3^2)+(D207^2/$C$4^2)+(E207^2/$C$5^2))^0.5&lt;1500,C207:E207,"")</f>
        <v/>
      </c>
      <c r="J202" t="str">
        <f t="shared" si="6"/>
        <v/>
      </c>
      <c r="K202">
        <f t="shared" si="7"/>
        <v>3730.8258550821538</v>
      </c>
      <c r="P202" t="s">
        <v>14</v>
      </c>
    </row>
    <row r="203" spans="3:16" x14ac:dyDescent="0.35">
      <c r="C203">
        <v>5</v>
      </c>
      <c r="D203">
        <v>2</v>
      </c>
      <c r="E203">
        <v>3</v>
      </c>
      <c r="G203" s="1" t="str" cm="1">
        <f t="array" ref="G203">IF(($C$7/2)*((C208^2/$C$3^2)+(D208^2/$C$4^2)+(E208^2/$C$5^2))^0.5&lt;1500,C208:E208,"")</f>
        <v/>
      </c>
      <c r="J203" t="str">
        <f t="shared" si="6"/>
        <v/>
      </c>
      <c r="K203">
        <f t="shared" si="7"/>
        <v>4171.9919654935284</v>
      </c>
      <c r="P203" t="s">
        <v>14</v>
      </c>
    </row>
    <row r="204" spans="3:16" x14ac:dyDescent="0.35">
      <c r="C204">
        <v>5</v>
      </c>
      <c r="D204">
        <v>2</v>
      </c>
      <c r="E204">
        <v>4</v>
      </c>
      <c r="G204" s="1" t="str" cm="1">
        <f t="array" ref="G204">IF(($C$7/2)*((C209^2/$C$3^2)+(D209^2/$C$4^2)+(E209^2/$C$5^2))^0.5&lt;1500,C209:E209,"")</f>
        <v/>
      </c>
      <c r="J204" t="str">
        <f t="shared" si="6"/>
        <v/>
      </c>
      <c r="K204">
        <f t="shared" si="7"/>
        <v>4818.3270913043743</v>
      </c>
      <c r="P204" t="s">
        <v>14</v>
      </c>
    </row>
    <row r="205" spans="3:16" x14ac:dyDescent="0.35">
      <c r="C205">
        <v>5</v>
      </c>
      <c r="D205">
        <v>2</v>
      </c>
      <c r="E205">
        <v>5</v>
      </c>
      <c r="G205" s="1" t="str" cm="1">
        <f t="array" ref="G205">IF(($C$7/2)*((C210^2/$C$3^2)+(D210^2/$C$4^2)+(E210^2/$C$5^2))^0.5&lt;1500,C210:E210,"")</f>
        <v/>
      </c>
      <c r="J205" t="str">
        <f t="shared" si="6"/>
        <v/>
      </c>
      <c r="K205">
        <f t="shared" si="7"/>
        <v>5599.2266034618415</v>
      </c>
      <c r="P205" t="s">
        <v>14</v>
      </c>
    </row>
    <row r="206" spans="3:16" x14ac:dyDescent="0.35">
      <c r="C206">
        <v>5</v>
      </c>
      <c r="D206">
        <v>3</v>
      </c>
      <c r="E206">
        <v>0</v>
      </c>
      <c r="G206" s="1" t="str" cm="1">
        <f t="array" ref="G206">IF(($C$7/2)*((C211^2/$C$3^2)+(D211^2/$C$4^2)+(E211^2/$C$5^2))^0.5&lt;1500,C211:E211,"")</f>
        <v/>
      </c>
      <c r="J206" t="str">
        <f t="shared" si="6"/>
        <v/>
      </c>
      <c r="K206">
        <f t="shared" si="7"/>
        <v>6466.119760296282</v>
      </c>
      <c r="P206" t="s">
        <v>14</v>
      </c>
    </row>
    <row r="207" spans="3:16" x14ac:dyDescent="0.35">
      <c r="C207">
        <v>5</v>
      </c>
      <c r="D207">
        <v>3</v>
      </c>
      <c r="E207">
        <v>1</v>
      </c>
      <c r="G207" s="1" t="str" cm="1">
        <f t="array" ref="G207">IF(($C$7/2)*((C212^2/$C$3^2)+(D212^2/$C$4^2)+(E212^2/$C$5^2))^0.5&lt;1500,C212:E212,"")</f>
        <v/>
      </c>
      <c r="J207" t="str">
        <f t="shared" si="6"/>
        <v/>
      </c>
      <c r="K207">
        <f t="shared" si="7"/>
        <v>3745.6030694827218</v>
      </c>
      <c r="P207" t="s">
        <v>14</v>
      </c>
    </row>
    <row r="208" spans="3:16" x14ac:dyDescent="0.35">
      <c r="C208">
        <v>5</v>
      </c>
      <c r="D208">
        <v>3</v>
      </c>
      <c r="E208">
        <v>2</v>
      </c>
      <c r="G208" s="1" t="str" cm="1">
        <f t="array" ref="G208">IF(($C$7/2)*((C213^2/$C$3^2)+(D213^2/$C$4^2)+(E213^2/$C$5^2))^0.5&lt;1500,C213:E213,"")</f>
        <v/>
      </c>
      <c r="J208" t="str">
        <f t="shared" si="6"/>
        <v/>
      </c>
      <c r="K208">
        <f t="shared" si="7"/>
        <v>3897.6523900739803</v>
      </c>
      <c r="P208" t="s">
        <v>14</v>
      </c>
    </row>
    <row r="209" spans="3:16" x14ac:dyDescent="0.35">
      <c r="C209">
        <v>5</v>
      </c>
      <c r="D209">
        <v>3</v>
      </c>
      <c r="E209">
        <v>3</v>
      </c>
      <c r="G209" s="1" t="str" cm="1">
        <f t="array" ref="G209">IF(($C$7/2)*((C214^2/$C$3^2)+(D214^2/$C$4^2)+(E214^2/$C$5^2))^0.5&lt;1500,C214:E214,"")</f>
        <v/>
      </c>
      <c r="J209" t="str">
        <f t="shared" si="6"/>
        <v/>
      </c>
      <c r="K209">
        <f t="shared" si="7"/>
        <v>4321.8224805101008</v>
      </c>
      <c r="P209" t="s">
        <v>14</v>
      </c>
    </row>
    <row r="210" spans="3:16" x14ac:dyDescent="0.35">
      <c r="C210">
        <v>5</v>
      </c>
      <c r="D210">
        <v>3</v>
      </c>
      <c r="E210">
        <v>4</v>
      </c>
      <c r="G210" s="1" t="str" cm="1">
        <f t="array" ref="G210">IF(($C$7/2)*((C215^2/$C$3^2)+(D215^2/$C$4^2)+(E215^2/$C$5^2))^0.5&lt;1500,C215:E215,"")</f>
        <v/>
      </c>
      <c r="J210" t="str">
        <f t="shared" si="6"/>
        <v/>
      </c>
      <c r="K210">
        <f t="shared" si="7"/>
        <v>4948.6269359992775</v>
      </c>
      <c r="P210" t="s">
        <v>14</v>
      </c>
    </row>
    <row r="211" spans="3:16" x14ac:dyDescent="0.35">
      <c r="C211">
        <v>5</v>
      </c>
      <c r="D211">
        <v>3</v>
      </c>
      <c r="E211">
        <v>5</v>
      </c>
      <c r="G211" s="1" t="str" cm="1">
        <f t="array" ref="G211">IF(($C$7/2)*((C216^2/$C$3^2)+(D216^2/$C$4^2)+(E216^2/$C$5^2))^0.5&lt;1500,C216:E216,"")</f>
        <v/>
      </c>
      <c r="J211" t="str">
        <f t="shared" si="6"/>
        <v/>
      </c>
      <c r="K211">
        <f t="shared" si="7"/>
        <v>5711.7397655893574</v>
      </c>
      <c r="P211" t="s">
        <v>14</v>
      </c>
    </row>
    <row r="212" spans="3:16" x14ac:dyDescent="0.35">
      <c r="C212">
        <v>5</v>
      </c>
      <c r="D212">
        <v>4</v>
      </c>
      <c r="E212">
        <v>0</v>
      </c>
      <c r="G212" s="1" t="str" cm="1">
        <f t="array" ref="G212">IF(($C$7/2)*((C217^2/$C$3^2)+(D217^2/$C$4^2)+(E217^2/$C$5^2))^0.5&lt;1500,C217:E217,"")</f>
        <v/>
      </c>
      <c r="J212" t="str">
        <f t="shared" si="6"/>
        <v/>
      </c>
      <c r="K212">
        <f t="shared" si="7"/>
        <v>6563.7898616115044</v>
      </c>
      <c r="P212" t="s">
        <v>14</v>
      </c>
    </row>
    <row r="213" spans="3:16" x14ac:dyDescent="0.35">
      <c r="C213">
        <v>5</v>
      </c>
      <c r="D213">
        <v>4</v>
      </c>
      <c r="E213">
        <v>1</v>
      </c>
      <c r="G213" s="1" t="str" cm="1">
        <f t="array" ref="G213">IF(($C$7/2)*((C218^2/$C$3^2)+(D218^2/$C$4^2)+(E218^2/$C$5^2))^0.5&lt;1500,C218:E218,"")</f>
        <v/>
      </c>
      <c r="J213" t="str">
        <f t="shared" si="6"/>
        <v/>
      </c>
      <c r="K213">
        <f t="shared" si="7"/>
        <v>3958.0025592810621</v>
      </c>
      <c r="P213" t="s">
        <v>14</v>
      </c>
    </row>
    <row r="214" spans="3:16" x14ac:dyDescent="0.35">
      <c r="C214">
        <v>5</v>
      </c>
      <c r="D214">
        <v>4</v>
      </c>
      <c r="E214">
        <v>2</v>
      </c>
      <c r="G214" s="1" t="str" cm="1">
        <f t="array" ref="G214">IF(($C$7/2)*((C219^2/$C$3^2)+(D219^2/$C$4^2)+(E219^2/$C$5^2))^0.5&lt;1500,C219:E219,"")</f>
        <v/>
      </c>
      <c r="J214" t="str">
        <f t="shared" si="6"/>
        <v/>
      </c>
      <c r="K214">
        <f t="shared" si="7"/>
        <v>4102.1867411182611</v>
      </c>
      <c r="P214" t="s">
        <v>14</v>
      </c>
    </row>
    <row r="215" spans="3:16" x14ac:dyDescent="0.35">
      <c r="C215">
        <v>5</v>
      </c>
      <c r="D215">
        <v>4</v>
      </c>
      <c r="E215">
        <v>3</v>
      </c>
      <c r="G215" s="1" t="str" cm="1">
        <f t="array" ref="G215">IF(($C$7/2)*((C220^2/$C$3^2)+(D220^2/$C$4^2)+(E220^2/$C$5^2))^0.5&lt;1500,C220:E220,"")</f>
        <v/>
      </c>
      <c r="J215" t="str">
        <f t="shared" si="6"/>
        <v/>
      </c>
      <c r="K215">
        <f t="shared" si="7"/>
        <v>4507.1489278921699</v>
      </c>
      <c r="P215" t="s">
        <v>14</v>
      </c>
    </row>
    <row r="216" spans="3:16" x14ac:dyDescent="0.35">
      <c r="C216">
        <v>5</v>
      </c>
      <c r="D216">
        <v>4</v>
      </c>
      <c r="E216">
        <v>4</v>
      </c>
      <c r="G216" s="1" t="str" cm="1">
        <f t="array" ref="G216">IF(($C$7/2)*((C221^2/$C$3^2)+(D221^2/$C$4^2)+(E221^2/$C$5^2))^0.5&lt;1500,C221:E221,"")</f>
        <v/>
      </c>
      <c r="J216" t="str">
        <f t="shared" si="6"/>
        <v/>
      </c>
      <c r="K216">
        <f t="shared" si="7"/>
        <v>5111.2767932146517</v>
      </c>
      <c r="P216" t="s">
        <v>14</v>
      </c>
    </row>
    <row r="217" spans="3:16" x14ac:dyDescent="0.35">
      <c r="C217">
        <v>5</v>
      </c>
      <c r="D217">
        <v>4</v>
      </c>
      <c r="E217">
        <v>5</v>
      </c>
      <c r="G217" s="1" t="str" cm="1">
        <f t="array" ref="G217">IF(($C$7/2)*((C222^2/$C$3^2)+(D222^2/$C$4^2)+(E222^2/$C$5^2))^0.5&lt;1500,C222:E222,"")</f>
        <v/>
      </c>
      <c r="J217" t="str">
        <f t="shared" si="6"/>
        <v/>
      </c>
      <c r="K217">
        <f t="shared" si="7"/>
        <v>5853.2224504944124</v>
      </c>
      <c r="P217" t="s">
        <v>14</v>
      </c>
    </row>
    <row r="218" spans="3:16" x14ac:dyDescent="0.35">
      <c r="C218">
        <v>5</v>
      </c>
      <c r="D218">
        <v>5</v>
      </c>
      <c r="E218">
        <v>0</v>
      </c>
      <c r="G218" s="1" t="str" cm="1">
        <f t="array" ref="G218">IF(($C$7/2)*((C223^2/$C$3^2)+(D223^2/$C$4^2)+(E223^2/$C$5^2))^0.5&lt;1500,C223:E223,"")</f>
        <v/>
      </c>
      <c r="J218" t="str">
        <f t="shared" si="6"/>
        <v/>
      </c>
      <c r="K218">
        <f t="shared" si="7"/>
        <v>6687.2699401587661</v>
      </c>
    </row>
    <row r="219" spans="3:16" x14ac:dyDescent="0.35">
      <c r="C219">
        <v>5</v>
      </c>
      <c r="D219">
        <v>5</v>
      </c>
      <c r="E219">
        <v>1</v>
      </c>
    </row>
    <row r="220" spans="3:16" x14ac:dyDescent="0.35">
      <c r="C220">
        <v>5</v>
      </c>
      <c r="D220">
        <v>5</v>
      </c>
      <c r="E220">
        <v>2</v>
      </c>
    </row>
    <row r="221" spans="3:16" x14ac:dyDescent="0.35">
      <c r="C221">
        <v>5</v>
      </c>
      <c r="D221">
        <v>5</v>
      </c>
      <c r="E221">
        <v>3</v>
      </c>
    </row>
    <row r="222" spans="3:16" x14ac:dyDescent="0.35">
      <c r="C222">
        <v>5</v>
      </c>
      <c r="D222">
        <v>5</v>
      </c>
      <c r="E222">
        <v>4</v>
      </c>
    </row>
    <row r="223" spans="3:16" x14ac:dyDescent="0.35">
      <c r="C223">
        <v>5</v>
      </c>
      <c r="D223">
        <v>5</v>
      </c>
      <c r="E223">
        <v>5</v>
      </c>
    </row>
  </sheetData>
  <sortState xmlns:xlrd2="http://schemas.microsoft.com/office/spreadsheetml/2017/richdata2" ref="AA2:AB42">
    <sortCondition ref="AA4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52B00-2025-4031-B80D-1EE55BD97377}">
  <dimension ref="A1:F42"/>
  <sheetViews>
    <sheetView tabSelected="1" workbookViewId="0">
      <selection activeCell="C1" sqref="C1:D42"/>
    </sheetView>
  </sheetViews>
  <sheetFormatPr defaultRowHeight="14.5" x14ac:dyDescent="0.35"/>
  <cols>
    <col min="3" max="3" width="10.36328125" bestFit="1" customWidth="1"/>
    <col min="5" max="5" width="9.36328125" bestFit="1" customWidth="1"/>
  </cols>
  <sheetData>
    <row r="1" spans="1:6" x14ac:dyDescent="0.35">
      <c r="A1" t="s">
        <v>47</v>
      </c>
      <c r="B1" t="s">
        <v>52</v>
      </c>
    </row>
    <row r="2" spans="1:6" x14ac:dyDescent="0.35">
      <c r="A2">
        <v>1340</v>
      </c>
      <c r="B2" s="14">
        <v>9.1999999999999993</v>
      </c>
      <c r="C2" s="13"/>
      <c r="D2" s="14"/>
      <c r="E2" s="13"/>
      <c r="F2" s="14"/>
    </row>
    <row r="3" spans="1:6" x14ac:dyDescent="0.35">
      <c r="A3">
        <v>1342.5</v>
      </c>
      <c r="B3" s="14">
        <v>8.8000000000000007</v>
      </c>
      <c r="C3" s="13"/>
      <c r="D3" s="14"/>
      <c r="E3" s="13"/>
      <c r="F3" s="14"/>
    </row>
    <row r="4" spans="1:6" x14ac:dyDescent="0.35">
      <c r="A4">
        <v>1345</v>
      </c>
      <c r="B4" s="14">
        <v>10</v>
      </c>
      <c r="C4" s="13"/>
      <c r="D4" s="14"/>
      <c r="E4" s="13"/>
      <c r="F4" s="14"/>
    </row>
    <row r="5" spans="1:6" x14ac:dyDescent="0.35">
      <c r="A5">
        <v>1347.5</v>
      </c>
      <c r="B5" s="14">
        <v>9.6</v>
      </c>
      <c r="C5" s="13"/>
      <c r="D5" s="14"/>
      <c r="E5" s="13"/>
      <c r="F5" s="14"/>
    </row>
    <row r="6" spans="1:6" x14ac:dyDescent="0.35">
      <c r="A6">
        <v>1350</v>
      </c>
      <c r="B6" s="14">
        <v>8.8000000000000007</v>
      </c>
      <c r="C6" s="13"/>
      <c r="D6" s="14"/>
      <c r="E6" s="13"/>
      <c r="F6" s="14"/>
    </row>
    <row r="7" spans="1:6" x14ac:dyDescent="0.35">
      <c r="A7">
        <v>1352.5</v>
      </c>
      <c r="B7" s="14">
        <v>6</v>
      </c>
      <c r="C7" s="13"/>
      <c r="D7" s="14"/>
      <c r="E7" s="13"/>
      <c r="F7" s="14"/>
    </row>
    <row r="8" spans="1:6" x14ac:dyDescent="0.35">
      <c r="A8">
        <v>1355</v>
      </c>
      <c r="B8" s="14">
        <v>6.4</v>
      </c>
      <c r="C8" s="13"/>
      <c r="D8" s="14"/>
      <c r="E8" s="13"/>
      <c r="F8" s="14"/>
    </row>
    <row r="9" spans="1:6" x14ac:dyDescent="0.35">
      <c r="A9">
        <v>1356</v>
      </c>
      <c r="B9" s="14">
        <v>7.2</v>
      </c>
      <c r="C9" s="13"/>
      <c r="D9" s="14"/>
      <c r="E9" s="13"/>
      <c r="F9" s="14"/>
    </row>
    <row r="10" spans="1:6" x14ac:dyDescent="0.35">
      <c r="A10">
        <v>1357</v>
      </c>
      <c r="B10" s="14">
        <v>12</v>
      </c>
      <c r="C10" s="13"/>
      <c r="D10" s="14"/>
      <c r="E10" s="13"/>
      <c r="F10" s="14"/>
    </row>
    <row r="11" spans="1:6" x14ac:dyDescent="0.35">
      <c r="A11">
        <v>1357.5</v>
      </c>
      <c r="B11" s="14">
        <v>14.8</v>
      </c>
      <c r="C11" s="13"/>
      <c r="D11" s="14"/>
      <c r="E11" s="13"/>
      <c r="F11" s="14"/>
    </row>
    <row r="12" spans="1:6" x14ac:dyDescent="0.35">
      <c r="A12">
        <v>1358</v>
      </c>
      <c r="B12" s="14">
        <v>17.600000000000001</v>
      </c>
      <c r="C12" s="13"/>
      <c r="D12" s="14"/>
      <c r="E12" s="13"/>
      <c r="F12" s="14"/>
    </row>
    <row r="13" spans="1:6" x14ac:dyDescent="0.35">
      <c r="A13">
        <v>1359</v>
      </c>
      <c r="B13" s="14">
        <v>21.2</v>
      </c>
      <c r="C13" s="13"/>
      <c r="D13" s="14"/>
      <c r="E13" s="13"/>
      <c r="F13" s="14"/>
    </row>
    <row r="14" spans="1:6" x14ac:dyDescent="0.35">
      <c r="A14">
        <v>1360</v>
      </c>
      <c r="B14" s="14">
        <v>27.2</v>
      </c>
      <c r="C14" s="13"/>
      <c r="D14" s="14"/>
      <c r="E14" s="13"/>
      <c r="F14" s="14"/>
    </row>
    <row r="15" spans="1:6" x14ac:dyDescent="0.35">
      <c r="A15">
        <v>1361</v>
      </c>
      <c r="B15" s="14">
        <v>28.8</v>
      </c>
      <c r="C15" s="13"/>
      <c r="D15" s="14"/>
      <c r="E15" s="13"/>
      <c r="F15" s="14"/>
    </row>
    <row r="16" spans="1:6" x14ac:dyDescent="0.35">
      <c r="A16">
        <v>1362</v>
      </c>
      <c r="B16" s="14">
        <v>29.2</v>
      </c>
      <c r="C16" s="13"/>
      <c r="D16" s="14"/>
      <c r="E16" s="13"/>
      <c r="F16" s="14"/>
    </row>
    <row r="17" spans="1:6" x14ac:dyDescent="0.35">
      <c r="A17">
        <v>1362.5</v>
      </c>
      <c r="B17" s="14">
        <v>25.6</v>
      </c>
      <c r="C17" s="13"/>
      <c r="D17" s="14"/>
      <c r="E17" s="13"/>
      <c r="F17" s="14"/>
    </row>
    <row r="18" spans="1:6" x14ac:dyDescent="0.35">
      <c r="A18">
        <v>1363</v>
      </c>
      <c r="B18" s="14">
        <v>30</v>
      </c>
      <c r="C18" s="13"/>
      <c r="D18" s="14"/>
      <c r="E18" s="13"/>
      <c r="F18" s="14"/>
    </row>
    <row r="19" spans="1:6" x14ac:dyDescent="0.35">
      <c r="A19">
        <v>1364</v>
      </c>
      <c r="B19" s="14">
        <v>28.4</v>
      </c>
      <c r="C19" s="13"/>
      <c r="D19" s="14"/>
      <c r="E19" s="13"/>
      <c r="F19" s="14"/>
    </row>
    <row r="20" spans="1:6" x14ac:dyDescent="0.35">
      <c r="A20">
        <v>1365</v>
      </c>
      <c r="B20" s="14">
        <v>27.6</v>
      </c>
      <c r="C20" s="13"/>
      <c r="D20" s="14"/>
      <c r="E20" s="13"/>
      <c r="F20" s="14"/>
    </row>
    <row r="21" spans="1:6" x14ac:dyDescent="0.35">
      <c r="A21">
        <v>1367.5</v>
      </c>
      <c r="B21" s="14">
        <v>24.8</v>
      </c>
      <c r="C21" s="13"/>
      <c r="D21" s="14"/>
      <c r="E21" s="13"/>
      <c r="F21" s="14"/>
    </row>
    <row r="22" spans="1:6" x14ac:dyDescent="0.35">
      <c r="A22">
        <v>1370</v>
      </c>
      <c r="B22" s="14">
        <v>21.2</v>
      </c>
      <c r="C22" s="13"/>
      <c r="D22" s="14"/>
      <c r="E22" s="13"/>
      <c r="F22" s="14"/>
    </row>
    <row r="23" spans="1:6" x14ac:dyDescent="0.35">
      <c r="A23">
        <v>1372.5</v>
      </c>
      <c r="B23" s="14">
        <v>19.2</v>
      </c>
      <c r="C23" s="13"/>
      <c r="D23" s="14"/>
      <c r="E23" s="13"/>
      <c r="F23" s="14"/>
    </row>
    <row r="24" spans="1:6" x14ac:dyDescent="0.35">
      <c r="A24">
        <v>1375</v>
      </c>
      <c r="B24" s="14">
        <v>16</v>
      </c>
      <c r="C24" s="13"/>
      <c r="D24" s="14"/>
      <c r="E24" s="13"/>
      <c r="F24" s="14"/>
    </row>
    <row r="25" spans="1:6" x14ac:dyDescent="0.35">
      <c r="A25">
        <v>1377.5</v>
      </c>
      <c r="B25" s="14">
        <v>14.8</v>
      </c>
      <c r="C25" s="13"/>
      <c r="D25" s="14"/>
      <c r="E25" s="13"/>
      <c r="F25" s="14"/>
    </row>
    <row r="26" spans="1:6" x14ac:dyDescent="0.35">
      <c r="A26">
        <v>1380</v>
      </c>
      <c r="B26" s="14">
        <v>11.6</v>
      </c>
      <c r="C26" s="13"/>
      <c r="D26" s="14"/>
      <c r="E26" s="13"/>
      <c r="F26" s="14"/>
    </row>
    <row r="27" spans="1:6" x14ac:dyDescent="0.35">
      <c r="A27">
        <v>1382.5</v>
      </c>
      <c r="B27" s="14">
        <v>11.6</v>
      </c>
      <c r="C27" s="13"/>
      <c r="D27" s="14"/>
      <c r="E27" s="13"/>
      <c r="F27" s="14"/>
    </row>
    <row r="28" spans="1:6" x14ac:dyDescent="0.35">
      <c r="A28">
        <v>1385</v>
      </c>
      <c r="B28" s="14">
        <v>8</v>
      </c>
      <c r="C28" s="13"/>
      <c r="D28" s="14"/>
      <c r="E28" s="13"/>
      <c r="F28" s="14"/>
    </row>
    <row r="29" spans="1:6" x14ac:dyDescent="0.35">
      <c r="A29">
        <v>1387.5</v>
      </c>
      <c r="B29" s="14">
        <v>11.2</v>
      </c>
      <c r="C29" s="13"/>
      <c r="D29" s="14"/>
      <c r="E29" s="13"/>
      <c r="F29" s="14"/>
    </row>
    <row r="30" spans="1:6" x14ac:dyDescent="0.35">
      <c r="A30">
        <v>1390</v>
      </c>
      <c r="B30" s="14">
        <v>13.2</v>
      </c>
      <c r="C30" s="13"/>
      <c r="D30" s="14"/>
      <c r="E30" s="13"/>
      <c r="F30" s="14"/>
    </row>
    <row r="31" spans="1:6" x14ac:dyDescent="0.35">
      <c r="A31">
        <v>1392.5</v>
      </c>
      <c r="B31" s="14">
        <v>16</v>
      </c>
      <c r="C31" s="13"/>
      <c r="D31" s="14"/>
      <c r="E31" s="13"/>
      <c r="F31" s="14"/>
    </row>
    <row r="32" spans="1:6" x14ac:dyDescent="0.35">
      <c r="A32">
        <v>1395</v>
      </c>
      <c r="B32" s="14">
        <v>21.6</v>
      </c>
      <c r="C32" s="13"/>
      <c r="D32" s="14"/>
      <c r="E32" s="13"/>
      <c r="F32" s="14"/>
    </row>
    <row r="33" spans="1:6" x14ac:dyDescent="0.35">
      <c r="A33">
        <v>1397.5</v>
      </c>
      <c r="B33" s="14">
        <v>25.6</v>
      </c>
      <c r="C33" s="13"/>
      <c r="D33" s="14"/>
      <c r="E33" s="13"/>
      <c r="F33" s="14"/>
    </row>
    <row r="34" spans="1:6" x14ac:dyDescent="0.35">
      <c r="A34">
        <v>1400</v>
      </c>
      <c r="B34" s="14">
        <v>24.8</v>
      </c>
      <c r="C34" s="13"/>
      <c r="D34" s="14"/>
      <c r="E34" s="13"/>
      <c r="F34" s="14"/>
    </row>
    <row r="35" spans="1:6" x14ac:dyDescent="0.35">
      <c r="A35">
        <v>1402.5</v>
      </c>
      <c r="B35" s="14">
        <v>22.8</v>
      </c>
      <c r="C35" s="13"/>
      <c r="D35" s="14"/>
      <c r="E35" s="13"/>
      <c r="F35" s="14"/>
    </row>
    <row r="36" spans="1:6" x14ac:dyDescent="0.35">
      <c r="A36">
        <v>1405</v>
      </c>
      <c r="B36" s="14">
        <v>17.600000000000001</v>
      </c>
      <c r="C36" s="13"/>
      <c r="D36" s="14"/>
      <c r="E36" s="13"/>
      <c r="F36" s="14"/>
    </row>
    <row r="37" spans="1:6" x14ac:dyDescent="0.35">
      <c r="A37">
        <v>1407.5</v>
      </c>
      <c r="B37" s="14">
        <v>15.2</v>
      </c>
      <c r="C37" s="13"/>
      <c r="D37" s="14"/>
      <c r="E37" s="13"/>
      <c r="F37" s="14"/>
    </row>
    <row r="38" spans="1:6" x14ac:dyDescent="0.35">
      <c r="A38">
        <v>1410</v>
      </c>
      <c r="B38" s="14">
        <v>11.2</v>
      </c>
      <c r="C38" s="13"/>
      <c r="D38" s="14"/>
      <c r="E38" s="13"/>
      <c r="F38" s="14"/>
    </row>
    <row r="39" spans="1:6" x14ac:dyDescent="0.35">
      <c r="A39">
        <v>1412.5</v>
      </c>
      <c r="B39" s="14">
        <v>10.4</v>
      </c>
      <c r="C39" s="13"/>
      <c r="D39" s="14"/>
      <c r="E39" s="13"/>
      <c r="F39" s="14"/>
    </row>
    <row r="40" spans="1:6" x14ac:dyDescent="0.35">
      <c r="A40">
        <v>1415</v>
      </c>
      <c r="B40" s="14">
        <v>10</v>
      </c>
      <c r="C40" s="13"/>
      <c r="D40" s="14"/>
      <c r="E40" s="13"/>
      <c r="F40" s="14"/>
    </row>
    <row r="41" spans="1:6" x14ac:dyDescent="0.35">
      <c r="A41">
        <v>1417.5</v>
      </c>
      <c r="B41" s="14">
        <v>10.4</v>
      </c>
      <c r="C41" s="13"/>
      <c r="D41" s="14"/>
      <c r="E41" s="13"/>
      <c r="F41" s="14"/>
    </row>
    <row r="42" spans="1:6" x14ac:dyDescent="0.35">
      <c r="A42">
        <v>1420</v>
      </c>
      <c r="B42" s="14">
        <v>19.2</v>
      </c>
      <c r="C42" s="13"/>
      <c r="D42" s="14"/>
      <c r="E42" s="13"/>
      <c r="F4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11F2-2F02-4F8D-8001-52C42AB94DC4}">
  <dimension ref="A1:B42"/>
  <sheetViews>
    <sheetView workbookViewId="0">
      <selection sqref="A1:B42"/>
    </sheetView>
  </sheetViews>
  <sheetFormatPr defaultRowHeight="14.5" x14ac:dyDescent="0.35"/>
  <sheetData>
    <row r="1" spans="1:2" x14ac:dyDescent="0.35">
      <c r="A1" t="s">
        <v>47</v>
      </c>
      <c r="B1" t="s">
        <v>52</v>
      </c>
    </row>
    <row r="2" spans="1:2" x14ac:dyDescent="0.35">
      <c r="A2" s="13">
        <v>1326</v>
      </c>
      <c r="B2" s="14">
        <v>9.3999999999999986</v>
      </c>
    </row>
    <row r="3" spans="1:2" x14ac:dyDescent="0.35">
      <c r="A3" s="13">
        <v>1334.5</v>
      </c>
      <c r="B3" s="14">
        <v>9.3000000000000007</v>
      </c>
    </row>
    <row r="4" spans="1:2" x14ac:dyDescent="0.35">
      <c r="A4" s="13">
        <v>1332</v>
      </c>
      <c r="B4" s="14">
        <v>9.6999999999999993</v>
      </c>
    </row>
    <row r="5" spans="1:2" x14ac:dyDescent="0.35">
      <c r="A5" s="13">
        <v>1335.5</v>
      </c>
      <c r="B5" s="14">
        <v>9.6</v>
      </c>
    </row>
    <row r="6" spans="1:2" x14ac:dyDescent="0.35">
      <c r="A6" s="13">
        <v>1342</v>
      </c>
      <c r="B6" s="14">
        <v>8.9</v>
      </c>
    </row>
    <row r="7" spans="1:2" x14ac:dyDescent="0.35">
      <c r="A7" s="13">
        <v>1339.5</v>
      </c>
      <c r="B7" s="14">
        <v>5.9</v>
      </c>
    </row>
    <row r="8" spans="1:2" x14ac:dyDescent="0.35">
      <c r="A8" s="13">
        <v>1344</v>
      </c>
      <c r="B8" s="14">
        <v>6.5</v>
      </c>
    </row>
    <row r="9" spans="1:2" x14ac:dyDescent="0.35">
      <c r="A9" s="13">
        <v>1345</v>
      </c>
      <c r="B9" s="14">
        <v>7.1000000000000005</v>
      </c>
    </row>
    <row r="10" spans="1:2" x14ac:dyDescent="0.35">
      <c r="A10" s="13">
        <v>1346</v>
      </c>
      <c r="B10" s="14">
        <v>11.5</v>
      </c>
    </row>
    <row r="11" spans="1:2" x14ac:dyDescent="0.35">
      <c r="A11" s="13">
        <v>1348.5</v>
      </c>
      <c r="B11" s="14">
        <v>14.9</v>
      </c>
    </row>
    <row r="12" spans="1:2" x14ac:dyDescent="0.35">
      <c r="A12" s="13">
        <v>1345</v>
      </c>
      <c r="B12" s="14">
        <v>17.3</v>
      </c>
    </row>
    <row r="13" spans="1:2" x14ac:dyDescent="0.35">
      <c r="A13" s="13">
        <v>1350</v>
      </c>
      <c r="B13" s="14">
        <v>21.7</v>
      </c>
    </row>
    <row r="14" spans="1:2" x14ac:dyDescent="0.35">
      <c r="A14" s="13">
        <v>1347</v>
      </c>
      <c r="B14" s="14">
        <v>26.9</v>
      </c>
    </row>
    <row r="15" spans="1:2" x14ac:dyDescent="0.35">
      <c r="A15" s="13">
        <v>1353</v>
      </c>
      <c r="B15" s="14">
        <v>28.8</v>
      </c>
    </row>
    <row r="16" spans="1:2" x14ac:dyDescent="0.35">
      <c r="A16" s="13">
        <v>1350</v>
      </c>
      <c r="B16" s="14">
        <v>28.8</v>
      </c>
    </row>
    <row r="17" spans="1:2" x14ac:dyDescent="0.35">
      <c r="A17" s="13">
        <v>1352.5</v>
      </c>
      <c r="B17" s="14">
        <v>25.3</v>
      </c>
    </row>
    <row r="18" spans="1:2" x14ac:dyDescent="0.35">
      <c r="A18" s="13">
        <v>1351</v>
      </c>
      <c r="B18" s="14">
        <v>29.8</v>
      </c>
    </row>
    <row r="19" spans="1:2" x14ac:dyDescent="0.35">
      <c r="A19" s="13">
        <v>1353</v>
      </c>
      <c r="B19" s="14">
        <v>28.7</v>
      </c>
    </row>
    <row r="20" spans="1:2" x14ac:dyDescent="0.35">
      <c r="A20" s="13">
        <v>1351</v>
      </c>
      <c r="B20" s="14">
        <v>27.900000000000002</v>
      </c>
    </row>
    <row r="21" spans="1:2" x14ac:dyDescent="0.35">
      <c r="A21" s="13">
        <v>1359.5</v>
      </c>
      <c r="B21" s="14">
        <v>24.3</v>
      </c>
    </row>
    <row r="22" spans="1:2" x14ac:dyDescent="0.35">
      <c r="A22" s="13">
        <v>1356</v>
      </c>
      <c r="B22" s="14">
        <v>21.2</v>
      </c>
    </row>
    <row r="23" spans="1:2" x14ac:dyDescent="0.35">
      <c r="A23" s="13">
        <v>1358.5</v>
      </c>
      <c r="B23" s="14">
        <v>19.7</v>
      </c>
    </row>
    <row r="24" spans="1:2" x14ac:dyDescent="0.35">
      <c r="A24" s="13">
        <v>1363</v>
      </c>
      <c r="B24" s="14">
        <v>15.8</v>
      </c>
    </row>
    <row r="25" spans="1:2" x14ac:dyDescent="0.35">
      <c r="A25" s="13">
        <v>1368.5</v>
      </c>
      <c r="B25" s="14">
        <v>14.5</v>
      </c>
    </row>
    <row r="26" spans="1:2" x14ac:dyDescent="0.35">
      <c r="A26" s="13">
        <v>1366</v>
      </c>
      <c r="B26" s="14">
        <v>11.299999999999999</v>
      </c>
    </row>
    <row r="27" spans="1:2" x14ac:dyDescent="0.35">
      <c r="A27" s="13">
        <v>1371.5</v>
      </c>
      <c r="B27" s="14">
        <v>11.5</v>
      </c>
    </row>
    <row r="28" spans="1:2" x14ac:dyDescent="0.35">
      <c r="A28" s="13">
        <v>1371</v>
      </c>
      <c r="B28" s="14">
        <v>8.5</v>
      </c>
    </row>
    <row r="29" spans="1:2" x14ac:dyDescent="0.35">
      <c r="A29" s="13">
        <v>1379.5</v>
      </c>
      <c r="B29" s="14">
        <v>11.399999999999999</v>
      </c>
    </row>
    <row r="30" spans="1:2" x14ac:dyDescent="0.35">
      <c r="A30" s="13">
        <v>1382</v>
      </c>
      <c r="B30" s="14">
        <v>12.7</v>
      </c>
    </row>
    <row r="31" spans="1:2" x14ac:dyDescent="0.35">
      <c r="A31" s="13">
        <v>1378.5</v>
      </c>
      <c r="B31" s="14">
        <v>15.6</v>
      </c>
    </row>
    <row r="32" spans="1:2" x14ac:dyDescent="0.35">
      <c r="A32" s="13">
        <v>1385</v>
      </c>
      <c r="B32" s="14">
        <v>21.5</v>
      </c>
    </row>
    <row r="33" spans="1:2" x14ac:dyDescent="0.35">
      <c r="A33" s="13">
        <v>1385.5</v>
      </c>
      <c r="B33" s="14">
        <v>26.1</v>
      </c>
    </row>
    <row r="34" spans="1:2" x14ac:dyDescent="0.35">
      <c r="A34" s="13">
        <v>1390</v>
      </c>
      <c r="B34" s="14">
        <v>25.1</v>
      </c>
    </row>
    <row r="35" spans="1:2" x14ac:dyDescent="0.35">
      <c r="A35" s="13">
        <v>1390.5</v>
      </c>
      <c r="B35" s="14">
        <v>22.400000000000002</v>
      </c>
    </row>
    <row r="36" spans="1:2" x14ac:dyDescent="0.35">
      <c r="A36" s="13">
        <v>1397</v>
      </c>
      <c r="B36" s="14">
        <v>17.600000000000001</v>
      </c>
    </row>
    <row r="37" spans="1:2" x14ac:dyDescent="0.35">
      <c r="A37" s="13">
        <v>1393.5</v>
      </c>
      <c r="B37" s="14">
        <v>14.799999999999999</v>
      </c>
    </row>
    <row r="38" spans="1:2" x14ac:dyDescent="0.35">
      <c r="A38" s="13">
        <v>1398</v>
      </c>
      <c r="B38" s="14">
        <v>11.2</v>
      </c>
    </row>
    <row r="39" spans="1:2" x14ac:dyDescent="0.35">
      <c r="A39" s="13">
        <v>1399.5</v>
      </c>
      <c r="B39" s="14">
        <v>10.1</v>
      </c>
    </row>
    <row r="40" spans="1:2" x14ac:dyDescent="0.35">
      <c r="A40" s="13">
        <v>1401</v>
      </c>
      <c r="B40" s="14">
        <v>10.1</v>
      </c>
    </row>
    <row r="41" spans="1:2" x14ac:dyDescent="0.35">
      <c r="A41" s="13">
        <v>1406.5</v>
      </c>
      <c r="B41" s="14">
        <v>10.200000000000001</v>
      </c>
    </row>
    <row r="42" spans="1:2" x14ac:dyDescent="0.35">
      <c r="A42" s="13">
        <v>1409</v>
      </c>
      <c r="B42" s="14">
        <v>19</v>
      </c>
    </row>
  </sheetData>
  <sortState xmlns:xlrd2="http://schemas.microsoft.com/office/spreadsheetml/2017/richdata2" ref="A2:B42">
    <sortCondition ref="A2:A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213BB-FB06-470F-880D-E4ECFCD80407}">
  <dimension ref="A1:B42"/>
  <sheetViews>
    <sheetView workbookViewId="0"/>
  </sheetViews>
  <sheetFormatPr defaultRowHeight="14.5" x14ac:dyDescent="0.35"/>
  <sheetData>
    <row r="1" spans="1:2" x14ac:dyDescent="0.35">
      <c r="A1" t="s">
        <v>47</v>
      </c>
      <c r="B1" t="s">
        <v>52</v>
      </c>
    </row>
    <row r="2" spans="1:2" x14ac:dyDescent="0.35">
      <c r="A2" s="13">
        <v>1317</v>
      </c>
      <c r="B2" s="14">
        <v>9.3999999999999986</v>
      </c>
    </row>
    <row r="3" spans="1:2" x14ac:dyDescent="0.35">
      <c r="A3" s="13">
        <v>1315.5</v>
      </c>
      <c r="B3" s="14">
        <v>8.8000000000000007</v>
      </c>
    </row>
    <row r="4" spans="1:2" x14ac:dyDescent="0.35">
      <c r="A4" s="13">
        <v>1312</v>
      </c>
      <c r="B4" s="14">
        <v>9.6</v>
      </c>
    </row>
    <row r="5" spans="1:2" x14ac:dyDescent="0.35">
      <c r="A5" s="13">
        <v>1323.5</v>
      </c>
      <c r="B5" s="14">
        <v>9.2999999999999989</v>
      </c>
    </row>
    <row r="6" spans="1:2" x14ac:dyDescent="0.35">
      <c r="A6" s="13">
        <v>1328</v>
      </c>
      <c r="B6" s="14">
        <v>8.3000000000000007</v>
      </c>
    </row>
    <row r="7" spans="1:2" x14ac:dyDescent="0.35">
      <c r="A7" s="13">
        <v>1325.5</v>
      </c>
      <c r="B7" s="14">
        <v>6.4</v>
      </c>
    </row>
    <row r="8" spans="1:2" x14ac:dyDescent="0.35">
      <c r="A8" s="13">
        <v>1332</v>
      </c>
      <c r="B8" s="14">
        <v>6.7</v>
      </c>
    </row>
    <row r="9" spans="1:2" x14ac:dyDescent="0.35">
      <c r="A9" s="13">
        <v>1325</v>
      </c>
      <c r="B9" s="14">
        <v>6.7</v>
      </c>
    </row>
    <row r="10" spans="1:2" x14ac:dyDescent="0.35">
      <c r="A10" s="13">
        <v>1335</v>
      </c>
      <c r="B10" s="14">
        <v>12.3</v>
      </c>
    </row>
    <row r="11" spans="1:2" x14ac:dyDescent="0.35">
      <c r="A11" s="13">
        <v>1330.5</v>
      </c>
      <c r="B11" s="14">
        <v>14.3</v>
      </c>
    </row>
    <row r="12" spans="1:2" x14ac:dyDescent="0.35">
      <c r="A12" s="13">
        <v>1327</v>
      </c>
      <c r="B12" s="14">
        <v>17.700000000000003</v>
      </c>
    </row>
    <row r="13" spans="1:2" x14ac:dyDescent="0.35">
      <c r="A13" s="13">
        <v>1335</v>
      </c>
      <c r="B13" s="14">
        <v>21.2</v>
      </c>
    </row>
    <row r="14" spans="1:2" x14ac:dyDescent="0.35">
      <c r="A14" s="13">
        <v>1332</v>
      </c>
      <c r="B14" s="14">
        <v>27.5</v>
      </c>
    </row>
    <row r="15" spans="1:2" x14ac:dyDescent="0.35">
      <c r="A15" s="13">
        <v>1333</v>
      </c>
      <c r="B15" s="14">
        <v>28.400000000000002</v>
      </c>
    </row>
    <row r="16" spans="1:2" x14ac:dyDescent="0.35">
      <c r="A16" s="13">
        <v>1335</v>
      </c>
      <c r="B16" s="14">
        <v>28.7</v>
      </c>
    </row>
    <row r="17" spans="1:2" x14ac:dyDescent="0.35">
      <c r="A17" s="13">
        <v>1329.5</v>
      </c>
      <c r="B17" s="14">
        <v>26</v>
      </c>
    </row>
    <row r="18" spans="1:2" x14ac:dyDescent="0.35">
      <c r="A18" s="13">
        <v>1334</v>
      </c>
      <c r="B18" s="14">
        <v>29.7</v>
      </c>
    </row>
    <row r="19" spans="1:2" x14ac:dyDescent="0.35">
      <c r="A19" s="13">
        <v>1332</v>
      </c>
      <c r="B19" s="14">
        <v>28.7</v>
      </c>
    </row>
    <row r="20" spans="1:2" x14ac:dyDescent="0.35">
      <c r="A20" s="13">
        <v>1344</v>
      </c>
      <c r="B20" s="14">
        <v>27.5</v>
      </c>
    </row>
    <row r="21" spans="1:2" x14ac:dyDescent="0.35">
      <c r="A21" s="13">
        <v>1336.5</v>
      </c>
      <c r="B21" s="14">
        <v>24.400000000000002</v>
      </c>
    </row>
    <row r="22" spans="1:2" x14ac:dyDescent="0.35">
      <c r="A22" s="13">
        <v>1339</v>
      </c>
      <c r="B22" s="14">
        <v>21</v>
      </c>
    </row>
    <row r="23" spans="1:2" x14ac:dyDescent="0.35">
      <c r="A23" s="13">
        <v>1345.5</v>
      </c>
      <c r="B23" s="14">
        <v>19</v>
      </c>
    </row>
    <row r="24" spans="1:2" x14ac:dyDescent="0.35">
      <c r="A24" s="13">
        <v>1350</v>
      </c>
      <c r="B24" s="14">
        <v>16.100000000000001</v>
      </c>
    </row>
    <row r="25" spans="1:2" x14ac:dyDescent="0.35">
      <c r="A25" s="13">
        <v>1350.5</v>
      </c>
      <c r="B25" s="14">
        <v>14.9</v>
      </c>
    </row>
    <row r="26" spans="1:2" x14ac:dyDescent="0.35">
      <c r="A26" s="13">
        <v>1348</v>
      </c>
      <c r="B26" s="14">
        <v>11.7</v>
      </c>
    </row>
    <row r="27" spans="1:2" x14ac:dyDescent="0.35">
      <c r="A27" s="13">
        <v>1357.5</v>
      </c>
      <c r="B27" s="14">
        <v>11.299999999999999</v>
      </c>
    </row>
    <row r="28" spans="1:2" x14ac:dyDescent="0.35">
      <c r="A28" s="13">
        <v>1364</v>
      </c>
      <c r="B28" s="14">
        <v>7.5</v>
      </c>
    </row>
    <row r="29" spans="1:2" x14ac:dyDescent="0.35">
      <c r="A29" s="13">
        <v>1364.5</v>
      </c>
      <c r="B29" s="14">
        <v>10.899999999999999</v>
      </c>
    </row>
    <row r="30" spans="1:2" x14ac:dyDescent="0.35">
      <c r="A30" s="13">
        <v>1358</v>
      </c>
      <c r="B30" s="14">
        <v>12.799999999999999</v>
      </c>
    </row>
    <row r="31" spans="1:2" x14ac:dyDescent="0.35">
      <c r="A31" s="13">
        <v>1359.5</v>
      </c>
      <c r="B31" s="14">
        <v>15.6</v>
      </c>
    </row>
    <row r="32" spans="1:2" x14ac:dyDescent="0.35">
      <c r="A32" s="13">
        <v>1370</v>
      </c>
      <c r="B32" s="14">
        <v>21.1</v>
      </c>
    </row>
    <row r="33" spans="1:2" x14ac:dyDescent="0.35">
      <c r="A33" s="13">
        <v>1367.5</v>
      </c>
      <c r="B33" s="14">
        <v>25.6</v>
      </c>
    </row>
    <row r="34" spans="1:2" x14ac:dyDescent="0.35">
      <c r="A34" s="13">
        <v>1370</v>
      </c>
      <c r="B34" s="14">
        <v>24.7</v>
      </c>
    </row>
    <row r="35" spans="1:2" x14ac:dyDescent="0.35">
      <c r="A35" s="13">
        <v>1381.5</v>
      </c>
      <c r="B35" s="14">
        <v>22.400000000000002</v>
      </c>
    </row>
    <row r="36" spans="1:2" x14ac:dyDescent="0.35">
      <c r="A36" s="13">
        <v>1373</v>
      </c>
      <c r="B36" s="14">
        <v>17.5</v>
      </c>
    </row>
    <row r="37" spans="1:2" x14ac:dyDescent="0.35">
      <c r="A37" s="13">
        <v>1376.5</v>
      </c>
      <c r="B37" s="14">
        <v>15.1</v>
      </c>
    </row>
    <row r="38" spans="1:2" x14ac:dyDescent="0.35">
      <c r="A38" s="13">
        <v>1380</v>
      </c>
      <c r="B38" s="14">
        <v>10.899999999999999</v>
      </c>
    </row>
    <row r="39" spans="1:2" x14ac:dyDescent="0.35">
      <c r="A39" s="13">
        <v>1390.5</v>
      </c>
      <c r="B39" s="14">
        <v>10.4</v>
      </c>
    </row>
    <row r="40" spans="1:2" x14ac:dyDescent="0.35">
      <c r="A40" s="13">
        <v>1391</v>
      </c>
      <c r="B40" s="14">
        <v>9.5</v>
      </c>
    </row>
    <row r="41" spans="1:2" x14ac:dyDescent="0.35">
      <c r="A41" s="13">
        <v>1392.5</v>
      </c>
      <c r="B41" s="14">
        <v>10.1</v>
      </c>
    </row>
    <row r="42" spans="1:2" x14ac:dyDescent="0.35">
      <c r="A42" s="13">
        <v>1387</v>
      </c>
      <c r="B42" s="14">
        <v>18.899999999999999</v>
      </c>
    </row>
  </sheetData>
  <sortState xmlns:xlrd2="http://schemas.microsoft.com/office/spreadsheetml/2017/richdata2" ref="A2:B42">
    <sortCondition ref="A4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4D78-EF32-4382-A8C6-36BD5626F9D8}">
  <dimension ref="A1:F14"/>
  <sheetViews>
    <sheetView workbookViewId="0">
      <selection activeCell="F14" sqref="F14"/>
    </sheetView>
  </sheetViews>
  <sheetFormatPr defaultRowHeight="14.5" x14ac:dyDescent="0.35"/>
  <cols>
    <col min="4" max="4" width="16.7265625" bestFit="1" customWidth="1"/>
    <col min="5" max="5" width="17.81640625" bestFit="1" customWidth="1"/>
    <col min="6" max="6" width="22" bestFit="1" customWidth="1"/>
  </cols>
  <sheetData>
    <row r="1" spans="1:6" x14ac:dyDescent="0.35">
      <c r="A1" t="s">
        <v>48</v>
      </c>
      <c r="B1" t="s">
        <v>49</v>
      </c>
      <c r="C1" t="s">
        <v>50</v>
      </c>
    </row>
    <row r="2" spans="1:6" x14ac:dyDescent="0.35">
      <c r="A2" s="13">
        <v>449.5</v>
      </c>
      <c r="B2">
        <v>450</v>
      </c>
      <c r="C2">
        <v>448</v>
      </c>
      <c r="D2" s="15">
        <f>A2/A2</f>
        <v>1</v>
      </c>
      <c r="E2" s="15">
        <f>B2/A2</f>
        <v>1.0011123470522802</v>
      </c>
      <c r="F2" s="15">
        <f>C2/A2</f>
        <v>0.99666295884315903</v>
      </c>
    </row>
    <row r="3" spans="1:6" x14ac:dyDescent="0.35">
      <c r="A3" s="13">
        <v>690.5</v>
      </c>
      <c r="B3">
        <v>690</v>
      </c>
      <c r="C3">
        <v>689</v>
      </c>
      <c r="D3" s="15">
        <f t="shared" ref="D3:D13" si="0">A3/A3</f>
        <v>1</v>
      </c>
      <c r="E3" s="15">
        <f t="shared" ref="E3:E13" si="1">B3/A3</f>
        <v>0.999275887038378</v>
      </c>
      <c r="F3" s="15">
        <f t="shared" ref="F3:F13" si="2">C3/A3</f>
        <v>0.99782766111513399</v>
      </c>
    </row>
    <row r="4" spans="1:6" x14ac:dyDescent="0.35">
      <c r="A4" s="13">
        <v>810.5</v>
      </c>
      <c r="B4">
        <v>813</v>
      </c>
      <c r="C4">
        <v>813</v>
      </c>
      <c r="D4" s="15">
        <f t="shared" si="0"/>
        <v>1</v>
      </c>
      <c r="E4" s="15">
        <f t="shared" si="1"/>
        <v>1.0030845157310302</v>
      </c>
      <c r="F4" s="15">
        <f t="shared" si="2"/>
        <v>1.0030845157310302</v>
      </c>
    </row>
    <row r="5" spans="1:6" x14ac:dyDescent="0.35">
      <c r="A5" s="13">
        <v>874.5</v>
      </c>
      <c r="B5">
        <v>869</v>
      </c>
      <c r="C5">
        <v>869</v>
      </c>
      <c r="D5" s="15">
        <f t="shared" si="0"/>
        <v>1</v>
      </c>
      <c r="E5" s="15">
        <f t="shared" si="1"/>
        <v>0.99371069182389937</v>
      </c>
      <c r="F5" s="15">
        <f t="shared" si="2"/>
        <v>0.99371069182389937</v>
      </c>
    </row>
    <row r="6" spans="1:6" x14ac:dyDescent="0.35">
      <c r="A6" s="13">
        <v>1105.5</v>
      </c>
      <c r="B6">
        <v>1079</v>
      </c>
      <c r="C6">
        <v>920</v>
      </c>
      <c r="D6" s="15">
        <f t="shared" si="0"/>
        <v>1</v>
      </c>
      <c r="E6" s="15">
        <f t="shared" si="1"/>
        <v>0.97602894617819991</v>
      </c>
      <c r="F6" s="15">
        <f t="shared" si="2"/>
        <v>0.83220262324739935</v>
      </c>
    </row>
    <row r="7" spans="1:6" x14ac:dyDescent="0.35">
      <c r="A7" s="13">
        <v>1183.3</v>
      </c>
      <c r="B7">
        <v>1122</v>
      </c>
      <c r="C7">
        <v>1105</v>
      </c>
      <c r="D7" s="15">
        <f t="shared" si="0"/>
        <v>1</v>
      </c>
      <c r="E7" s="15">
        <f t="shared" si="1"/>
        <v>0.94819572382320627</v>
      </c>
      <c r="F7" s="15">
        <f t="shared" si="2"/>
        <v>0.93382912194709711</v>
      </c>
    </row>
    <row r="8" spans="1:6" x14ac:dyDescent="0.35">
      <c r="A8" s="13">
        <v>1296.3</v>
      </c>
      <c r="B8">
        <v>1284</v>
      </c>
      <c r="C8">
        <v>1289</v>
      </c>
      <c r="D8" s="15">
        <f t="shared" si="0"/>
        <v>1</v>
      </c>
      <c r="E8" s="15">
        <f t="shared" si="1"/>
        <v>0.99051145568155519</v>
      </c>
      <c r="F8" s="15">
        <f t="shared" si="2"/>
        <v>0.99436858751832136</v>
      </c>
    </row>
    <row r="9" spans="1:6" x14ac:dyDescent="0.35">
      <c r="A9" s="13">
        <v>1347</v>
      </c>
      <c r="B9">
        <v>1344</v>
      </c>
      <c r="C9">
        <v>1346</v>
      </c>
      <c r="D9" s="15">
        <f t="shared" si="0"/>
        <v>1</v>
      </c>
      <c r="E9" s="15">
        <f t="shared" si="1"/>
        <v>0.99777282850779514</v>
      </c>
      <c r="F9" s="15">
        <f t="shared" si="2"/>
        <v>0.99925760950259834</v>
      </c>
    </row>
    <row r="10" spans="1:6" x14ac:dyDescent="0.35">
      <c r="A10" s="13">
        <v>1398.3000000000002</v>
      </c>
      <c r="B10">
        <v>1386</v>
      </c>
      <c r="C10">
        <v>1385</v>
      </c>
      <c r="D10" s="15">
        <f t="shared" si="0"/>
        <v>1</v>
      </c>
      <c r="E10" s="15">
        <f t="shared" si="1"/>
        <v>0.99120360437674304</v>
      </c>
      <c r="F10" s="15">
        <f t="shared" si="2"/>
        <v>0.99048845026103116</v>
      </c>
    </row>
    <row r="11" spans="1:6" x14ac:dyDescent="0.35">
      <c r="A11" s="13">
        <v>1425.3</v>
      </c>
      <c r="B11">
        <v>1423</v>
      </c>
      <c r="C11">
        <v>1422</v>
      </c>
      <c r="D11" s="15">
        <f t="shared" si="0"/>
        <v>1</v>
      </c>
      <c r="E11" s="15">
        <f t="shared" si="1"/>
        <v>0.99838630463762024</v>
      </c>
      <c r="F11" s="15">
        <f t="shared" si="2"/>
        <v>0.9976846979583246</v>
      </c>
    </row>
    <row r="12" spans="1:6" x14ac:dyDescent="0.35">
      <c r="A12" s="13">
        <v>1463.7</v>
      </c>
      <c r="B12">
        <v>1459</v>
      </c>
      <c r="C12">
        <v>1456</v>
      </c>
      <c r="D12" s="15">
        <f t="shared" si="0"/>
        <v>1</v>
      </c>
      <c r="E12" s="15">
        <f t="shared" si="1"/>
        <v>0.99678895948623347</v>
      </c>
      <c r="F12" s="15">
        <f t="shared" si="2"/>
        <v>0.99473935915829748</v>
      </c>
    </row>
    <row r="13" spans="1:6" x14ac:dyDescent="0.35">
      <c r="A13" s="13">
        <f>AVERAGE(A2:A12)</f>
        <v>1094.9454545454546</v>
      </c>
      <c r="B13" s="13">
        <f>AVERAGE(B2:B12)</f>
        <v>1083.5454545454545</v>
      </c>
      <c r="C13" s="13">
        <f t="shared" ref="C13" si="3">AVERAGE(C2:C12)</f>
        <v>1067.4545454545455</v>
      </c>
      <c r="D13" s="15">
        <f t="shared" si="0"/>
        <v>1</v>
      </c>
      <c r="E13" s="15">
        <f t="shared" si="1"/>
        <v>0.98958852246687246</v>
      </c>
      <c r="F13" s="15">
        <f t="shared" si="2"/>
        <v>0.97489289628375009</v>
      </c>
    </row>
    <row r="14" spans="1:6" x14ac:dyDescent="0.35">
      <c r="B14" s="13">
        <f>B13-A13</f>
        <v>-11.400000000000091</v>
      </c>
      <c r="C14" s="13">
        <f>C13-B13</f>
        <v>-16.090909090909008</v>
      </c>
      <c r="D14" s="4">
        <f>AVERAGE(D2:D13)</f>
        <v>1</v>
      </c>
      <c r="E14" s="4">
        <f t="shared" ref="E14:F14" si="4">AVERAGE(E2:E13)</f>
        <v>0.9904716489003178</v>
      </c>
      <c r="F14" s="4">
        <f t="shared" si="4"/>
        <v>0.97572909778250361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7EDC-5B21-4FE4-B282-55CE0E04664F}">
  <dimension ref="A1:D216"/>
  <sheetViews>
    <sheetView workbookViewId="0">
      <selection activeCell="D15" sqref="A1:D15"/>
    </sheetView>
  </sheetViews>
  <sheetFormatPr defaultRowHeight="14.5" x14ac:dyDescent="0.35"/>
  <cols>
    <col min="4" max="4" width="9.1796875" style="2"/>
  </cols>
  <sheetData>
    <row r="1" spans="1:4" x14ac:dyDescent="0.35">
      <c r="A1" t="s">
        <v>11</v>
      </c>
      <c r="B1" t="s">
        <v>12</v>
      </c>
      <c r="C1" t="s">
        <v>13</v>
      </c>
      <c r="D1" s="2" t="s">
        <v>51</v>
      </c>
    </row>
    <row r="2" spans="1:4" x14ac:dyDescent="0.35">
      <c r="A2">
        <v>0</v>
      </c>
      <c r="B2">
        <v>1</v>
      </c>
      <c r="C2">
        <v>0</v>
      </c>
      <c r="D2" s="2">
        <v>426.38557213930346</v>
      </c>
    </row>
    <row r="3" spans="1:4" x14ac:dyDescent="0.35">
      <c r="A3">
        <v>1</v>
      </c>
      <c r="B3">
        <v>0</v>
      </c>
      <c r="C3">
        <v>0</v>
      </c>
      <c r="D3" s="2">
        <v>666.95330739299618</v>
      </c>
    </row>
    <row r="4" spans="1:4" x14ac:dyDescent="0.35">
      <c r="A4">
        <v>1</v>
      </c>
      <c r="B4">
        <v>1</v>
      </c>
      <c r="C4">
        <v>0</v>
      </c>
      <c r="D4" s="2">
        <v>791.60051185621251</v>
      </c>
    </row>
    <row r="5" spans="1:4" x14ac:dyDescent="0.35">
      <c r="A5">
        <v>0</v>
      </c>
      <c r="B5">
        <v>2</v>
      </c>
      <c r="C5">
        <v>0</v>
      </c>
      <c r="D5" s="2">
        <v>852.77114427860693</v>
      </c>
    </row>
    <row r="6" spans="1:4" x14ac:dyDescent="0.35">
      <c r="A6">
        <v>0</v>
      </c>
      <c r="B6">
        <v>0</v>
      </c>
      <c r="C6">
        <v>1</v>
      </c>
      <c r="D6" s="2">
        <v>1078.0314465408806</v>
      </c>
    </row>
    <row r="7" spans="1:4" x14ac:dyDescent="0.35">
      <c r="A7">
        <v>1</v>
      </c>
      <c r="B7">
        <v>2</v>
      </c>
      <c r="C7">
        <v>0</v>
      </c>
      <c r="D7" s="2">
        <v>1082.6104279733784</v>
      </c>
    </row>
    <row r="8" spans="1:4" x14ac:dyDescent="0.35">
      <c r="A8">
        <v>0</v>
      </c>
      <c r="B8">
        <v>1</v>
      </c>
      <c r="C8">
        <v>1</v>
      </c>
      <c r="D8" s="2">
        <v>1159.2913593482808</v>
      </c>
    </row>
    <row r="9" spans="1:4" x14ac:dyDescent="0.35">
      <c r="A9">
        <v>1</v>
      </c>
      <c r="B9">
        <v>0</v>
      </c>
      <c r="C9">
        <v>1</v>
      </c>
      <c r="D9" s="2">
        <v>1267.6665626155325</v>
      </c>
    </row>
    <row r="10" spans="1:4" x14ac:dyDescent="0.35">
      <c r="A10">
        <v>0</v>
      </c>
      <c r="B10">
        <v>3</v>
      </c>
      <c r="C10">
        <v>0</v>
      </c>
      <c r="D10" s="2">
        <v>1279.1567164179105</v>
      </c>
    </row>
    <row r="11" spans="1:4" x14ac:dyDescent="0.35">
      <c r="A11">
        <v>2</v>
      </c>
      <c r="B11">
        <v>0</v>
      </c>
      <c r="C11">
        <v>0</v>
      </c>
      <c r="D11" s="2">
        <v>1333.9066147859924</v>
      </c>
    </row>
    <row r="12" spans="1:4" x14ac:dyDescent="0.35">
      <c r="A12">
        <v>1</v>
      </c>
      <c r="B12">
        <v>1</v>
      </c>
      <c r="C12">
        <v>1</v>
      </c>
      <c r="D12" s="2">
        <v>1337.4539880317532</v>
      </c>
    </row>
    <row r="13" spans="1:4" x14ac:dyDescent="0.35">
      <c r="A13">
        <v>0</v>
      </c>
      <c r="B13">
        <v>2</v>
      </c>
      <c r="C13">
        <v>1</v>
      </c>
      <c r="D13" s="2">
        <v>1374.5437149269819</v>
      </c>
    </row>
    <row r="14" spans="1:4" x14ac:dyDescent="0.35">
      <c r="A14">
        <v>2</v>
      </c>
      <c r="B14">
        <v>1</v>
      </c>
      <c r="C14">
        <v>0</v>
      </c>
      <c r="D14" s="2">
        <v>1400.3969126995344</v>
      </c>
    </row>
    <row r="15" spans="1:4" x14ac:dyDescent="0.35">
      <c r="A15">
        <v>1</v>
      </c>
      <c r="B15">
        <v>3</v>
      </c>
      <c r="C15">
        <v>0</v>
      </c>
      <c r="D15" s="2">
        <v>1442.5909397329192</v>
      </c>
    </row>
    <row r="16" spans="1:4" x14ac:dyDescent="0.35">
      <c r="A16" t="s">
        <v>14</v>
      </c>
      <c r="D16" s="2" t="s">
        <v>14</v>
      </c>
    </row>
    <row r="17" spans="1:4" x14ac:dyDescent="0.35">
      <c r="A17" t="s">
        <v>14</v>
      </c>
      <c r="D17" s="2" t="s">
        <v>14</v>
      </c>
    </row>
    <row r="18" spans="1:4" x14ac:dyDescent="0.35">
      <c r="A18" t="s">
        <v>14</v>
      </c>
      <c r="D18" s="2" t="s">
        <v>14</v>
      </c>
    </row>
    <row r="19" spans="1:4" x14ac:dyDescent="0.35">
      <c r="A19" t="s">
        <v>14</v>
      </c>
      <c r="D19" s="2" t="s">
        <v>14</v>
      </c>
    </row>
    <row r="20" spans="1:4" x14ac:dyDescent="0.35">
      <c r="A20" t="s">
        <v>14</v>
      </c>
      <c r="D20" s="2" t="s">
        <v>14</v>
      </c>
    </row>
    <row r="21" spans="1:4" x14ac:dyDescent="0.35">
      <c r="A21" t="s">
        <v>14</v>
      </c>
      <c r="D21" s="2" t="s">
        <v>14</v>
      </c>
    </row>
    <row r="22" spans="1:4" x14ac:dyDescent="0.35">
      <c r="A22" t="s">
        <v>14</v>
      </c>
      <c r="D22" s="2" t="s">
        <v>14</v>
      </c>
    </row>
    <row r="23" spans="1:4" x14ac:dyDescent="0.35">
      <c r="A23" t="s">
        <v>14</v>
      </c>
      <c r="D23" s="2" t="s">
        <v>14</v>
      </c>
    </row>
    <row r="24" spans="1:4" x14ac:dyDescent="0.35">
      <c r="A24" t="s">
        <v>14</v>
      </c>
      <c r="D24" s="2" t="s">
        <v>14</v>
      </c>
    </row>
    <row r="25" spans="1:4" x14ac:dyDescent="0.35">
      <c r="A25" t="s">
        <v>14</v>
      </c>
      <c r="D25" s="2" t="s">
        <v>14</v>
      </c>
    </row>
    <row r="26" spans="1:4" x14ac:dyDescent="0.35">
      <c r="A26" t="s">
        <v>14</v>
      </c>
      <c r="D26" s="2" t="s">
        <v>14</v>
      </c>
    </row>
    <row r="27" spans="1:4" x14ac:dyDescent="0.35">
      <c r="A27" t="s">
        <v>14</v>
      </c>
      <c r="D27" s="2" t="s">
        <v>14</v>
      </c>
    </row>
    <row r="28" spans="1:4" x14ac:dyDescent="0.35">
      <c r="A28" t="s">
        <v>14</v>
      </c>
      <c r="D28" s="2" t="s">
        <v>14</v>
      </c>
    </row>
    <row r="29" spans="1:4" x14ac:dyDescent="0.35">
      <c r="A29" t="s">
        <v>14</v>
      </c>
      <c r="D29" s="2" t="s">
        <v>14</v>
      </c>
    </row>
    <row r="30" spans="1:4" x14ac:dyDescent="0.35">
      <c r="A30" t="s">
        <v>14</v>
      </c>
      <c r="D30" s="2" t="s">
        <v>14</v>
      </c>
    </row>
    <row r="31" spans="1:4" x14ac:dyDescent="0.35">
      <c r="A31" t="s">
        <v>14</v>
      </c>
      <c r="D31" s="2" t="s">
        <v>14</v>
      </c>
    </row>
    <row r="32" spans="1:4" x14ac:dyDescent="0.35">
      <c r="A32" t="s">
        <v>14</v>
      </c>
      <c r="D32" s="2" t="s">
        <v>14</v>
      </c>
    </row>
    <row r="33" spans="1:4" x14ac:dyDescent="0.35">
      <c r="A33" t="s">
        <v>14</v>
      </c>
      <c r="D33" s="2" t="s">
        <v>14</v>
      </c>
    </row>
    <row r="34" spans="1:4" x14ac:dyDescent="0.35">
      <c r="A34" t="s">
        <v>14</v>
      </c>
      <c r="D34" s="2" t="s">
        <v>14</v>
      </c>
    </row>
    <row r="35" spans="1:4" x14ac:dyDescent="0.35">
      <c r="A35" t="s">
        <v>14</v>
      </c>
      <c r="D35" s="2" t="s">
        <v>14</v>
      </c>
    </row>
    <row r="36" spans="1:4" x14ac:dyDescent="0.35">
      <c r="A36" t="s">
        <v>14</v>
      </c>
      <c r="D36" s="2" t="s">
        <v>14</v>
      </c>
    </row>
    <row r="37" spans="1:4" x14ac:dyDescent="0.35">
      <c r="A37" t="s">
        <v>14</v>
      </c>
      <c r="D37" s="2" t="s">
        <v>14</v>
      </c>
    </row>
    <row r="38" spans="1:4" x14ac:dyDescent="0.35">
      <c r="A38" t="s">
        <v>14</v>
      </c>
      <c r="D38" s="2" t="s">
        <v>14</v>
      </c>
    </row>
    <row r="39" spans="1:4" x14ac:dyDescent="0.35">
      <c r="A39" t="s">
        <v>14</v>
      </c>
      <c r="D39" s="2" t="s">
        <v>14</v>
      </c>
    </row>
    <row r="40" spans="1:4" x14ac:dyDescent="0.35">
      <c r="A40" t="s">
        <v>14</v>
      </c>
      <c r="D40" s="2" t="s">
        <v>14</v>
      </c>
    </row>
    <row r="41" spans="1:4" x14ac:dyDescent="0.35">
      <c r="A41" t="s">
        <v>14</v>
      </c>
      <c r="D41" s="2" t="s">
        <v>14</v>
      </c>
    </row>
    <row r="42" spans="1:4" x14ac:dyDescent="0.35">
      <c r="A42" t="s">
        <v>14</v>
      </c>
      <c r="D42" s="2" t="s">
        <v>14</v>
      </c>
    </row>
    <row r="43" spans="1:4" x14ac:dyDescent="0.35">
      <c r="A43" t="s">
        <v>14</v>
      </c>
      <c r="D43" s="2" t="s">
        <v>14</v>
      </c>
    </row>
    <row r="44" spans="1:4" x14ac:dyDescent="0.35">
      <c r="A44" t="s">
        <v>14</v>
      </c>
      <c r="D44" s="2" t="s">
        <v>14</v>
      </c>
    </row>
    <row r="45" spans="1:4" x14ac:dyDescent="0.35">
      <c r="A45" t="s">
        <v>14</v>
      </c>
      <c r="D45" s="2" t="s">
        <v>14</v>
      </c>
    </row>
    <row r="46" spans="1:4" x14ac:dyDescent="0.35">
      <c r="A46" t="s">
        <v>14</v>
      </c>
      <c r="D46" s="2" t="s">
        <v>14</v>
      </c>
    </row>
    <row r="47" spans="1:4" x14ac:dyDescent="0.35">
      <c r="A47" t="s">
        <v>14</v>
      </c>
      <c r="D47" s="2" t="s">
        <v>14</v>
      </c>
    </row>
    <row r="48" spans="1:4" x14ac:dyDescent="0.35">
      <c r="A48" t="s">
        <v>14</v>
      </c>
      <c r="D48" s="2" t="s">
        <v>14</v>
      </c>
    </row>
    <row r="49" spans="1:4" x14ac:dyDescent="0.35">
      <c r="A49" t="s">
        <v>14</v>
      </c>
      <c r="D49" s="2" t="s">
        <v>14</v>
      </c>
    </row>
    <row r="50" spans="1:4" x14ac:dyDescent="0.35">
      <c r="A50" t="s">
        <v>14</v>
      </c>
      <c r="D50" s="2" t="s">
        <v>14</v>
      </c>
    </row>
    <row r="51" spans="1:4" x14ac:dyDescent="0.35">
      <c r="A51" t="s">
        <v>14</v>
      </c>
      <c r="D51" s="2" t="s">
        <v>14</v>
      </c>
    </row>
    <row r="52" spans="1:4" x14ac:dyDescent="0.35">
      <c r="A52" t="s">
        <v>14</v>
      </c>
      <c r="D52" s="2" t="s">
        <v>14</v>
      </c>
    </row>
    <row r="53" spans="1:4" x14ac:dyDescent="0.35">
      <c r="A53" t="s">
        <v>14</v>
      </c>
      <c r="D53" s="2" t="s">
        <v>14</v>
      </c>
    </row>
    <row r="54" spans="1:4" x14ac:dyDescent="0.35">
      <c r="A54" t="s">
        <v>14</v>
      </c>
      <c r="D54" s="2" t="s">
        <v>14</v>
      </c>
    </row>
    <row r="55" spans="1:4" x14ac:dyDescent="0.35">
      <c r="A55" t="s">
        <v>14</v>
      </c>
      <c r="D55" s="2" t="s">
        <v>14</v>
      </c>
    </row>
    <row r="56" spans="1:4" x14ac:dyDescent="0.35">
      <c r="A56" t="s">
        <v>14</v>
      </c>
      <c r="D56" s="2" t="s">
        <v>14</v>
      </c>
    </row>
    <row r="57" spans="1:4" x14ac:dyDescent="0.35">
      <c r="A57" t="s">
        <v>14</v>
      </c>
      <c r="D57" s="2" t="s">
        <v>14</v>
      </c>
    </row>
    <row r="58" spans="1:4" x14ac:dyDescent="0.35">
      <c r="A58" t="s">
        <v>14</v>
      </c>
      <c r="D58" s="2" t="s">
        <v>14</v>
      </c>
    </row>
    <row r="59" spans="1:4" x14ac:dyDescent="0.35">
      <c r="A59" t="s">
        <v>14</v>
      </c>
      <c r="D59" s="2" t="s">
        <v>14</v>
      </c>
    </row>
    <row r="60" spans="1:4" x14ac:dyDescent="0.35">
      <c r="A60" t="s">
        <v>14</v>
      </c>
      <c r="D60" s="2" t="s">
        <v>14</v>
      </c>
    </row>
    <row r="61" spans="1:4" x14ac:dyDescent="0.35">
      <c r="A61" t="s">
        <v>14</v>
      </c>
      <c r="D61" s="2" t="s">
        <v>14</v>
      </c>
    </row>
    <row r="62" spans="1:4" x14ac:dyDescent="0.35">
      <c r="A62" t="s">
        <v>14</v>
      </c>
      <c r="D62" s="2" t="s">
        <v>14</v>
      </c>
    </row>
    <row r="63" spans="1:4" x14ac:dyDescent="0.35">
      <c r="A63" t="s">
        <v>14</v>
      </c>
      <c r="D63" s="2" t="s">
        <v>14</v>
      </c>
    </row>
    <row r="64" spans="1:4" x14ac:dyDescent="0.35">
      <c r="A64" t="s">
        <v>14</v>
      </c>
      <c r="D64" s="2" t="s">
        <v>14</v>
      </c>
    </row>
    <row r="65" spans="1:4" x14ac:dyDescent="0.35">
      <c r="A65" t="s">
        <v>14</v>
      </c>
      <c r="D65" s="2" t="s">
        <v>14</v>
      </c>
    </row>
    <row r="66" spans="1:4" x14ac:dyDescent="0.35">
      <c r="A66" t="s">
        <v>14</v>
      </c>
      <c r="D66" s="2" t="s">
        <v>14</v>
      </c>
    </row>
    <row r="67" spans="1:4" x14ac:dyDescent="0.35">
      <c r="A67" t="s">
        <v>14</v>
      </c>
      <c r="D67" s="2" t="s">
        <v>14</v>
      </c>
    </row>
    <row r="68" spans="1:4" x14ac:dyDescent="0.35">
      <c r="A68" t="s">
        <v>14</v>
      </c>
      <c r="D68" s="2" t="s">
        <v>14</v>
      </c>
    </row>
    <row r="69" spans="1:4" x14ac:dyDescent="0.35">
      <c r="A69" t="s">
        <v>14</v>
      </c>
      <c r="D69" s="2" t="s">
        <v>14</v>
      </c>
    </row>
    <row r="70" spans="1:4" x14ac:dyDescent="0.35">
      <c r="A70" t="s">
        <v>14</v>
      </c>
      <c r="D70" s="2" t="s">
        <v>14</v>
      </c>
    </row>
    <row r="71" spans="1:4" x14ac:dyDescent="0.35">
      <c r="A71" t="s">
        <v>14</v>
      </c>
      <c r="D71" s="2" t="s">
        <v>14</v>
      </c>
    </row>
    <row r="72" spans="1:4" x14ac:dyDescent="0.35">
      <c r="A72" t="s">
        <v>14</v>
      </c>
      <c r="D72" s="2" t="s">
        <v>14</v>
      </c>
    </row>
    <row r="73" spans="1:4" x14ac:dyDescent="0.35">
      <c r="A73" t="s">
        <v>14</v>
      </c>
      <c r="D73" s="2" t="s">
        <v>14</v>
      </c>
    </row>
    <row r="74" spans="1:4" x14ac:dyDescent="0.35">
      <c r="A74" t="s">
        <v>14</v>
      </c>
      <c r="D74" s="2" t="s">
        <v>14</v>
      </c>
    </row>
    <row r="75" spans="1:4" x14ac:dyDescent="0.35">
      <c r="A75" t="s">
        <v>14</v>
      </c>
      <c r="D75" s="2" t="s">
        <v>14</v>
      </c>
    </row>
    <row r="76" spans="1:4" x14ac:dyDescent="0.35">
      <c r="A76" t="s">
        <v>14</v>
      </c>
      <c r="D76" s="2" t="s">
        <v>14</v>
      </c>
    </row>
    <row r="77" spans="1:4" x14ac:dyDescent="0.35">
      <c r="A77" t="s">
        <v>14</v>
      </c>
      <c r="D77" s="2" t="s">
        <v>14</v>
      </c>
    </row>
    <row r="78" spans="1:4" x14ac:dyDescent="0.35">
      <c r="A78" t="s">
        <v>14</v>
      </c>
      <c r="D78" s="2" t="s">
        <v>14</v>
      </c>
    </row>
    <row r="79" spans="1:4" x14ac:dyDescent="0.35">
      <c r="A79" t="s">
        <v>14</v>
      </c>
      <c r="D79" s="2" t="s">
        <v>14</v>
      </c>
    </row>
    <row r="80" spans="1:4" x14ac:dyDescent="0.35">
      <c r="A80" t="s">
        <v>14</v>
      </c>
      <c r="D80" s="2" t="s">
        <v>14</v>
      </c>
    </row>
    <row r="81" spans="1:4" x14ac:dyDescent="0.35">
      <c r="A81" t="s">
        <v>14</v>
      </c>
      <c r="D81" s="2" t="s">
        <v>14</v>
      </c>
    </row>
    <row r="82" spans="1:4" x14ac:dyDescent="0.35">
      <c r="A82" t="s">
        <v>14</v>
      </c>
      <c r="D82" s="2" t="s">
        <v>14</v>
      </c>
    </row>
    <row r="83" spans="1:4" x14ac:dyDescent="0.35">
      <c r="A83" t="s">
        <v>14</v>
      </c>
      <c r="D83" s="2" t="s">
        <v>14</v>
      </c>
    </row>
    <row r="84" spans="1:4" x14ac:dyDescent="0.35">
      <c r="A84" t="s">
        <v>14</v>
      </c>
      <c r="D84" s="2" t="s">
        <v>14</v>
      </c>
    </row>
    <row r="85" spans="1:4" x14ac:dyDescent="0.35">
      <c r="A85" t="s">
        <v>14</v>
      </c>
      <c r="D85" s="2" t="s">
        <v>14</v>
      </c>
    </row>
    <row r="86" spans="1:4" x14ac:dyDescent="0.35">
      <c r="A86" t="s">
        <v>14</v>
      </c>
      <c r="D86" s="2" t="s">
        <v>14</v>
      </c>
    </row>
    <row r="87" spans="1:4" x14ac:dyDescent="0.35">
      <c r="A87" t="s">
        <v>14</v>
      </c>
      <c r="D87" s="2" t="s">
        <v>14</v>
      </c>
    </row>
    <row r="88" spans="1:4" x14ac:dyDescent="0.35">
      <c r="A88" t="s">
        <v>14</v>
      </c>
      <c r="D88" s="2" t="s">
        <v>14</v>
      </c>
    </row>
    <row r="89" spans="1:4" x14ac:dyDescent="0.35">
      <c r="A89" t="s">
        <v>14</v>
      </c>
      <c r="D89" s="2" t="s">
        <v>14</v>
      </c>
    </row>
    <row r="90" spans="1:4" x14ac:dyDescent="0.35">
      <c r="A90" t="s">
        <v>14</v>
      </c>
      <c r="D90" s="2" t="s">
        <v>14</v>
      </c>
    </row>
    <row r="91" spans="1:4" x14ac:dyDescent="0.35">
      <c r="A91" t="s">
        <v>14</v>
      </c>
      <c r="D91" s="2" t="s">
        <v>14</v>
      </c>
    </row>
    <row r="92" spans="1:4" x14ac:dyDescent="0.35">
      <c r="A92" t="s">
        <v>14</v>
      </c>
      <c r="D92" s="2" t="s">
        <v>14</v>
      </c>
    </row>
    <row r="93" spans="1:4" x14ac:dyDescent="0.35">
      <c r="A93" t="s">
        <v>14</v>
      </c>
      <c r="D93" s="2" t="s">
        <v>14</v>
      </c>
    </row>
    <row r="94" spans="1:4" x14ac:dyDescent="0.35">
      <c r="A94" t="s">
        <v>14</v>
      </c>
      <c r="D94" s="2" t="s">
        <v>14</v>
      </c>
    </row>
    <row r="95" spans="1:4" x14ac:dyDescent="0.35">
      <c r="A95" t="s">
        <v>14</v>
      </c>
      <c r="D95" s="2" t="s">
        <v>14</v>
      </c>
    </row>
    <row r="96" spans="1:4" x14ac:dyDescent="0.35">
      <c r="A96" t="s">
        <v>14</v>
      </c>
      <c r="D96" s="2" t="s">
        <v>14</v>
      </c>
    </row>
    <row r="97" spans="1:4" x14ac:dyDescent="0.35">
      <c r="A97" t="s">
        <v>14</v>
      </c>
      <c r="D97" s="2" t="s">
        <v>14</v>
      </c>
    </row>
    <row r="98" spans="1:4" x14ac:dyDescent="0.35">
      <c r="A98" t="s">
        <v>14</v>
      </c>
      <c r="D98" s="2" t="s">
        <v>14</v>
      </c>
    </row>
    <row r="99" spans="1:4" x14ac:dyDescent="0.35">
      <c r="A99" t="s">
        <v>14</v>
      </c>
      <c r="D99" s="2" t="s">
        <v>14</v>
      </c>
    </row>
    <row r="100" spans="1:4" x14ac:dyDescent="0.35">
      <c r="A100" t="s">
        <v>14</v>
      </c>
      <c r="D100" s="2" t="s">
        <v>14</v>
      </c>
    </row>
    <row r="101" spans="1:4" x14ac:dyDescent="0.35">
      <c r="A101" t="s">
        <v>14</v>
      </c>
      <c r="D101" s="2" t="s">
        <v>14</v>
      </c>
    </row>
    <row r="102" spans="1:4" x14ac:dyDescent="0.35">
      <c r="A102" t="s">
        <v>14</v>
      </c>
      <c r="D102" s="2" t="s">
        <v>14</v>
      </c>
    </row>
    <row r="103" spans="1:4" x14ac:dyDescent="0.35">
      <c r="A103" t="s">
        <v>14</v>
      </c>
      <c r="D103" s="2" t="s">
        <v>14</v>
      </c>
    </row>
    <row r="104" spans="1:4" x14ac:dyDescent="0.35">
      <c r="A104" t="s">
        <v>14</v>
      </c>
      <c r="D104" s="2" t="s">
        <v>14</v>
      </c>
    </row>
    <row r="105" spans="1:4" x14ac:dyDescent="0.35">
      <c r="A105" t="s">
        <v>14</v>
      </c>
      <c r="D105" s="2" t="s">
        <v>14</v>
      </c>
    </row>
    <row r="106" spans="1:4" x14ac:dyDescent="0.35">
      <c r="A106" t="s">
        <v>14</v>
      </c>
      <c r="D106" s="2" t="s">
        <v>14</v>
      </c>
    </row>
    <row r="107" spans="1:4" x14ac:dyDescent="0.35">
      <c r="A107" t="s">
        <v>14</v>
      </c>
      <c r="D107" s="2" t="s">
        <v>14</v>
      </c>
    </row>
    <row r="108" spans="1:4" x14ac:dyDescent="0.35">
      <c r="A108" t="s">
        <v>14</v>
      </c>
      <c r="D108" s="2" t="s">
        <v>14</v>
      </c>
    </row>
    <row r="109" spans="1:4" x14ac:dyDescent="0.35">
      <c r="A109" t="s">
        <v>14</v>
      </c>
      <c r="D109" s="2" t="s">
        <v>14</v>
      </c>
    </row>
    <row r="110" spans="1:4" x14ac:dyDescent="0.35">
      <c r="A110" t="s">
        <v>14</v>
      </c>
      <c r="D110" s="2" t="s">
        <v>14</v>
      </c>
    </row>
    <row r="111" spans="1:4" x14ac:dyDescent="0.35">
      <c r="A111" t="s">
        <v>14</v>
      </c>
      <c r="D111" s="2" t="s">
        <v>14</v>
      </c>
    </row>
    <row r="112" spans="1:4" x14ac:dyDescent="0.35">
      <c r="A112" t="s">
        <v>14</v>
      </c>
      <c r="D112" s="2" t="s">
        <v>14</v>
      </c>
    </row>
    <row r="113" spans="1:4" x14ac:dyDescent="0.35">
      <c r="A113" t="s">
        <v>14</v>
      </c>
      <c r="D113" s="2" t="s">
        <v>14</v>
      </c>
    </row>
    <row r="114" spans="1:4" x14ac:dyDescent="0.35">
      <c r="A114" t="s">
        <v>14</v>
      </c>
      <c r="D114" s="2" t="s">
        <v>14</v>
      </c>
    </row>
    <row r="115" spans="1:4" x14ac:dyDescent="0.35">
      <c r="A115" t="s">
        <v>14</v>
      </c>
      <c r="D115" s="2" t="s">
        <v>14</v>
      </c>
    </row>
    <row r="116" spans="1:4" x14ac:dyDescent="0.35">
      <c r="A116" t="s">
        <v>14</v>
      </c>
      <c r="D116" s="2" t="s">
        <v>14</v>
      </c>
    </row>
    <row r="117" spans="1:4" x14ac:dyDescent="0.35">
      <c r="A117" t="s">
        <v>14</v>
      </c>
      <c r="D117" s="2" t="s">
        <v>14</v>
      </c>
    </row>
    <row r="118" spans="1:4" x14ac:dyDescent="0.35">
      <c r="A118" t="s">
        <v>14</v>
      </c>
      <c r="D118" s="2" t="s">
        <v>14</v>
      </c>
    </row>
    <row r="119" spans="1:4" x14ac:dyDescent="0.35">
      <c r="A119" t="s">
        <v>14</v>
      </c>
      <c r="D119" s="2" t="s">
        <v>14</v>
      </c>
    </row>
    <row r="120" spans="1:4" x14ac:dyDescent="0.35">
      <c r="A120" t="s">
        <v>14</v>
      </c>
      <c r="D120" s="2" t="s">
        <v>14</v>
      </c>
    </row>
    <row r="121" spans="1:4" x14ac:dyDescent="0.35">
      <c r="A121" t="s">
        <v>14</v>
      </c>
      <c r="D121" s="2" t="s">
        <v>14</v>
      </c>
    </row>
    <row r="122" spans="1:4" x14ac:dyDescent="0.35">
      <c r="A122" t="s">
        <v>14</v>
      </c>
      <c r="D122" s="2" t="s">
        <v>14</v>
      </c>
    </row>
    <row r="123" spans="1:4" x14ac:dyDescent="0.35">
      <c r="A123" t="s">
        <v>14</v>
      </c>
      <c r="D123" s="2" t="s">
        <v>14</v>
      </c>
    </row>
    <row r="124" spans="1:4" x14ac:dyDescent="0.35">
      <c r="A124" t="s">
        <v>14</v>
      </c>
      <c r="D124" s="2" t="s">
        <v>14</v>
      </c>
    </row>
    <row r="125" spans="1:4" x14ac:dyDescent="0.35">
      <c r="A125" t="s">
        <v>14</v>
      </c>
      <c r="D125" s="2" t="s">
        <v>14</v>
      </c>
    </row>
    <row r="126" spans="1:4" x14ac:dyDescent="0.35">
      <c r="A126" t="s">
        <v>14</v>
      </c>
      <c r="D126" s="2" t="s">
        <v>14</v>
      </c>
    </row>
    <row r="127" spans="1:4" x14ac:dyDescent="0.35">
      <c r="A127" t="s">
        <v>14</v>
      </c>
      <c r="D127" s="2" t="s">
        <v>14</v>
      </c>
    </row>
    <row r="128" spans="1:4" x14ac:dyDescent="0.35">
      <c r="A128" t="s">
        <v>14</v>
      </c>
      <c r="D128" s="2" t="s">
        <v>14</v>
      </c>
    </row>
    <row r="129" spans="1:4" x14ac:dyDescent="0.35">
      <c r="A129" t="s">
        <v>14</v>
      </c>
      <c r="D129" s="2" t="s">
        <v>14</v>
      </c>
    </row>
    <row r="130" spans="1:4" x14ac:dyDescent="0.35">
      <c r="A130" t="s">
        <v>14</v>
      </c>
      <c r="D130" s="2" t="s">
        <v>14</v>
      </c>
    </row>
    <row r="131" spans="1:4" x14ac:dyDescent="0.35">
      <c r="A131" t="s">
        <v>14</v>
      </c>
      <c r="D131" s="2" t="s">
        <v>14</v>
      </c>
    </row>
    <row r="132" spans="1:4" x14ac:dyDescent="0.35">
      <c r="A132" t="s">
        <v>14</v>
      </c>
      <c r="D132" s="2" t="s">
        <v>14</v>
      </c>
    </row>
    <row r="133" spans="1:4" x14ac:dyDescent="0.35">
      <c r="A133" t="s">
        <v>14</v>
      </c>
      <c r="D133" s="2" t="s">
        <v>14</v>
      </c>
    </row>
    <row r="134" spans="1:4" x14ac:dyDescent="0.35">
      <c r="A134" t="s">
        <v>14</v>
      </c>
      <c r="D134" s="2" t="s">
        <v>14</v>
      </c>
    </row>
    <row r="135" spans="1:4" x14ac:dyDescent="0.35">
      <c r="A135" t="s">
        <v>14</v>
      </c>
      <c r="D135" s="2" t="s">
        <v>14</v>
      </c>
    </row>
    <row r="136" spans="1:4" x14ac:dyDescent="0.35">
      <c r="A136" t="s">
        <v>14</v>
      </c>
      <c r="D136" s="2" t="s">
        <v>14</v>
      </c>
    </row>
    <row r="137" spans="1:4" x14ac:dyDescent="0.35">
      <c r="A137" t="s">
        <v>14</v>
      </c>
      <c r="D137" s="2" t="s">
        <v>14</v>
      </c>
    </row>
    <row r="138" spans="1:4" x14ac:dyDescent="0.35">
      <c r="A138" t="s">
        <v>14</v>
      </c>
      <c r="D138" s="2" t="s">
        <v>14</v>
      </c>
    </row>
    <row r="139" spans="1:4" x14ac:dyDescent="0.35">
      <c r="A139" t="s">
        <v>14</v>
      </c>
      <c r="D139" s="2" t="s">
        <v>14</v>
      </c>
    </row>
    <row r="140" spans="1:4" x14ac:dyDescent="0.35">
      <c r="A140" t="s">
        <v>14</v>
      </c>
      <c r="D140" s="2" t="s">
        <v>14</v>
      </c>
    </row>
    <row r="141" spans="1:4" x14ac:dyDescent="0.35">
      <c r="A141" t="s">
        <v>14</v>
      </c>
      <c r="D141" s="2" t="s">
        <v>14</v>
      </c>
    </row>
    <row r="142" spans="1:4" x14ac:dyDescent="0.35">
      <c r="A142" t="s">
        <v>14</v>
      </c>
      <c r="D142" s="2" t="s">
        <v>14</v>
      </c>
    </row>
    <row r="143" spans="1:4" x14ac:dyDescent="0.35">
      <c r="A143" t="s">
        <v>14</v>
      </c>
      <c r="D143" s="2" t="s">
        <v>14</v>
      </c>
    </row>
    <row r="144" spans="1:4" x14ac:dyDescent="0.35">
      <c r="A144" t="s">
        <v>14</v>
      </c>
      <c r="D144" s="2" t="s">
        <v>14</v>
      </c>
    </row>
    <row r="145" spans="1:4" x14ac:dyDescent="0.35">
      <c r="A145" t="s">
        <v>14</v>
      </c>
      <c r="D145" s="2" t="s">
        <v>14</v>
      </c>
    </row>
    <row r="146" spans="1:4" x14ac:dyDescent="0.35">
      <c r="A146" t="s">
        <v>14</v>
      </c>
      <c r="D146" s="2" t="s">
        <v>14</v>
      </c>
    </row>
    <row r="147" spans="1:4" x14ac:dyDescent="0.35">
      <c r="A147" t="s">
        <v>14</v>
      </c>
      <c r="D147" s="2" t="s">
        <v>14</v>
      </c>
    </row>
    <row r="148" spans="1:4" x14ac:dyDescent="0.35">
      <c r="A148" t="s">
        <v>14</v>
      </c>
      <c r="D148" s="2" t="s">
        <v>14</v>
      </c>
    </row>
    <row r="149" spans="1:4" x14ac:dyDescent="0.35">
      <c r="A149" t="s">
        <v>14</v>
      </c>
      <c r="D149" s="2" t="s">
        <v>14</v>
      </c>
    </row>
    <row r="150" spans="1:4" x14ac:dyDescent="0.35">
      <c r="A150" t="s">
        <v>14</v>
      </c>
      <c r="D150" s="2" t="s">
        <v>14</v>
      </c>
    </row>
    <row r="151" spans="1:4" x14ac:dyDescent="0.35">
      <c r="A151" t="s">
        <v>14</v>
      </c>
      <c r="D151" s="2" t="s">
        <v>14</v>
      </c>
    </row>
    <row r="152" spans="1:4" x14ac:dyDescent="0.35">
      <c r="A152" t="s">
        <v>14</v>
      </c>
      <c r="D152" s="2" t="s">
        <v>14</v>
      </c>
    </row>
    <row r="153" spans="1:4" x14ac:dyDescent="0.35">
      <c r="A153" t="s">
        <v>14</v>
      </c>
      <c r="D153" s="2" t="s">
        <v>14</v>
      </c>
    </row>
    <row r="154" spans="1:4" x14ac:dyDescent="0.35">
      <c r="A154" t="s">
        <v>14</v>
      </c>
      <c r="D154" s="2" t="s">
        <v>14</v>
      </c>
    </row>
    <row r="155" spans="1:4" x14ac:dyDescent="0.35">
      <c r="A155" t="s">
        <v>14</v>
      </c>
      <c r="D155" s="2" t="s">
        <v>14</v>
      </c>
    </row>
    <row r="156" spans="1:4" x14ac:dyDescent="0.35">
      <c r="A156" t="s">
        <v>14</v>
      </c>
      <c r="D156" s="2" t="s">
        <v>14</v>
      </c>
    </row>
    <row r="157" spans="1:4" x14ac:dyDescent="0.35">
      <c r="A157" t="s">
        <v>14</v>
      </c>
      <c r="D157" s="2" t="s">
        <v>14</v>
      </c>
    </row>
    <row r="158" spans="1:4" x14ac:dyDescent="0.35">
      <c r="A158" t="s">
        <v>14</v>
      </c>
      <c r="D158" s="2" t="s">
        <v>14</v>
      </c>
    </row>
    <row r="159" spans="1:4" x14ac:dyDescent="0.35">
      <c r="A159" t="s">
        <v>14</v>
      </c>
      <c r="D159" s="2" t="s">
        <v>14</v>
      </c>
    </row>
    <row r="160" spans="1:4" x14ac:dyDescent="0.35">
      <c r="A160" t="s">
        <v>14</v>
      </c>
      <c r="D160" s="2" t="s">
        <v>14</v>
      </c>
    </row>
    <row r="161" spans="1:4" x14ac:dyDescent="0.35">
      <c r="A161" t="s">
        <v>14</v>
      </c>
      <c r="D161" s="2" t="s">
        <v>14</v>
      </c>
    </row>
    <row r="162" spans="1:4" x14ac:dyDescent="0.35">
      <c r="A162" t="s">
        <v>14</v>
      </c>
      <c r="D162" s="2" t="s">
        <v>14</v>
      </c>
    </row>
    <row r="163" spans="1:4" x14ac:dyDescent="0.35">
      <c r="A163" t="s">
        <v>14</v>
      </c>
      <c r="D163" s="2" t="s">
        <v>14</v>
      </c>
    </row>
    <row r="164" spans="1:4" x14ac:dyDescent="0.35">
      <c r="A164" t="s">
        <v>14</v>
      </c>
      <c r="D164" s="2" t="s">
        <v>14</v>
      </c>
    </row>
    <row r="165" spans="1:4" x14ac:dyDescent="0.35">
      <c r="A165" t="s">
        <v>14</v>
      </c>
      <c r="D165" s="2" t="s">
        <v>14</v>
      </c>
    </row>
    <row r="166" spans="1:4" x14ac:dyDescent="0.35">
      <c r="A166" t="s">
        <v>14</v>
      </c>
      <c r="D166" s="2" t="s">
        <v>14</v>
      </c>
    </row>
    <row r="167" spans="1:4" x14ac:dyDescent="0.35">
      <c r="A167" t="s">
        <v>14</v>
      </c>
      <c r="D167" s="2" t="s">
        <v>14</v>
      </c>
    </row>
    <row r="168" spans="1:4" x14ac:dyDescent="0.35">
      <c r="A168" t="s">
        <v>14</v>
      </c>
      <c r="D168" s="2" t="s">
        <v>14</v>
      </c>
    </row>
    <row r="169" spans="1:4" x14ac:dyDescent="0.35">
      <c r="A169" t="s">
        <v>14</v>
      </c>
      <c r="D169" s="2" t="s">
        <v>14</v>
      </c>
    </row>
    <row r="170" spans="1:4" x14ac:dyDescent="0.35">
      <c r="A170" t="s">
        <v>14</v>
      </c>
      <c r="D170" s="2" t="s">
        <v>14</v>
      </c>
    </row>
    <row r="171" spans="1:4" x14ac:dyDescent="0.35">
      <c r="A171" t="s">
        <v>14</v>
      </c>
      <c r="D171" s="2" t="s">
        <v>14</v>
      </c>
    </row>
    <row r="172" spans="1:4" x14ac:dyDescent="0.35">
      <c r="A172" t="s">
        <v>14</v>
      </c>
      <c r="D172" s="2" t="s">
        <v>14</v>
      </c>
    </row>
    <row r="173" spans="1:4" x14ac:dyDescent="0.35">
      <c r="A173" t="s">
        <v>14</v>
      </c>
      <c r="D173" s="2" t="s">
        <v>14</v>
      </c>
    </row>
    <row r="174" spans="1:4" x14ac:dyDescent="0.35">
      <c r="A174" t="s">
        <v>14</v>
      </c>
      <c r="D174" s="2" t="s">
        <v>14</v>
      </c>
    </row>
    <row r="175" spans="1:4" x14ac:dyDescent="0.35">
      <c r="A175" t="s">
        <v>14</v>
      </c>
      <c r="D175" s="2" t="s">
        <v>14</v>
      </c>
    </row>
    <row r="176" spans="1:4" x14ac:dyDescent="0.35">
      <c r="A176" t="s">
        <v>14</v>
      </c>
      <c r="D176" s="2" t="s">
        <v>14</v>
      </c>
    </row>
    <row r="177" spans="1:4" x14ac:dyDescent="0.35">
      <c r="A177" t="s">
        <v>14</v>
      </c>
      <c r="D177" s="2" t="s">
        <v>14</v>
      </c>
    </row>
    <row r="178" spans="1:4" x14ac:dyDescent="0.35">
      <c r="A178" t="s">
        <v>14</v>
      </c>
      <c r="D178" s="2" t="s">
        <v>14</v>
      </c>
    </row>
    <row r="179" spans="1:4" x14ac:dyDescent="0.35">
      <c r="A179" t="s">
        <v>14</v>
      </c>
      <c r="D179" s="2" t="s">
        <v>14</v>
      </c>
    </row>
    <row r="180" spans="1:4" x14ac:dyDescent="0.35">
      <c r="A180" t="s">
        <v>14</v>
      </c>
      <c r="D180" s="2" t="s">
        <v>14</v>
      </c>
    </row>
    <row r="181" spans="1:4" x14ac:dyDescent="0.35">
      <c r="A181" t="s">
        <v>14</v>
      </c>
      <c r="D181" s="2" t="s">
        <v>14</v>
      </c>
    </row>
    <row r="182" spans="1:4" x14ac:dyDescent="0.35">
      <c r="A182" t="s">
        <v>14</v>
      </c>
      <c r="D182" s="2" t="s">
        <v>14</v>
      </c>
    </row>
    <row r="183" spans="1:4" x14ac:dyDescent="0.35">
      <c r="A183" t="s">
        <v>14</v>
      </c>
      <c r="D183" s="2" t="s">
        <v>14</v>
      </c>
    </row>
    <row r="184" spans="1:4" x14ac:dyDescent="0.35">
      <c r="A184" t="s">
        <v>14</v>
      </c>
      <c r="D184" s="2" t="s">
        <v>14</v>
      </c>
    </row>
    <row r="185" spans="1:4" x14ac:dyDescent="0.35">
      <c r="A185" t="s">
        <v>14</v>
      </c>
      <c r="D185" s="2" t="s">
        <v>14</v>
      </c>
    </row>
    <row r="186" spans="1:4" x14ac:dyDescent="0.35">
      <c r="A186" t="s">
        <v>14</v>
      </c>
      <c r="D186" s="2" t="s">
        <v>14</v>
      </c>
    </row>
    <row r="187" spans="1:4" x14ac:dyDescent="0.35">
      <c r="A187" t="s">
        <v>14</v>
      </c>
      <c r="D187" s="2" t="s">
        <v>14</v>
      </c>
    </row>
    <row r="188" spans="1:4" x14ac:dyDescent="0.35">
      <c r="A188" t="s">
        <v>14</v>
      </c>
      <c r="D188" s="2" t="s">
        <v>14</v>
      </c>
    </row>
    <row r="189" spans="1:4" x14ac:dyDescent="0.35">
      <c r="A189" t="s">
        <v>14</v>
      </c>
      <c r="D189" s="2" t="s">
        <v>14</v>
      </c>
    </row>
    <row r="190" spans="1:4" x14ac:dyDescent="0.35">
      <c r="A190" t="s">
        <v>14</v>
      </c>
      <c r="D190" s="2" t="s">
        <v>14</v>
      </c>
    </row>
    <row r="191" spans="1:4" x14ac:dyDescent="0.35">
      <c r="A191" t="s">
        <v>14</v>
      </c>
      <c r="D191" s="2" t="s">
        <v>14</v>
      </c>
    </row>
    <row r="192" spans="1:4" x14ac:dyDescent="0.35">
      <c r="A192" t="s">
        <v>14</v>
      </c>
      <c r="D192" s="2" t="s">
        <v>14</v>
      </c>
    </row>
    <row r="193" spans="1:4" x14ac:dyDescent="0.35">
      <c r="A193" t="s">
        <v>14</v>
      </c>
      <c r="D193" s="2" t="s">
        <v>14</v>
      </c>
    </row>
    <row r="194" spans="1:4" x14ac:dyDescent="0.35">
      <c r="A194" t="s">
        <v>14</v>
      </c>
      <c r="D194" s="2" t="s">
        <v>14</v>
      </c>
    </row>
    <row r="195" spans="1:4" x14ac:dyDescent="0.35">
      <c r="A195" t="s">
        <v>14</v>
      </c>
      <c r="D195" s="2" t="s">
        <v>14</v>
      </c>
    </row>
    <row r="196" spans="1:4" x14ac:dyDescent="0.35">
      <c r="A196" t="s">
        <v>14</v>
      </c>
      <c r="D196" s="2" t="s">
        <v>14</v>
      </c>
    </row>
    <row r="197" spans="1:4" x14ac:dyDescent="0.35">
      <c r="A197" t="s">
        <v>14</v>
      </c>
      <c r="D197" s="2" t="s">
        <v>14</v>
      </c>
    </row>
    <row r="198" spans="1:4" x14ac:dyDescent="0.35">
      <c r="A198" t="s">
        <v>14</v>
      </c>
      <c r="D198" s="2" t="s">
        <v>14</v>
      </c>
    </row>
    <row r="199" spans="1:4" x14ac:dyDescent="0.35">
      <c r="A199" t="s">
        <v>14</v>
      </c>
      <c r="D199" s="2" t="s">
        <v>14</v>
      </c>
    </row>
    <row r="200" spans="1:4" x14ac:dyDescent="0.35">
      <c r="A200" t="s">
        <v>14</v>
      </c>
      <c r="D200" s="2" t="s">
        <v>14</v>
      </c>
    </row>
    <row r="201" spans="1:4" x14ac:dyDescent="0.35">
      <c r="A201" t="s">
        <v>14</v>
      </c>
      <c r="D201" s="2" t="s">
        <v>14</v>
      </c>
    </row>
    <row r="202" spans="1:4" x14ac:dyDescent="0.35">
      <c r="A202" t="s">
        <v>14</v>
      </c>
      <c r="D202" s="2" t="s">
        <v>14</v>
      </c>
    </row>
    <row r="203" spans="1:4" x14ac:dyDescent="0.35">
      <c r="A203" t="s">
        <v>14</v>
      </c>
      <c r="D203" s="2" t="s">
        <v>14</v>
      </c>
    </row>
    <row r="204" spans="1:4" x14ac:dyDescent="0.35">
      <c r="A204" t="s">
        <v>14</v>
      </c>
      <c r="D204" s="2" t="s">
        <v>14</v>
      </c>
    </row>
    <row r="205" spans="1:4" x14ac:dyDescent="0.35">
      <c r="A205" t="s">
        <v>14</v>
      </c>
      <c r="D205" s="2" t="s">
        <v>14</v>
      </c>
    </row>
    <row r="206" spans="1:4" x14ac:dyDescent="0.35">
      <c r="A206" t="s">
        <v>14</v>
      </c>
      <c r="D206" s="2" t="s">
        <v>14</v>
      </c>
    </row>
    <row r="207" spans="1:4" x14ac:dyDescent="0.35">
      <c r="A207" t="s">
        <v>14</v>
      </c>
      <c r="D207" s="2" t="s">
        <v>14</v>
      </c>
    </row>
    <row r="208" spans="1:4" x14ac:dyDescent="0.35">
      <c r="A208" t="s">
        <v>14</v>
      </c>
      <c r="D208" s="2" t="s">
        <v>14</v>
      </c>
    </row>
    <row r="209" spans="1:4" x14ac:dyDescent="0.35">
      <c r="A209" t="s">
        <v>14</v>
      </c>
      <c r="D209" s="2" t="s">
        <v>14</v>
      </c>
    </row>
    <row r="210" spans="1:4" x14ac:dyDescent="0.35">
      <c r="A210" t="s">
        <v>14</v>
      </c>
      <c r="D210" s="2" t="s">
        <v>14</v>
      </c>
    </row>
    <row r="211" spans="1:4" x14ac:dyDescent="0.35">
      <c r="A211" t="s">
        <v>14</v>
      </c>
      <c r="D211" s="2" t="s">
        <v>14</v>
      </c>
    </row>
    <row r="212" spans="1:4" x14ac:dyDescent="0.35">
      <c r="A212" t="s">
        <v>14</v>
      </c>
      <c r="D212" s="2" t="s">
        <v>14</v>
      </c>
    </row>
    <row r="213" spans="1:4" x14ac:dyDescent="0.35">
      <c r="A213" t="s">
        <v>14</v>
      </c>
      <c r="D213" s="2" t="s">
        <v>14</v>
      </c>
    </row>
    <row r="214" spans="1:4" x14ac:dyDescent="0.35">
      <c r="A214" t="s">
        <v>14</v>
      </c>
      <c r="D214" s="2" t="s">
        <v>14</v>
      </c>
    </row>
    <row r="215" spans="1:4" x14ac:dyDescent="0.35">
      <c r="A215" t="s">
        <v>14</v>
      </c>
      <c r="D215" s="2" t="s">
        <v>14</v>
      </c>
    </row>
    <row r="216" spans="1:4" x14ac:dyDescent="0.35">
      <c r="A216" t="s">
        <v>14</v>
      </c>
      <c r="D216" s="2" t="s">
        <v>14</v>
      </c>
    </row>
  </sheetData>
  <sortState xmlns:xlrd2="http://schemas.microsoft.com/office/spreadsheetml/2017/richdata2" ref="A2:D216">
    <sortCondition ref="D15:D21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4B48-99E8-4BA6-8310-92A2C06762CB}">
  <dimension ref="A1:S27"/>
  <sheetViews>
    <sheetView workbookViewId="0"/>
  </sheetViews>
  <sheetFormatPr defaultRowHeight="14.5" x14ac:dyDescent="0.35"/>
  <cols>
    <col min="2" max="2" width="32.81640625" bestFit="1" customWidth="1"/>
    <col min="8" max="8" width="12" bestFit="1" customWidth="1"/>
    <col min="9" max="9" width="17.81640625" bestFit="1" customWidth="1"/>
    <col min="17" max="17" width="12" bestFit="1" customWidth="1"/>
  </cols>
  <sheetData>
    <row r="1" spans="1:7" x14ac:dyDescent="0.35">
      <c r="A1" s="3" t="s">
        <v>15</v>
      </c>
      <c r="F1" t="s">
        <v>42</v>
      </c>
      <c r="G1">
        <v>1</v>
      </c>
    </row>
    <row r="2" spans="1:7" x14ac:dyDescent="0.35">
      <c r="A2" s="3" t="s">
        <v>15</v>
      </c>
    </row>
    <row r="8" spans="1:7" x14ac:dyDescent="0.35">
      <c r="A8">
        <v>0.5</v>
      </c>
      <c r="B8" t="s">
        <v>23</v>
      </c>
      <c r="C8" t="s">
        <v>24</v>
      </c>
      <c r="G8" t="s">
        <v>27</v>
      </c>
    </row>
    <row r="9" spans="1:7" x14ac:dyDescent="0.35">
      <c r="B9" t="s">
        <v>25</v>
      </c>
      <c r="C9" t="s">
        <v>26</v>
      </c>
      <c r="G9" t="s">
        <v>28</v>
      </c>
    </row>
    <row r="10" spans="1:7" x14ac:dyDescent="0.35">
      <c r="G10" t="s">
        <v>29</v>
      </c>
    </row>
    <row r="11" spans="1:7" x14ac:dyDescent="0.35">
      <c r="B11" t="s">
        <v>30</v>
      </c>
    </row>
    <row r="12" spans="1:7" x14ac:dyDescent="0.35">
      <c r="B12" t="s">
        <v>31</v>
      </c>
    </row>
    <row r="13" spans="1:7" x14ac:dyDescent="0.35">
      <c r="B13" t="s">
        <v>32</v>
      </c>
    </row>
    <row r="14" spans="1:7" x14ac:dyDescent="0.35">
      <c r="B14" t="s">
        <v>33</v>
      </c>
    </row>
    <row r="16" spans="1:7" x14ac:dyDescent="0.35">
      <c r="A16" t="s">
        <v>34</v>
      </c>
      <c r="B16" t="s">
        <v>41</v>
      </c>
    </row>
    <row r="17" spans="1:19" x14ac:dyDescent="0.35">
      <c r="B17">
        <f>331+0.606*19</f>
        <v>342.51400000000001</v>
      </c>
      <c r="C17">
        <v>342.5</v>
      </c>
    </row>
    <row r="18" spans="1:19" x14ac:dyDescent="0.35">
      <c r="B18">
        <f>0.606*1</f>
        <v>0.60599999999999998</v>
      </c>
      <c r="C18">
        <v>0.6</v>
      </c>
    </row>
    <row r="19" spans="1:19" x14ac:dyDescent="0.35">
      <c r="A19" t="s">
        <v>35</v>
      </c>
      <c r="B19" t="s">
        <v>40</v>
      </c>
    </row>
    <row r="22" spans="1:19" x14ac:dyDescent="0.35">
      <c r="A22" t="s">
        <v>36</v>
      </c>
      <c r="B22" s="1">
        <v>0.25700000000000001</v>
      </c>
      <c r="C22" t="s">
        <v>39</v>
      </c>
      <c r="D22">
        <f>1/1000</f>
        <v>1E-3</v>
      </c>
      <c r="E22" t="str">
        <f>"("&amp;B22&amp;" ± "&amp;D22&amp;") m"</f>
        <v>(0.257 ± 0.001) m</v>
      </c>
      <c r="G22">
        <f>B22^2</f>
        <v>6.6048999999999997E-2</v>
      </c>
      <c r="H22">
        <f>2*B22^2*D22/B22</f>
        <v>5.1400000000000003E-4</v>
      </c>
      <c r="I22" s="4">
        <v>6.6000000000000003E-2</v>
      </c>
      <c r="J22">
        <v>5.0000000000000001E-4</v>
      </c>
      <c r="K22" t="str">
        <f>"("&amp;I22&amp;" ± "&amp;J22&amp;") m²"</f>
        <v>(0.066 ± 0.0005) m²</v>
      </c>
      <c r="M22">
        <f>$G$1/G22</f>
        <v>15.140274644582053</v>
      </c>
      <c r="N22">
        <f>$G$1*H22/G22^2</f>
        <v>0.11782314898507434</v>
      </c>
      <c r="O22" s="8">
        <f>N22/M22</f>
        <v>7.7821011673151752E-3</v>
      </c>
    </row>
    <row r="23" spans="1:19" x14ac:dyDescent="0.35">
      <c r="A23" t="s">
        <v>37</v>
      </c>
      <c r="B23" s="1">
        <v>0.40200000000000002</v>
      </c>
      <c r="C23" t="s">
        <v>39</v>
      </c>
      <c r="D23">
        <f t="shared" ref="D23:D24" si="0">1/1000</f>
        <v>1E-3</v>
      </c>
      <c r="E23" t="str">
        <f t="shared" ref="E23:E24" si="1">"("&amp;B23&amp;" ± "&amp;D23&amp;") m"</f>
        <v>(0.402 ± 0.001) m</v>
      </c>
      <c r="G23">
        <f t="shared" ref="G23:G24" si="2">B23^2</f>
        <v>0.16160400000000003</v>
      </c>
      <c r="H23">
        <f>2*B23*D23</f>
        <v>8.0400000000000003E-4</v>
      </c>
      <c r="I23">
        <v>0.16159999999999999</v>
      </c>
      <c r="J23">
        <v>8.0000000000000004E-4</v>
      </c>
      <c r="K23" t="str">
        <f>"("&amp;I23&amp;" ± "&amp;J23&amp;") m²"</f>
        <v>(0.1616 ± 0.0008) m²</v>
      </c>
      <c r="M23">
        <f t="shared" ref="M23:M24" si="3">$G$1/G23</f>
        <v>6.1879656444147413</v>
      </c>
      <c r="N23">
        <f>$G$1*H23/G23^2</f>
        <v>3.0785898728431543E-2</v>
      </c>
      <c r="O23" s="8">
        <f t="shared" ref="O23:O24" si="4">N23/M23</f>
        <v>4.9751243781094518E-3</v>
      </c>
    </row>
    <row r="24" spans="1:19" x14ac:dyDescent="0.35">
      <c r="A24" t="s">
        <v>38</v>
      </c>
      <c r="B24" s="1">
        <v>0.159</v>
      </c>
      <c r="C24" t="s">
        <v>39</v>
      </c>
      <c r="D24">
        <f t="shared" si="0"/>
        <v>1E-3</v>
      </c>
      <c r="E24" t="str">
        <f t="shared" si="1"/>
        <v>(0.159 ± 0.001) m</v>
      </c>
      <c r="G24">
        <f t="shared" si="2"/>
        <v>2.5281000000000001E-2</v>
      </c>
      <c r="H24">
        <f>2*B24*D24</f>
        <v>3.1800000000000003E-4</v>
      </c>
      <c r="I24">
        <v>2.528E-2</v>
      </c>
      <c r="J24">
        <v>2.9999999999999997E-4</v>
      </c>
      <c r="K24" t="str">
        <f>"("&amp;I24&amp;" ± "&amp;J24&amp;") m²"</f>
        <v>(0.02528 ± 0.0003) m²</v>
      </c>
      <c r="M24">
        <f t="shared" si="3"/>
        <v>39.555397333966219</v>
      </c>
      <c r="N24">
        <f t="shared" ref="N24" si="5">$G$1*H24/G24^2</f>
        <v>0.49755216772284555</v>
      </c>
      <c r="O24" s="8">
        <f t="shared" si="4"/>
        <v>1.2578616352201259E-2</v>
      </c>
    </row>
    <row r="25" spans="1:19" x14ac:dyDescent="0.35">
      <c r="G25">
        <f>G22+G23+G24</f>
        <v>0.25293400000000005</v>
      </c>
      <c r="H25">
        <f>(H22^2+H23^2+H24^2)^0.5</f>
        <v>1.0058508835806628E-3</v>
      </c>
      <c r="I25" s="4">
        <f>I22+I23+I24</f>
        <v>0.25287999999999999</v>
      </c>
      <c r="J25">
        <f>(J22^2+J23^2+J24^2)^0.5</f>
        <v>9.8994949366116658E-4</v>
      </c>
      <c r="M25" s="9">
        <f>M24+M23+M22</f>
        <v>60.883637622963008</v>
      </c>
      <c r="N25" s="9">
        <f>(N22^2+N23^2+N24^2)^0.5</f>
        <v>0.51223844604146895</v>
      </c>
      <c r="P25" s="11">
        <f>M26*B17/2</f>
        <v>1336.283568514436</v>
      </c>
      <c r="Q25" s="11">
        <f>((B18/B17)^2+(N26/M26)^2)^0.5*P25</f>
        <v>6.0982933117930251</v>
      </c>
      <c r="R25" s="12">
        <v>1336</v>
      </c>
      <c r="S25" s="12">
        <v>6</v>
      </c>
    </row>
    <row r="26" spans="1:19" x14ac:dyDescent="0.35">
      <c r="M26" s="10">
        <f>M25^0.5</f>
        <v>7.8027967821136421</v>
      </c>
      <c r="N26" s="10">
        <f>0.5*M25^0.5*N25/M25</f>
        <v>3.2824028380161942E-2</v>
      </c>
      <c r="O26" s="8">
        <f>N26/M26</f>
        <v>4.2067004045785849E-3</v>
      </c>
    </row>
    <row r="27" spans="1:19" x14ac:dyDescent="0.35">
      <c r="G27">
        <f>G25^0.5</f>
        <v>0.50292544179033138</v>
      </c>
      <c r="H27">
        <f>0.5*G25^0.5*H25/G25</f>
        <v>9.999999999999998E-4</v>
      </c>
      <c r="I27" s="6">
        <f>I25^0.5</f>
        <v>0.50287175303450882</v>
      </c>
      <c r="J27">
        <f>0.5*I25^0.5*J25/I25</f>
        <v>9.8429618256290594E-4</v>
      </c>
      <c r="K27">
        <v>0.503</v>
      </c>
      <c r="L27">
        <v>1E-3</v>
      </c>
      <c r="M27" s="7">
        <f>L27/K27</f>
        <v>1.988071570576541E-3</v>
      </c>
    </row>
  </sheetData>
  <hyperlinks>
    <hyperlink ref="A1" r:id="rId1" display="https://numbergenerator.org/permutations-and-combinations" xr:uid="{EF7BE187-49ED-4B92-8EE2-436C0CE408EF}"/>
    <hyperlink ref="A2" r:id="rId2" display="https://numbergenerator.org/permutations-and-combinations" xr:uid="{D6DE7CC5-DC4E-4584-932F-AF6B03673E0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411C6D30F57B4196B20B7EACC14F4D" ma:contentTypeVersion="11" ma:contentTypeDescription="Create a new document." ma:contentTypeScope="" ma:versionID="6db56da8e05f9a2eeba5db3cab805031">
  <xsd:schema xmlns:xsd="http://www.w3.org/2001/XMLSchema" xmlns:xs="http://www.w3.org/2001/XMLSchema" xmlns:p="http://schemas.microsoft.com/office/2006/metadata/properties" xmlns:ns3="9bbfb0c1-32b1-413f-8808-671b95e9cde7" xmlns:ns4="09090070-2be9-4c22-93c4-eeb822e3fb19" targetNamespace="http://schemas.microsoft.com/office/2006/metadata/properties" ma:root="true" ma:fieldsID="dd14dad93616bd15334058df9a7e8863" ns3:_="" ns4:_="">
    <xsd:import namespace="9bbfb0c1-32b1-413f-8808-671b95e9cde7"/>
    <xsd:import namespace="09090070-2be9-4c22-93c4-eeb822e3fb1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fb0c1-32b1-413f-8808-671b95e9c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090070-2be9-4c22-93c4-eeb822e3fb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B89C7E-62F7-48AB-8638-EB339030D86A}">
  <ds:schemaRefs>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terms/"/>
    <ds:schemaRef ds:uri="http://www.w3.org/XML/1998/namespace"/>
    <ds:schemaRef ds:uri="9bbfb0c1-32b1-413f-8808-671b95e9cde7"/>
    <ds:schemaRef ds:uri="http://schemas.openxmlformats.org/package/2006/metadata/core-properties"/>
    <ds:schemaRef ds:uri="09090070-2be9-4c22-93c4-eeb822e3fb19"/>
    <ds:schemaRef ds:uri="http://purl.org/dc/elements/1.1/"/>
  </ds:schemaRefs>
</ds:datastoreItem>
</file>

<file path=customXml/itemProps2.xml><?xml version="1.0" encoding="utf-8"?>
<ds:datastoreItem xmlns:ds="http://schemas.openxmlformats.org/officeDocument/2006/customXml" ds:itemID="{7E9CB9C7-9352-456F-8DCB-1DCC25E4FF5E}">
  <ds:schemaRefs>
    <ds:schemaRef ds:uri="http://schemas.microsoft.com/sharepoint/v3/contenttype/forms"/>
  </ds:schemaRefs>
</ds:datastoreItem>
</file>

<file path=customXml/itemProps3.xml><?xml version="1.0" encoding="utf-8"?>
<ds:datastoreItem xmlns:ds="http://schemas.openxmlformats.org/officeDocument/2006/customXml" ds:itemID="{7B874EAE-7681-468C-9D67-A715EA4F7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bfb0c1-32b1-413f-8808-671b95e9cde7"/>
    <ds:schemaRef ds:uri="09090070-2be9-4c22-93c4-eeb822e3fb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short</vt:lpstr>
      <vt:lpstr>medium</vt:lpstr>
      <vt:lpstr>long</vt:lpstr>
      <vt:lpstr>measured</vt:lpstr>
      <vt:lpstr>predicted</vt:lpstr>
      <vt:lpstr>error calculations - unfinished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Healy</dc:creator>
  <cp:lastModifiedBy>Declan Healy</cp:lastModifiedBy>
  <dcterms:created xsi:type="dcterms:W3CDTF">2022-11-14T13:56:35Z</dcterms:created>
  <dcterms:modified xsi:type="dcterms:W3CDTF">2022-11-28T11:57:02Z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0x010100CA411C6D30F57B4196B20B7EACC14F4D</vt:lpwstr>
  </property>
</Properties>
</file>