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F03E532-3B6A-4201-9935-1509C38E8F6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l="1"/>
  <c r="D33" i="1" l="1"/>
  <c r="D19" i="1" l="1"/>
  <c r="D25" i="1"/>
  <c r="D20" i="1" l="1"/>
  <c r="G20" i="1" s="1"/>
  <c r="D26" i="1"/>
  <c r="D34" i="1" s="1"/>
  <c r="D31" i="1" s="1"/>
  <c r="D32" i="1" s="1"/>
  <c r="D36" i="1" l="1"/>
  <c r="G36" i="1" s="1"/>
  <c r="D35" i="1"/>
  <c r="D37" i="1" s="1"/>
  <c r="D23" i="1"/>
  <c r="D24" i="1" s="1"/>
  <c r="D28" i="1" l="1"/>
  <c r="G28" i="1" s="1"/>
  <c r="D27" i="1"/>
</calcChain>
</file>

<file path=xl/sharedStrings.xml><?xml version="1.0" encoding="utf-8"?>
<sst xmlns="http://schemas.openxmlformats.org/spreadsheetml/2006/main" count="67" uniqueCount="40">
  <si>
    <t>I=</t>
  </si>
  <si>
    <t>Uin=</t>
  </si>
  <si>
    <t>Uard=</t>
  </si>
  <si>
    <t>Ro=</t>
  </si>
  <si>
    <t>Rd1=</t>
  </si>
  <si>
    <t>Rd2=</t>
  </si>
  <si>
    <t>Ud1=</t>
  </si>
  <si>
    <t>Ud2=</t>
  </si>
  <si>
    <t>Rok=</t>
  </si>
  <si>
    <t>Rad=</t>
  </si>
  <si>
    <t>Isd=</t>
  </si>
  <si>
    <t>&lt;0,02</t>
  </si>
  <si>
    <t>`</t>
  </si>
  <si>
    <t>Rsd=</t>
  </si>
  <si>
    <t xml:space="preserve">   </t>
  </si>
  <si>
    <t>Исходный ток в цепи, А</t>
  </si>
  <si>
    <t>Напряжение источника питания, В</t>
  </si>
  <si>
    <t>Напряжение на пине ардуино в режиме холостого хода , В</t>
  </si>
  <si>
    <t>Добавочное сопротивление, Ом</t>
  </si>
  <si>
    <t>Оконечное сопротивление, Ом</t>
  </si>
  <si>
    <t>Сопротивление извещателя в режиме "Пожар"</t>
  </si>
  <si>
    <t>Напряжение в шлейфе извещателя (1 плечо делителя), В</t>
  </si>
  <si>
    <t>Напряжение на пине (2 плечо делителя), В</t>
  </si>
  <si>
    <t>Сопротивление 1 плеча делителя (расч.), ОМ</t>
  </si>
  <si>
    <t>Сопротивление 2 плеча делителя (расч.), ОМ</t>
  </si>
  <si>
    <t>Напряжение в шлейфе извещателя (1 плечо делителя) (расч.), В</t>
  </si>
  <si>
    <t>Напряжение на пине (2 плечо делителя) (расч.), В</t>
  </si>
  <si>
    <t>Общее сопротивление с оконечным резистором (расч.), Ом</t>
  </si>
  <si>
    <t>Начальное общее сопротивление (расч.), Ом</t>
  </si>
  <si>
    <t>Ток в цепи (расч.), А</t>
  </si>
  <si>
    <t>Общее сопротивление с ок. и доб. резисторами и сопр изв, (расч.), Ом</t>
  </si>
  <si>
    <t>&gt;9</t>
  </si>
  <si>
    <t>&lt;5</t>
  </si>
  <si>
    <t>Ток через извещатель в режиме "пожар"</t>
  </si>
  <si>
    <t>1. Выбор начального напряжения и тока в цепи.</t>
  </si>
  <si>
    <t>значение АЦП:</t>
  </si>
  <si>
    <t>2. Подключение оконечного резистора для контроля целостности шлейфа.</t>
  </si>
  <si>
    <t>3. Подключение извещателя через добавочный резистор.</t>
  </si>
  <si>
    <t>Параметры, задаваемые пользователем</t>
  </si>
  <si>
    <t>Расчет цепи: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</si>
</sst>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Fill="1" applyBorder="1"/>
    <xf numFmtId="0" fontId="0" fillId="0" borderId="1" xfId="0" applyFill="1" applyBorder="1" applyAlignment="1">
      <alignment horizontal="right"/>
    </xf>
    <xf numFmtId="0" fontId="0" fillId="0" borderId="1" xfId="0" quotePrefix="1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1" xfId="0" applyFill="1" applyBorder="1"/>
    <xf numFmtId="0" fontId="0" fillId="2" borderId="7" xfId="0" applyFill="1" applyBorder="1" applyAlignment="1">
      <alignment horizontal="left"/>
    </xf>
    <xf numFmtId="0" fontId="1" fillId="2" borderId="3" xfId="0" quotePrefix="1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4" xfId="0" applyBorder="1"/>
    <xf numFmtId="0" fontId="1" fillId="0" borderId="0" xfId="0" applyFont="1"/>
    <xf numFmtId="0" fontId="1" fillId="0" borderId="4" xfId="0" applyFont="1" applyFill="1" applyBorder="1"/>
    <xf numFmtId="0" fontId="1" fillId="0" borderId="0" xfId="0" applyFont="1" applyAlignment="1">
      <alignment wrapText="1"/>
    </xf>
    <xf numFmtId="0" fontId="0" fillId="0" borderId="0" xfId="0" applyFill="1" applyBorder="1" applyAlignment="1">
      <alignment horizontal="left"/>
    </xf>
    <xf numFmtId="0" fontId="1" fillId="0" borderId="0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7"/>
  <sheetViews>
    <sheetView tabSelected="1" workbookViewId="0">
      <selection activeCell="F7" sqref="F7"/>
    </sheetView>
  </sheetViews>
  <sheetFormatPr defaultRowHeight="15" x14ac:dyDescent="0.25"/>
  <cols>
    <col min="1" max="1" width="2.5703125" customWidth="1"/>
    <col min="2" max="2" width="67.28515625" bestFit="1" customWidth="1"/>
    <col min="5" max="5" width="4.42578125" customWidth="1"/>
    <col min="6" max="6" width="14.140625" customWidth="1"/>
  </cols>
  <sheetData>
    <row r="2" spans="2:16" x14ac:dyDescent="0.25">
      <c r="B2" s="23" t="s">
        <v>38</v>
      </c>
      <c r="P2" t="s">
        <v>14</v>
      </c>
    </row>
    <row r="3" spans="2:16" x14ac:dyDescent="0.25">
      <c r="B3" s="6" t="s">
        <v>15</v>
      </c>
      <c r="C3" s="7" t="s">
        <v>0</v>
      </c>
      <c r="D3" s="6">
        <v>0.02</v>
      </c>
    </row>
    <row r="4" spans="2:16" x14ac:dyDescent="0.25">
      <c r="B4" s="6" t="s">
        <v>16</v>
      </c>
      <c r="C4" s="6" t="s">
        <v>1</v>
      </c>
      <c r="D4" s="6">
        <v>12</v>
      </c>
    </row>
    <row r="5" spans="2:16" x14ac:dyDescent="0.25">
      <c r="B5" s="6" t="s">
        <v>17</v>
      </c>
      <c r="C5" s="6" t="s">
        <v>2</v>
      </c>
      <c r="D5" s="6">
        <v>1</v>
      </c>
    </row>
    <row r="6" spans="2:16" x14ac:dyDescent="0.25">
      <c r="B6" s="6" t="s">
        <v>18</v>
      </c>
      <c r="C6" s="6" t="s">
        <v>9</v>
      </c>
      <c r="D6" s="6">
        <v>1000</v>
      </c>
    </row>
    <row r="7" spans="2:16" x14ac:dyDescent="0.25">
      <c r="B7" s="6" t="s">
        <v>19</v>
      </c>
      <c r="C7" s="6" t="s">
        <v>8</v>
      </c>
      <c r="D7" s="6">
        <v>4700</v>
      </c>
    </row>
    <row r="8" spans="2:16" x14ac:dyDescent="0.25">
      <c r="B8" s="6" t="s">
        <v>20</v>
      </c>
      <c r="C8" s="6" t="s">
        <v>13</v>
      </c>
      <c r="D8" s="6">
        <v>1000</v>
      </c>
    </row>
    <row r="12" spans="2:16" x14ac:dyDescent="0.25">
      <c r="B12" t="s">
        <v>39</v>
      </c>
    </row>
    <row r="14" spans="2:16" x14ac:dyDescent="0.25">
      <c r="B14" s="23" t="s">
        <v>34</v>
      </c>
    </row>
    <row r="15" spans="2:16" x14ac:dyDescent="0.25">
      <c r="B15" s="6" t="s">
        <v>28</v>
      </c>
      <c r="C15" s="7" t="s">
        <v>3</v>
      </c>
      <c r="D15" s="8">
        <f>D4/D3</f>
        <v>600</v>
      </c>
    </row>
    <row r="16" spans="2:16" x14ac:dyDescent="0.25">
      <c r="B16" s="6" t="s">
        <v>15</v>
      </c>
      <c r="C16" s="7" t="s">
        <v>0</v>
      </c>
      <c r="D16" s="8">
        <f>D4/D15</f>
        <v>0.02</v>
      </c>
    </row>
    <row r="17" spans="1:7" x14ac:dyDescent="0.25">
      <c r="B17" s="11" t="s">
        <v>23</v>
      </c>
      <c r="C17" s="7" t="s">
        <v>4</v>
      </c>
      <c r="D17" s="20">
        <f>((D4-D5)*D15)/D4</f>
        <v>550</v>
      </c>
    </row>
    <row r="18" spans="1:7" ht="15.75" thickBot="1" x14ac:dyDescent="0.3">
      <c r="A18" s="3"/>
      <c r="B18" s="11" t="s">
        <v>24</v>
      </c>
      <c r="C18" s="7" t="s">
        <v>5</v>
      </c>
      <c r="D18" s="21">
        <f>D15-D17</f>
        <v>50</v>
      </c>
    </row>
    <row r="19" spans="1:7" ht="15.75" thickBot="1" x14ac:dyDescent="0.3">
      <c r="B19" s="6" t="s">
        <v>25</v>
      </c>
      <c r="C19" s="12" t="s">
        <v>6</v>
      </c>
      <c r="D19" s="17">
        <f>D17*D3</f>
        <v>11</v>
      </c>
      <c r="E19" s="18" t="s">
        <v>31</v>
      </c>
    </row>
    <row r="20" spans="1:7" ht="15.75" thickBot="1" x14ac:dyDescent="0.3">
      <c r="B20" s="6" t="s">
        <v>26</v>
      </c>
      <c r="C20" s="12" t="s">
        <v>7</v>
      </c>
      <c r="D20" s="17">
        <f>D18*D3</f>
        <v>1</v>
      </c>
      <c r="E20" s="18" t="s">
        <v>32</v>
      </c>
      <c r="F20" t="s">
        <v>35</v>
      </c>
      <c r="G20" s="4">
        <f>1023*D20/5</f>
        <v>204.6</v>
      </c>
    </row>
    <row r="21" spans="1:7" x14ac:dyDescent="0.25">
      <c r="B21" s="22"/>
      <c r="C21" s="5"/>
      <c r="D21" s="26"/>
      <c r="E21" s="27"/>
      <c r="G21" s="4"/>
    </row>
    <row r="22" spans="1:7" x14ac:dyDescent="0.25">
      <c r="A22" s="4"/>
      <c r="B22" s="24" t="s">
        <v>36</v>
      </c>
      <c r="C22" s="1"/>
      <c r="D22" s="4"/>
    </row>
    <row r="23" spans="1:7" x14ac:dyDescent="0.25">
      <c r="B23" s="6" t="s">
        <v>27</v>
      </c>
      <c r="C23" s="7" t="s">
        <v>3</v>
      </c>
      <c r="D23" s="8">
        <f>D25+D26</f>
        <v>542.38095238095241</v>
      </c>
    </row>
    <row r="24" spans="1:7" x14ac:dyDescent="0.25">
      <c r="B24" s="9" t="s">
        <v>29</v>
      </c>
      <c r="C24" s="10" t="s">
        <v>0</v>
      </c>
      <c r="D24" s="8">
        <f>D4/D23</f>
        <v>2.2124670763827917E-2</v>
      </c>
    </row>
    <row r="25" spans="1:7" x14ac:dyDescent="0.25">
      <c r="A25" s="3"/>
      <c r="B25" s="11" t="s">
        <v>23</v>
      </c>
      <c r="C25" s="7" t="s">
        <v>4</v>
      </c>
      <c r="D25" s="8">
        <f>(D17*D7)/(D17+D7)</f>
        <v>492.38095238095241</v>
      </c>
    </row>
    <row r="26" spans="1:7" ht="15.75" thickBot="1" x14ac:dyDescent="0.3">
      <c r="A26" s="3"/>
      <c r="B26" s="11" t="s">
        <v>24</v>
      </c>
      <c r="C26" s="10" t="s">
        <v>5</v>
      </c>
      <c r="D26" s="13">
        <f>D18</f>
        <v>50</v>
      </c>
    </row>
    <row r="27" spans="1:7" ht="15.75" thickBot="1" x14ac:dyDescent="0.3">
      <c r="B27" s="6" t="s">
        <v>21</v>
      </c>
      <c r="C27" s="12" t="s">
        <v>6</v>
      </c>
      <c r="D27" s="17">
        <f>D25*D24</f>
        <v>10.893766461808603</v>
      </c>
      <c r="E27" s="18" t="s">
        <v>31</v>
      </c>
    </row>
    <row r="28" spans="1:7" ht="15.75" thickBot="1" x14ac:dyDescent="0.3">
      <c r="B28" s="6" t="s">
        <v>22</v>
      </c>
      <c r="C28" s="12" t="s">
        <v>7</v>
      </c>
      <c r="D28" s="17">
        <f>D26*D24</f>
        <v>1.1062335381913959</v>
      </c>
      <c r="E28" s="18" t="s">
        <v>32</v>
      </c>
      <c r="F28" t="s">
        <v>35</v>
      </c>
      <c r="G28">
        <f>1023*D28/5</f>
        <v>226.33538191395959</v>
      </c>
    </row>
    <row r="29" spans="1:7" x14ac:dyDescent="0.25">
      <c r="B29" s="2"/>
      <c r="C29" s="5"/>
      <c r="D29" s="26"/>
      <c r="E29" s="27"/>
    </row>
    <row r="30" spans="1:7" x14ac:dyDescent="0.25">
      <c r="A30" s="4"/>
      <c r="B30" s="25" t="s">
        <v>37</v>
      </c>
      <c r="C30" s="1"/>
      <c r="D30" s="4"/>
      <c r="G30" t="s">
        <v>12</v>
      </c>
    </row>
    <row r="31" spans="1:7" x14ac:dyDescent="0.25">
      <c r="B31" s="6" t="s">
        <v>30</v>
      </c>
      <c r="C31" s="7" t="s">
        <v>3</v>
      </c>
      <c r="D31" s="8">
        <f>D33+D34</f>
        <v>445.10890332441727</v>
      </c>
    </row>
    <row r="32" spans="1:7" x14ac:dyDescent="0.25">
      <c r="B32" s="9" t="s">
        <v>29</v>
      </c>
      <c r="C32" s="10" t="s">
        <v>0</v>
      </c>
      <c r="D32" s="8">
        <f>D4/D31</f>
        <v>2.6959694381250805E-2</v>
      </c>
    </row>
    <row r="33" spans="1:7" x14ac:dyDescent="0.25">
      <c r="B33" s="11" t="s">
        <v>23</v>
      </c>
      <c r="C33" s="7" t="s">
        <v>4</v>
      </c>
      <c r="D33" s="8">
        <f>1/((1/(D6+D8))+(1/D7)+(1/D17))</f>
        <v>395.10890332441727</v>
      </c>
    </row>
    <row r="34" spans="1:7" ht="15.75" thickBot="1" x14ac:dyDescent="0.3">
      <c r="A34" s="3"/>
      <c r="B34" s="11" t="s">
        <v>24</v>
      </c>
      <c r="C34" s="10" t="s">
        <v>5</v>
      </c>
      <c r="D34" s="13">
        <f>D26</f>
        <v>50</v>
      </c>
    </row>
    <row r="35" spans="1:7" ht="15.75" thickBot="1" x14ac:dyDescent="0.3">
      <c r="B35" s="6" t="s">
        <v>21</v>
      </c>
      <c r="C35" s="12" t="s">
        <v>6</v>
      </c>
      <c r="D35" s="17">
        <f>D33*D32</f>
        <v>10.65201528093746</v>
      </c>
      <c r="E35" s="18" t="s">
        <v>31</v>
      </c>
    </row>
    <row r="36" spans="1:7" ht="15.75" thickBot="1" x14ac:dyDescent="0.3">
      <c r="B36" s="14" t="s">
        <v>22</v>
      </c>
      <c r="C36" s="15" t="s">
        <v>7</v>
      </c>
      <c r="D36" s="17">
        <f>D34*D32</f>
        <v>1.3479847190625402</v>
      </c>
      <c r="E36" s="18" t="s">
        <v>32</v>
      </c>
      <c r="F36" t="s">
        <v>35</v>
      </c>
      <c r="G36">
        <f>1023*D36/5</f>
        <v>275.7976735201957</v>
      </c>
    </row>
    <row r="37" spans="1:7" ht="15.75" thickBot="1" x14ac:dyDescent="0.3">
      <c r="B37" s="16" t="s">
        <v>33</v>
      </c>
      <c r="C37" s="12" t="s">
        <v>10</v>
      </c>
      <c r="D37" s="19">
        <f>D35/(D8+D6)</f>
        <v>5.3260076404687299E-3</v>
      </c>
      <c r="E37" s="18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2019-11-09T19:18:48Z</dcterms:modified>
</cp:coreProperties>
</file>