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ao" sheetId="1" state="visible" r:id="rId1"/>
    <sheet name="Beneficios" sheetId="2" state="visible" r:id="rId2"/>
    <sheet name="Anali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ID_CALCULO</t>
        </is>
      </c>
      <c r="B1" t="inlineStr">
        <is>
          <t>PRODUTO</t>
        </is>
      </c>
      <c r="C1" t="inlineStr">
        <is>
          <t>CATEGORIA</t>
        </is>
      </c>
      <c r="D1" t="inlineStr">
        <is>
          <t>VALOR_BASE</t>
        </is>
      </c>
      <c r="E1" t="inlineStr">
        <is>
          <t>QUANTIDADE</t>
        </is>
      </c>
      <c r="F1" t="inlineStr">
        <is>
          <t>VALOR_UNITARIO</t>
        </is>
      </c>
      <c r="G1" t="inlineStr">
        <is>
          <t>SUBTOTAL</t>
        </is>
      </c>
      <c r="H1" t="inlineStr">
        <is>
          <t>PERCENTUAL_DESCONTO</t>
        </is>
      </c>
      <c r="I1" t="inlineStr">
        <is>
          <t>VALOR_DESCONTO</t>
        </is>
      </c>
      <c r="J1" t="inlineStr">
        <is>
          <t>VALOR_LIQUIDO</t>
        </is>
      </c>
      <c r="K1" t="inlineStr">
        <is>
          <t>PERCENTUAL_IMPOSTO</t>
        </is>
      </c>
      <c r="L1" t="inlineStr">
        <is>
          <t>VALOR_IMPOSTO</t>
        </is>
      </c>
      <c r="M1" t="inlineStr">
        <is>
          <t>VALOR_TOTAL</t>
        </is>
      </c>
      <c r="N1" t="inlineStr">
        <is>
          <t>STATUS_CALCULO</t>
        </is>
      </c>
      <c r="O1" t="inlineStr">
        <is>
          <t>DATA_PROCESSAMENTO</t>
        </is>
      </c>
    </row>
    <row r="2">
      <c r="A2" t="inlineStr">
        <is>
          <t>CALC_0001</t>
        </is>
      </c>
      <c r="B2" t="inlineStr">
        <is>
          <t>Produto D</t>
        </is>
      </c>
      <c r="C2" t="inlineStr">
        <is>
          <t>CASA</t>
        </is>
      </c>
      <c r="D2" t="n">
        <v>551.52</v>
      </c>
      <c r="E2" t="n">
        <v>13</v>
      </c>
      <c r="F2" t="n">
        <v>413.54</v>
      </c>
      <c r="G2" t="n">
        <v>5376.02</v>
      </c>
      <c r="H2" t="n">
        <v>5</v>
      </c>
      <c r="I2" t="n">
        <v>268.801</v>
      </c>
      <c r="J2" t="n">
        <v>5107.219</v>
      </c>
      <c r="K2" t="n">
        <v>5</v>
      </c>
      <c r="L2" t="n">
        <v>255.36095</v>
      </c>
      <c r="M2" t="n">
        <v>5362.57995</v>
      </c>
      <c r="N2" t="inlineStr">
        <is>
          <t>CALCULADO</t>
        </is>
      </c>
      <c r="O2" s="1" t="n">
        <v>45825.61543384259</v>
      </c>
    </row>
    <row r="3">
      <c r="A3" t="inlineStr">
        <is>
          <t>CALC_0002</t>
        </is>
      </c>
      <c r="B3" t="inlineStr">
        <is>
          <t>Produto E</t>
        </is>
      </c>
      <c r="C3" t="inlineStr">
        <is>
          <t>CASA</t>
        </is>
      </c>
      <c r="D3" t="n">
        <v>381.46</v>
      </c>
      <c r="E3" t="n">
        <v>13</v>
      </c>
      <c r="F3" t="n">
        <v>199.08</v>
      </c>
      <c r="G3" t="n">
        <v>2588.04</v>
      </c>
      <c r="H3" t="n">
        <v>5</v>
      </c>
      <c r="I3" t="n">
        <v>129.402</v>
      </c>
      <c r="J3" t="n">
        <v>2458.638</v>
      </c>
      <c r="K3" t="n">
        <v>15</v>
      </c>
      <c r="L3" t="n">
        <v>368.7957</v>
      </c>
      <c r="M3" t="n">
        <v>2827.4337</v>
      </c>
      <c r="N3" t="inlineStr">
        <is>
          <t>CALCULADO</t>
        </is>
      </c>
      <c r="O3" s="1" t="n">
        <v>45812.61543384259</v>
      </c>
    </row>
    <row r="4">
      <c r="A4" t="inlineStr">
        <is>
          <t>CALC_0003</t>
        </is>
      </c>
      <c r="B4" t="inlineStr">
        <is>
          <t>Produto D</t>
        </is>
      </c>
      <c r="C4" t="inlineStr">
        <is>
          <t>ALIMENTOS</t>
        </is>
      </c>
      <c r="D4" t="n">
        <v>877.29</v>
      </c>
      <c r="E4" t="n">
        <v>13</v>
      </c>
      <c r="F4" t="n">
        <v>301.4</v>
      </c>
      <c r="G4" t="n">
        <v>3918.2</v>
      </c>
      <c r="H4" t="n">
        <v>5</v>
      </c>
      <c r="I4" t="n">
        <v>195.91</v>
      </c>
      <c r="J4" t="n">
        <v>3722.29</v>
      </c>
      <c r="K4" t="n">
        <v>5</v>
      </c>
      <c r="L4" t="n">
        <v>186.1145</v>
      </c>
      <c r="M4" t="n">
        <v>3908.4045</v>
      </c>
      <c r="N4" t="inlineStr">
        <is>
          <t>CALCULADO</t>
        </is>
      </c>
      <c r="O4" s="1" t="n">
        <v>45803.61543385417</v>
      </c>
    </row>
    <row r="5">
      <c r="A5" t="inlineStr">
        <is>
          <t>CALC_0004</t>
        </is>
      </c>
      <c r="B5" t="inlineStr">
        <is>
          <t>Produto B</t>
        </is>
      </c>
      <c r="C5" t="inlineStr">
        <is>
          <t>VESTUARIO</t>
        </is>
      </c>
      <c r="D5" t="n">
        <v>921.98</v>
      </c>
      <c r="E5" t="n">
        <v>20</v>
      </c>
      <c r="F5" t="n">
        <v>272.62</v>
      </c>
      <c r="G5" t="n">
        <v>5452.4</v>
      </c>
      <c r="H5" t="n">
        <v>5</v>
      </c>
      <c r="I5" t="n">
        <v>272.62</v>
      </c>
      <c r="J5" t="n">
        <v>5179.78</v>
      </c>
      <c r="K5" t="n">
        <v>0</v>
      </c>
      <c r="L5" t="n">
        <v>0</v>
      </c>
      <c r="M5" t="n">
        <v>5179.78</v>
      </c>
      <c r="N5" t="inlineStr">
        <is>
          <t>CALCULADO</t>
        </is>
      </c>
      <c r="O5" s="1" t="n">
        <v>45822.61543385417</v>
      </c>
    </row>
    <row r="6">
      <c r="A6" t="inlineStr">
        <is>
          <t>CALC_0005</t>
        </is>
      </c>
      <c r="B6" t="inlineStr">
        <is>
          <t>Produto E</t>
        </is>
      </c>
      <c r="C6" t="inlineStr">
        <is>
          <t>ALIMENTOS</t>
        </is>
      </c>
      <c r="D6" t="n">
        <v>328.17</v>
      </c>
      <c r="E6" t="n">
        <v>17</v>
      </c>
      <c r="F6" t="n">
        <v>342.43</v>
      </c>
      <c r="G6" t="n">
        <v>5821.31</v>
      </c>
      <c r="H6" t="n">
        <v>5</v>
      </c>
      <c r="I6" t="n">
        <v>291.0655</v>
      </c>
      <c r="J6" t="n">
        <v>5530.244500000001</v>
      </c>
      <c r="K6" t="n">
        <v>10</v>
      </c>
      <c r="L6" t="n">
        <v>553.0244500000001</v>
      </c>
      <c r="M6" t="n">
        <v>6083.268950000001</v>
      </c>
      <c r="N6" t="inlineStr">
        <is>
          <t>CALCULADO</t>
        </is>
      </c>
      <c r="O6" s="1" t="n">
        <v>45824.61543385417</v>
      </c>
    </row>
    <row r="7">
      <c r="A7" t="inlineStr">
        <is>
          <t>CALC_0006</t>
        </is>
      </c>
      <c r="B7" t="inlineStr">
        <is>
          <t>Produto D</t>
        </is>
      </c>
      <c r="C7" t="inlineStr">
        <is>
          <t>CASA</t>
        </is>
      </c>
      <c r="D7" t="n">
        <v>731.63</v>
      </c>
      <c r="E7" t="n">
        <v>4</v>
      </c>
      <c r="F7" t="n">
        <v>308.58</v>
      </c>
      <c r="G7" t="n">
        <v>1234.32</v>
      </c>
      <c r="H7" t="n">
        <v>15</v>
      </c>
      <c r="I7" t="n">
        <v>185.148</v>
      </c>
      <c r="J7" t="n">
        <v>1049.172</v>
      </c>
      <c r="K7" t="n">
        <v>10</v>
      </c>
      <c r="L7" t="n">
        <v>104.9172</v>
      </c>
      <c r="M7" t="n">
        <v>1154.0892</v>
      </c>
      <c r="N7" t="inlineStr">
        <is>
          <t>CALCULADO</t>
        </is>
      </c>
      <c r="O7" s="1" t="n">
        <v>45804.61543385417</v>
      </c>
    </row>
    <row r="8">
      <c r="A8" t="inlineStr">
        <is>
          <t>CALC_0007</t>
        </is>
      </c>
      <c r="B8" t="inlineStr">
        <is>
          <t>Produto E</t>
        </is>
      </c>
      <c r="C8" t="inlineStr">
        <is>
          <t>LIVROS</t>
        </is>
      </c>
      <c r="D8" t="n">
        <v>224.18</v>
      </c>
      <c r="E8" t="n">
        <v>14</v>
      </c>
      <c r="F8" t="n">
        <v>189.61</v>
      </c>
      <c r="G8" t="n">
        <v>2654.54</v>
      </c>
      <c r="H8" t="n">
        <v>15</v>
      </c>
      <c r="I8" t="n">
        <v>398.181</v>
      </c>
      <c r="J8" t="n">
        <v>2256.359</v>
      </c>
      <c r="K8" t="n">
        <v>5</v>
      </c>
      <c r="L8" t="n">
        <v>112.81795</v>
      </c>
      <c r="M8" t="n">
        <v>2369.17695</v>
      </c>
      <c r="N8" t="inlineStr">
        <is>
          <t>CALCULADO</t>
        </is>
      </c>
      <c r="O8" s="1" t="n">
        <v>45829.61543385417</v>
      </c>
    </row>
    <row r="9">
      <c r="A9" t="inlineStr">
        <is>
          <t>CALC_0008</t>
        </is>
      </c>
      <c r="B9" t="inlineStr">
        <is>
          <t>Produto B</t>
        </is>
      </c>
      <c r="C9" t="inlineStr">
        <is>
          <t>VESTUARIO</t>
        </is>
      </c>
      <c r="D9" t="n">
        <v>651.2</v>
      </c>
      <c r="E9" t="n">
        <v>11</v>
      </c>
      <c r="F9" t="n">
        <v>140.53</v>
      </c>
      <c r="G9" t="n">
        <v>1545.83</v>
      </c>
      <c r="H9" t="n">
        <v>5</v>
      </c>
      <c r="I9" t="n">
        <v>77.2915</v>
      </c>
      <c r="J9" t="n">
        <v>1468.5385</v>
      </c>
      <c r="K9" t="n">
        <v>0</v>
      </c>
      <c r="L9" t="n">
        <v>0</v>
      </c>
      <c r="M9" t="n">
        <v>1468.5385</v>
      </c>
      <c r="N9" t="inlineStr">
        <is>
          <t>CALCULADO</t>
        </is>
      </c>
      <c r="O9" s="1" t="n">
        <v>45828.61543385417</v>
      </c>
    </row>
    <row r="10">
      <c r="A10" t="inlineStr">
        <is>
          <t>CALC_0009</t>
        </is>
      </c>
      <c r="B10" t="inlineStr">
        <is>
          <t>Produto C</t>
        </is>
      </c>
      <c r="C10" t="inlineStr">
        <is>
          <t>ELETRONICOS</t>
        </is>
      </c>
      <c r="D10" t="n">
        <v>603.6</v>
      </c>
      <c r="E10" t="n">
        <v>20</v>
      </c>
      <c r="F10" t="n">
        <v>240.65</v>
      </c>
      <c r="G10" t="n">
        <v>4813</v>
      </c>
      <c r="H10" t="n">
        <v>5</v>
      </c>
      <c r="I10" t="n">
        <v>240.65</v>
      </c>
      <c r="J10" t="n">
        <v>4572.35</v>
      </c>
      <c r="K10" t="n">
        <v>15</v>
      </c>
      <c r="L10" t="n">
        <v>685.8525</v>
      </c>
      <c r="M10" t="n">
        <v>5258.2025</v>
      </c>
      <c r="N10" t="inlineStr">
        <is>
          <t>CALCULADO</t>
        </is>
      </c>
      <c r="O10" s="1" t="n">
        <v>45826.61543385417</v>
      </c>
    </row>
    <row r="11">
      <c r="A11" t="inlineStr">
        <is>
          <t>CALC_0010</t>
        </is>
      </c>
      <c r="B11" t="inlineStr">
        <is>
          <t>Produto E</t>
        </is>
      </c>
      <c r="C11" t="inlineStr">
        <is>
          <t>LIVROS</t>
        </is>
      </c>
      <c r="D11" t="n">
        <v>181.02</v>
      </c>
      <c r="E11" t="n">
        <v>14</v>
      </c>
      <c r="F11" t="n">
        <v>391.32</v>
      </c>
      <c r="G11" t="n">
        <v>5478.48</v>
      </c>
      <c r="H11" t="n">
        <v>15</v>
      </c>
      <c r="I11" t="n">
        <v>821.7719999999999</v>
      </c>
      <c r="J11" t="n">
        <v>4656.708</v>
      </c>
      <c r="K11" t="n">
        <v>0</v>
      </c>
      <c r="L11" t="n">
        <v>0</v>
      </c>
      <c r="M11" t="n">
        <v>4656.708</v>
      </c>
      <c r="N11" t="inlineStr">
        <is>
          <t>CALCULADO</t>
        </is>
      </c>
      <c r="O11" s="1" t="n">
        <v>45827.61543385417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ID_CALCULO</t>
        </is>
      </c>
      <c r="B1" t="inlineStr">
        <is>
          <t>TIPO_BENEFICIO</t>
        </is>
      </c>
      <c r="C1" t="inlineStr">
        <is>
          <t>VALOR_BASE_BENEFICIO</t>
        </is>
      </c>
      <c r="D1" t="inlineStr">
        <is>
          <t>PERCENTUAL_BENEFICIO</t>
        </is>
      </c>
      <c r="E1" t="inlineStr">
        <is>
          <t>VALOR_BENEFICIO</t>
        </is>
      </c>
      <c r="F1" t="inlineStr">
        <is>
          <t>ELEGIVEL</t>
        </is>
      </c>
      <c r="G1" t="inlineStr">
        <is>
          <t>VALOR_FINAL_BENEFICIO</t>
        </is>
      </c>
      <c r="H1" t="inlineStr">
        <is>
          <t>OBSERVACAO</t>
        </is>
      </c>
    </row>
    <row r="2">
      <c r="A2" t="inlineStr">
        <is>
          <t>CALC_0001</t>
        </is>
      </c>
      <c r="B2" t="inlineStr">
        <is>
          <t>BONUS_VOLUME</t>
        </is>
      </c>
      <c r="C2">
        <f>VLOOKUP(A2,Producao!A:M,13,FALSE)</f>
        <v/>
      </c>
      <c r="D2" t="n">
        <v>5</v>
      </c>
      <c r="E2">
        <f>IF(F2="SIM",C2*D2/100,0)</f>
        <v/>
      </c>
      <c r="F2" t="inlineStr">
        <is>
          <t>NAO</t>
        </is>
      </c>
      <c r="G2">
        <f>IF(AND(F2="SIM",Producao!N2="CALCULADO"),C2+E2,C2)</f>
        <v/>
      </c>
      <c r="H2">
        <f>CONCATENATE("Processado em: ",TEXT(Producao!O2,"DD/MM/YYYY"))</f>
        <v/>
      </c>
    </row>
    <row r="3">
      <c r="A3" t="inlineStr">
        <is>
          <t>CALC_0002</t>
        </is>
      </c>
      <c r="B3" t="inlineStr">
        <is>
          <t>CUPOM</t>
        </is>
      </c>
      <c r="C3">
        <f>VLOOKUP(A3,Producao!A:M,13,FALSE)</f>
        <v/>
      </c>
      <c r="D3" t="n">
        <v>15</v>
      </c>
      <c r="E3">
        <f>IF(F3="SIM",C3*D3/100,0)</f>
        <v/>
      </c>
      <c r="F3" t="inlineStr">
        <is>
          <t>NAO</t>
        </is>
      </c>
      <c r="G3">
        <f>IF(AND(F3="SIM",Producao!N3="CALCULADO"),C3+E3,C3)</f>
        <v/>
      </c>
      <c r="H3">
        <f>CONCATENATE("Processado em: ",TEXT(Producao!O3,"DD/MM/YYYY"))</f>
        <v/>
      </c>
    </row>
    <row r="4">
      <c r="A4" t="inlineStr">
        <is>
          <t>CALC_0003</t>
        </is>
      </c>
      <c r="B4" t="inlineStr">
        <is>
          <t>CASHBACK</t>
        </is>
      </c>
      <c r="C4">
        <f>VLOOKUP(A4,Producao!A:M,13,FALSE)</f>
        <v/>
      </c>
      <c r="D4" t="n">
        <v>10</v>
      </c>
      <c r="E4">
        <f>IF(F4="SIM",C4*D4/100,0)</f>
        <v/>
      </c>
      <c r="F4" t="inlineStr">
        <is>
          <t>SIM</t>
        </is>
      </c>
      <c r="G4">
        <f>IF(AND(F4="SIM",Producao!N4="CALCULADO"),C4+E4,C4)</f>
        <v/>
      </c>
      <c r="H4">
        <f>CONCATENATE("Processado em: ",TEXT(Producao!O4,"DD/MM/YYYY"))</f>
        <v/>
      </c>
    </row>
    <row r="5">
      <c r="A5" t="inlineStr">
        <is>
          <t>CALC_0004</t>
        </is>
      </c>
      <c r="B5" t="inlineStr">
        <is>
          <t>CASHBACK</t>
        </is>
      </c>
      <c r="C5">
        <f>VLOOKUP(A5,Producao!A:M,13,FALSE)</f>
        <v/>
      </c>
      <c r="D5" t="n">
        <v>10</v>
      </c>
      <c r="E5">
        <f>IF(F5="SIM",C5*D5/100,0)</f>
        <v/>
      </c>
      <c r="F5" t="inlineStr">
        <is>
          <t>SIM</t>
        </is>
      </c>
      <c r="G5">
        <f>IF(AND(F5="SIM",Producao!N5="CALCULADO"),C5+E5,C5)</f>
        <v/>
      </c>
      <c r="H5">
        <f>CONCATENATE("Processado em: ",TEXT(Producao!O5,"DD/MM/YYYY"))</f>
        <v/>
      </c>
    </row>
    <row r="6">
      <c r="A6" t="inlineStr">
        <is>
          <t>CALC_0005</t>
        </is>
      </c>
      <c r="B6" t="inlineStr">
        <is>
          <t>BONUS_VOLUME</t>
        </is>
      </c>
      <c r="C6">
        <f>VLOOKUP(A6,Producao!A:M,13,FALSE)</f>
        <v/>
      </c>
      <c r="D6" t="n">
        <v>5</v>
      </c>
      <c r="E6">
        <f>IF(F6="SIM",C6*D6/100,0)</f>
        <v/>
      </c>
      <c r="F6" t="inlineStr">
        <is>
          <t>SIM</t>
        </is>
      </c>
      <c r="G6">
        <f>IF(AND(F6="SIM",Producao!N6="CALCULADO"),C6+E6,C6)</f>
        <v/>
      </c>
      <c r="H6">
        <f>CONCATENATE("Processado em: ",TEXT(Producao!O6,"DD/MM/YYYY"))</f>
        <v/>
      </c>
    </row>
    <row r="7">
      <c r="A7" t="inlineStr">
        <is>
          <t>CALC_0006</t>
        </is>
      </c>
      <c r="B7" t="inlineStr">
        <is>
          <t>CASHBACK</t>
        </is>
      </c>
      <c r="C7">
        <f>VLOOKUP(A7,Producao!A:M,13,FALSE)</f>
        <v/>
      </c>
      <c r="D7" t="n">
        <v>15</v>
      </c>
      <c r="E7">
        <f>IF(F7="SIM",C7*D7/100,0)</f>
        <v/>
      </c>
      <c r="F7" t="inlineStr">
        <is>
          <t>NAO</t>
        </is>
      </c>
      <c r="G7">
        <f>IF(AND(F7="SIM",Producao!N7="CALCULADO"),C7+E7,C7)</f>
        <v/>
      </c>
      <c r="H7">
        <f>CONCATENATE("Processado em: ",TEXT(Producao!O7,"DD/MM/YYYY"))</f>
        <v/>
      </c>
    </row>
    <row r="8">
      <c r="A8" t="inlineStr">
        <is>
          <t>CALC_0007</t>
        </is>
      </c>
      <c r="B8" t="inlineStr">
        <is>
          <t>DESCONTO_FIDELIDADE</t>
        </is>
      </c>
      <c r="C8">
        <f>VLOOKUP(A8,Producao!A:M,13,FALSE)</f>
        <v/>
      </c>
      <c r="D8" t="n">
        <v>10</v>
      </c>
      <c r="E8">
        <f>IF(F8="SIM",C8*D8/100,0)</f>
        <v/>
      </c>
      <c r="F8" t="inlineStr">
        <is>
          <t>NAO</t>
        </is>
      </c>
      <c r="G8">
        <f>IF(AND(F8="SIM",Producao!N8="CALCULADO"),C8+E8,C8)</f>
        <v/>
      </c>
      <c r="H8">
        <f>CONCATENATE("Processado em: ",TEXT(Producao!O8,"DD/MM/YYYY"))</f>
        <v/>
      </c>
    </row>
    <row r="9">
      <c r="A9" t="inlineStr">
        <is>
          <t>CALC_0008</t>
        </is>
      </c>
      <c r="B9" t="inlineStr">
        <is>
          <t>BONUS_VOLUME</t>
        </is>
      </c>
      <c r="C9">
        <f>VLOOKUP(A9,Producao!A:M,13,FALSE)</f>
        <v/>
      </c>
      <c r="D9" t="n">
        <v>15</v>
      </c>
      <c r="E9">
        <f>IF(F9="SIM",C9*D9/100,0)</f>
        <v/>
      </c>
      <c r="F9" t="inlineStr">
        <is>
          <t>SIM</t>
        </is>
      </c>
      <c r="G9">
        <f>IF(AND(F9="SIM",Producao!N9="CALCULADO"),C9+E9,C9)</f>
        <v/>
      </c>
      <c r="H9">
        <f>CONCATENATE("Processado em: ",TEXT(Producao!O9,"DD/MM/YYYY"))</f>
        <v/>
      </c>
    </row>
    <row r="10">
      <c r="A10" t="inlineStr">
        <is>
          <t>CALC_0009</t>
        </is>
      </c>
      <c r="B10" t="inlineStr">
        <is>
          <t>BONUS_VOLUME</t>
        </is>
      </c>
      <c r="C10">
        <f>VLOOKUP(A10,Producao!A:M,13,FALSE)</f>
        <v/>
      </c>
      <c r="D10" t="n">
        <v>15</v>
      </c>
      <c r="E10">
        <f>IF(F10="SIM",C10*D10/100,0)</f>
        <v/>
      </c>
      <c r="F10" t="inlineStr">
        <is>
          <t>SIM</t>
        </is>
      </c>
      <c r="G10">
        <f>IF(AND(F10="SIM",Producao!N10="CALCULADO"),C10+E10,C10)</f>
        <v/>
      </c>
      <c r="H10">
        <f>CONCATENATE("Processado em: ",TEXT(Producao!O10,"DD/MM/YYYY"))</f>
        <v/>
      </c>
    </row>
    <row r="11">
      <c r="A11" t="inlineStr">
        <is>
          <t>CALC_0010</t>
        </is>
      </c>
      <c r="B11" t="inlineStr">
        <is>
          <t>CUPOM</t>
        </is>
      </c>
      <c r="C11">
        <f>VLOOKUP(A11,Producao!A:M,13,FALSE)</f>
        <v/>
      </c>
      <c r="D11" t="n">
        <v>15</v>
      </c>
      <c r="E11">
        <f>IF(F11="SIM",C11*D11/100,0)</f>
        <v/>
      </c>
      <c r="F11" t="inlineStr">
        <is>
          <t>SIM</t>
        </is>
      </c>
      <c r="G11">
        <f>IF(AND(F11="SIM",Producao!N11="CALCULADO"),C11+E11,C11)</f>
        <v/>
      </c>
      <c r="H11">
        <f>CONCATENATE("Processado em: ",TEXT(Producao!O11,"DD/MM/YYYY"))</f>
        <v/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ID_CALCULO</t>
        </is>
      </c>
      <c r="B1" t="inlineStr">
        <is>
          <t>VALOR_ORIGINAL</t>
        </is>
      </c>
      <c r="C1" t="inlineStr">
        <is>
          <t>VALOR_COM_BENEFICIO</t>
        </is>
      </c>
      <c r="D1" t="inlineStr">
        <is>
          <t>ECONOMIA</t>
        </is>
      </c>
      <c r="E1" t="inlineStr">
        <is>
          <t>PERCENTUAL_ECONOMIA</t>
        </is>
      </c>
      <c r="F1" t="inlineStr">
        <is>
          <t>CLASSIFICACAO</t>
        </is>
      </c>
      <c r="G1" t="inlineStr">
        <is>
          <t>MEDIA_CATEGORIA</t>
        </is>
      </c>
      <c r="H1" t="inlineStr">
        <is>
          <t>VARIACAO_MEDIA</t>
        </is>
      </c>
      <c r="I1" t="inlineStr">
        <is>
          <t>RANKING</t>
        </is>
      </c>
    </row>
    <row r="2">
      <c r="A2" t="inlineStr">
        <is>
          <t>CALC_0001</t>
        </is>
      </c>
      <c r="B2">
        <f>Producao!M2</f>
        <v/>
      </c>
      <c r="C2">
        <f>Beneficios!G2</f>
        <v/>
      </c>
      <c r="D2">
        <f>B2-C2</f>
        <v/>
      </c>
      <c r="E2">
        <f>IF(B2&gt;0,D2/B2*100,0)</f>
        <v/>
      </c>
      <c r="F2">
        <f>IF(E2&gt;20,"EXCELENTE",IF(E2&gt;10,"BOM",IF(E2&gt;5,"REGULAR","BAIXO")))</f>
        <v/>
      </c>
      <c r="G2">
        <f>AVERAGEIF(Producao!C:C,Producao!C2,Producao!M:M)</f>
        <v/>
      </c>
      <c r="H2">
        <f>IF(G2&gt;0,(B2-G2)/G2*100,0)</f>
        <v/>
      </c>
      <c r="I2">
        <f>RANK(D2,D:D,0)</f>
        <v/>
      </c>
    </row>
    <row r="3">
      <c r="A3" t="inlineStr">
        <is>
          <t>CALC_0002</t>
        </is>
      </c>
      <c r="B3">
        <f>Producao!M3</f>
        <v/>
      </c>
      <c r="C3">
        <f>Beneficios!G3</f>
        <v/>
      </c>
      <c r="D3">
        <f>B3-C3</f>
        <v/>
      </c>
      <c r="E3">
        <f>IF(B3&gt;0,D3/B3*100,0)</f>
        <v/>
      </c>
      <c r="F3">
        <f>IF(E3&gt;30,"EXCELENTE",IF(E3&gt;10,"BOM",IF(E3&gt;5,"REGULAR","BAIXO")))</f>
        <v/>
      </c>
      <c r="G3">
        <f>AVERAGEIF(Producao!C:C,Producao!C3,Producao!M:M)</f>
        <v/>
      </c>
      <c r="H3">
        <f>IF(G3&gt;0,(B3-G3)/G3*100,0)</f>
        <v/>
      </c>
      <c r="I3">
        <f>RANK(D3,D:D,0)</f>
        <v/>
      </c>
    </row>
    <row r="4">
      <c r="A4" t="inlineStr">
        <is>
          <t>CALC_0003</t>
        </is>
      </c>
      <c r="B4">
        <f>Producao!M4</f>
        <v/>
      </c>
      <c r="C4">
        <f>Beneficios!G4</f>
        <v/>
      </c>
      <c r="D4">
        <f>B4-C4</f>
        <v/>
      </c>
      <c r="E4">
        <f>IF(B4&gt;0,D4/B4*100,0)</f>
        <v/>
      </c>
      <c r="F4">
        <f>IF(E4&gt;40,"EXCELENTE",IF(E4&gt;10,"BOM",IF(E4&gt;5,"REGULAR","BAIXO")))</f>
        <v/>
      </c>
      <c r="G4">
        <f>AVERAGEIF(Producao!C:C,Producao!C4,Producao!M:M)</f>
        <v/>
      </c>
      <c r="H4">
        <f>IF(G4&gt;0,(B4-G4)/G4*100,0)</f>
        <v/>
      </c>
      <c r="I4">
        <f>RANK(D4,D:D,0)</f>
        <v/>
      </c>
    </row>
    <row r="5">
      <c r="A5" t="inlineStr">
        <is>
          <t>CALC_0004</t>
        </is>
      </c>
      <c r="B5">
        <f>Producao!M5</f>
        <v/>
      </c>
      <c r="C5">
        <f>Beneficios!G5</f>
        <v/>
      </c>
      <c r="D5">
        <f>B5-C5</f>
        <v/>
      </c>
      <c r="E5">
        <f>IF(B5&gt;0,D5/B5*100,0)</f>
        <v/>
      </c>
      <c r="F5">
        <f>IF(E5&gt;50,"EXCELENTE",IF(E5&gt;10,"BOM",IF(E5&gt;5,"REGULAR","BAIXO")))</f>
        <v/>
      </c>
      <c r="G5">
        <f>AVERAGEIF(Producao!C:C,Producao!C5,Producao!M:M)</f>
        <v/>
      </c>
      <c r="H5">
        <f>IF(G5&gt;0,(B5-G5)/G5*100,0)</f>
        <v/>
      </c>
      <c r="I5">
        <f>RANK(D5,D:D,0)</f>
        <v/>
      </c>
    </row>
    <row r="6">
      <c r="A6" t="inlineStr">
        <is>
          <t>CALC_0005</t>
        </is>
      </c>
      <c r="B6">
        <f>Producao!M6</f>
        <v/>
      </c>
      <c r="C6">
        <f>Beneficios!G6</f>
        <v/>
      </c>
      <c r="D6">
        <f>B6-C6</f>
        <v/>
      </c>
      <c r="E6">
        <f>IF(B6&gt;0,D6/B6*100,0)</f>
        <v/>
      </c>
      <c r="F6">
        <f>IF(E6&gt;60,"EXCELENTE",IF(E6&gt;10,"BOM",IF(E6&gt;5,"REGULAR","BAIXO")))</f>
        <v/>
      </c>
      <c r="G6">
        <f>AVERAGEIF(Producao!C:C,Producao!C6,Producao!M:M)</f>
        <v/>
      </c>
      <c r="H6">
        <f>IF(G6&gt;0,(B6-G6)/G6*100,0)</f>
        <v/>
      </c>
      <c r="I6">
        <f>RANK(D6,D:D,0)</f>
        <v/>
      </c>
    </row>
    <row r="7">
      <c r="A7" t="inlineStr">
        <is>
          <t>CALC_0006</t>
        </is>
      </c>
      <c r="B7">
        <f>Producao!M7</f>
        <v/>
      </c>
      <c r="C7">
        <f>Beneficios!G7</f>
        <v/>
      </c>
      <c r="D7">
        <f>B7-C7</f>
        <v/>
      </c>
      <c r="E7">
        <f>IF(B7&gt;0,D7/B7*100,0)</f>
        <v/>
      </c>
      <c r="F7">
        <f>IF(E7&gt;70,"EXCELENTE",IF(E7&gt;10,"BOM",IF(E7&gt;5,"REGULAR","BAIXO")))</f>
        <v/>
      </c>
      <c r="G7">
        <f>AVERAGEIF(Producao!C:C,Producao!C7,Producao!M:M)</f>
        <v/>
      </c>
      <c r="H7">
        <f>IF(G7&gt;0,(B7-G7)/G7*100,0)</f>
        <v/>
      </c>
      <c r="I7">
        <f>RANK(D7,D:D,0)</f>
        <v/>
      </c>
    </row>
    <row r="8">
      <c r="A8" t="inlineStr">
        <is>
          <t>CALC_0007</t>
        </is>
      </c>
      <c r="B8">
        <f>Producao!M8</f>
        <v/>
      </c>
      <c r="C8">
        <f>Beneficios!G8</f>
        <v/>
      </c>
      <c r="D8">
        <f>B8-C8</f>
        <v/>
      </c>
      <c r="E8">
        <f>IF(B8&gt;0,D8/B8*100,0)</f>
        <v/>
      </c>
      <c r="F8">
        <f>IF(E8&gt;80,"EXCELENTE",IF(E8&gt;10,"BOM",IF(E8&gt;5,"REGULAR","BAIXO")))</f>
        <v/>
      </c>
      <c r="G8">
        <f>AVERAGEIF(Producao!C:C,Producao!C8,Producao!M:M)</f>
        <v/>
      </c>
      <c r="H8">
        <f>IF(G8&gt;0,(B8-G8)/G8*100,0)</f>
        <v/>
      </c>
      <c r="I8">
        <f>RANK(D8,D:D,0)</f>
        <v/>
      </c>
    </row>
    <row r="9">
      <c r="A9" t="inlineStr">
        <is>
          <t>CALC_0008</t>
        </is>
      </c>
      <c r="B9">
        <f>Producao!M9</f>
        <v/>
      </c>
      <c r="C9">
        <f>Beneficios!G9</f>
        <v/>
      </c>
      <c r="D9">
        <f>B9-C9</f>
        <v/>
      </c>
      <c r="E9">
        <f>IF(B9&gt;0,D9/B9*100,0)</f>
        <v/>
      </c>
      <c r="F9">
        <f>IF(E9&gt;90,"EXCELENTE",IF(E9&gt;10,"BOM",IF(E9&gt;5,"REGULAR","BAIXO")))</f>
        <v/>
      </c>
      <c r="G9">
        <f>AVERAGEIF(Producao!C:C,Producao!C9,Producao!M:M)</f>
        <v/>
      </c>
      <c r="H9">
        <f>IF(G9&gt;0,(B9-G9)/G9*100,0)</f>
        <v/>
      </c>
      <c r="I9">
        <f>RANK(D9,D:D,0)</f>
        <v/>
      </c>
    </row>
    <row r="10">
      <c r="A10" t="inlineStr">
        <is>
          <t>CALC_0009</t>
        </is>
      </c>
      <c r="B10">
        <f>Producao!M10</f>
        <v/>
      </c>
      <c r="C10">
        <f>Beneficios!G10</f>
        <v/>
      </c>
      <c r="D10">
        <f>B10-C10</f>
        <v/>
      </c>
      <c r="E10">
        <f>IF(B10&gt;0,D10/B10*100,0)</f>
        <v/>
      </c>
      <c r="F10">
        <f>IF(E10&gt;100,"EXCELENTE",IF(E10&gt;10,"BOM",IF(E10&gt;5,"REGULAR","BAIXO")))</f>
        <v/>
      </c>
      <c r="G10">
        <f>AVERAGEIF(Producao!C:C,Producao!C10,Producao!M:M)</f>
        <v/>
      </c>
      <c r="H10">
        <f>IF(G10&gt;0,(B10-G10)/G10*100,0)</f>
        <v/>
      </c>
      <c r="I10">
        <f>RANK(D10,D:D,0)</f>
        <v/>
      </c>
    </row>
    <row r="11">
      <c r="A11" t="inlineStr">
        <is>
          <t>CALC_0010</t>
        </is>
      </c>
      <c r="B11">
        <f>Producao!M11</f>
        <v/>
      </c>
      <c r="C11">
        <f>Beneficios!G11</f>
        <v/>
      </c>
      <c r="D11">
        <f>B11-C11</f>
        <v/>
      </c>
      <c r="E11">
        <f>IF(B11&gt;0,D11/B11*100,0)</f>
        <v/>
      </c>
      <c r="F11">
        <f>IF(E11&gt;110,"EXCELENTE",IF(E11&gt;10,"BOM",IF(E11&gt;5,"REGULAR","BAIXO")))</f>
        <v/>
      </c>
      <c r="G11">
        <f>AVERAGEIF(Producao!C:C,Producao!C11,Producao!M:M)</f>
        <v/>
      </c>
      <c r="H11">
        <f>IF(G11&gt;0,(B11-G11)/G11*100,0)</f>
        <v/>
      </c>
      <c r="I11">
        <f>RANK(D11,D:D,0)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2025-06-24T17:46:13Z</dcterms:created>
  <dcterms:modified xsi:type="dcterms:W3CDTF">2025-06-24T18:12:10Z</dcterms:modified>
</cp:coreProperties>
</file>