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ao" sheetId="1" state="visible" r:id="rId1"/>
    <sheet name="Beneficios" sheetId="2" state="visible" r:id="rId2"/>
    <sheet name="Analis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ID_CALCULO</t>
        </is>
      </c>
      <c r="B1" t="inlineStr">
        <is>
          <t>PRODUTO</t>
        </is>
      </c>
      <c r="C1" t="inlineStr">
        <is>
          <t>CATEGORIA</t>
        </is>
      </c>
      <c r="D1" t="inlineStr">
        <is>
          <t>VALOR_BASE</t>
        </is>
      </c>
      <c r="E1" t="inlineStr">
        <is>
          <t>QUANTIDADE</t>
        </is>
      </c>
      <c r="F1" t="inlineStr">
        <is>
          <t>VALOR_UNITARIO</t>
        </is>
      </c>
      <c r="G1" t="inlineStr">
        <is>
          <t>SUBTOTAL</t>
        </is>
      </c>
      <c r="H1" t="inlineStr">
        <is>
          <t>PERCENTUAL_DESCONTO</t>
        </is>
      </c>
      <c r="I1" t="inlineStr">
        <is>
          <t>VALOR_DESCONTO</t>
        </is>
      </c>
      <c r="J1" t="inlineStr">
        <is>
          <t>VALOR_LIQUIDO</t>
        </is>
      </c>
      <c r="K1" t="inlineStr">
        <is>
          <t>PERCENTUAL_IMPOSTO</t>
        </is>
      </c>
      <c r="L1" t="inlineStr">
        <is>
          <t>VALOR_IMPOSTO</t>
        </is>
      </c>
      <c r="M1" t="inlineStr">
        <is>
          <t>VALOR_TOTAL</t>
        </is>
      </c>
      <c r="N1" t="inlineStr">
        <is>
          <t>STATUS_CALCULO</t>
        </is>
      </c>
      <c r="O1" t="inlineStr">
        <is>
          <t>DATA_PROCESSAMENTO</t>
        </is>
      </c>
    </row>
    <row r="2">
      <c r="A2" t="inlineStr">
        <is>
          <t>CALC_0001</t>
        </is>
      </c>
      <c r="B2" t="inlineStr">
        <is>
          <t>Produto D</t>
        </is>
      </c>
      <c r="C2" t="inlineStr">
        <is>
          <t>CASA</t>
        </is>
      </c>
      <c r="D2" t="n">
        <v>551.52</v>
      </c>
      <c r="E2" t="n">
        <v>13</v>
      </c>
      <c r="F2" t="n">
        <v>413.54</v>
      </c>
      <c r="G2">
        <f>E2*F2</f>
        <v/>
      </c>
      <c r="H2" t="n">
        <v>5</v>
      </c>
      <c r="I2">
        <f>G2*H2/100</f>
        <v/>
      </c>
      <c r="J2">
        <f>G2-I2</f>
        <v/>
      </c>
      <c r="K2" t="n">
        <v>5</v>
      </c>
      <c r="L2">
        <f>J2*K2/100</f>
        <v/>
      </c>
      <c r="M2">
        <f>J2+L2</f>
        <v/>
      </c>
      <c r="N2">
        <f>IF(M2&gt;0,"CALCULADO","PENDENTE")</f>
        <v/>
      </c>
      <c r="O2" s="1" t="n">
        <v>45825.61543384549</v>
      </c>
    </row>
    <row r="3">
      <c r="A3" t="inlineStr">
        <is>
          <t>CALC_0002</t>
        </is>
      </c>
      <c r="B3" t="inlineStr">
        <is>
          <t>Produto E</t>
        </is>
      </c>
      <c r="C3" t="inlineStr">
        <is>
          <t>CASA</t>
        </is>
      </c>
      <c r="D3" t="n">
        <v>381.46</v>
      </c>
      <c r="E3" t="n">
        <v>13</v>
      </c>
      <c r="F3" t="n">
        <v>199.08</v>
      </c>
      <c r="G3">
        <f>E3*F3</f>
        <v/>
      </c>
      <c r="H3" t="n">
        <v>5</v>
      </c>
      <c r="I3">
        <f>G3*H3/100</f>
        <v/>
      </c>
      <c r="J3">
        <f>G3-I3</f>
        <v/>
      </c>
      <c r="K3" t="n">
        <v>15</v>
      </c>
      <c r="L3">
        <f>J3*K3/100</f>
        <v/>
      </c>
      <c r="M3">
        <f>J3+L3</f>
        <v/>
      </c>
      <c r="N3">
        <f>IF(M3&gt;0,"CALCULADO","PENDENTE")</f>
        <v/>
      </c>
      <c r="O3" s="1" t="n">
        <v>45812.6154338477</v>
      </c>
    </row>
    <row r="4">
      <c r="A4" t="inlineStr">
        <is>
          <t>CALC_0003</t>
        </is>
      </c>
      <c r="B4" t="inlineStr">
        <is>
          <t>Produto D</t>
        </is>
      </c>
      <c r="C4" t="inlineStr">
        <is>
          <t>ALIMENTOS</t>
        </is>
      </c>
      <c r="D4" t="n">
        <v>877.29</v>
      </c>
      <c r="E4" t="n">
        <v>13</v>
      </c>
      <c r="F4" t="n">
        <v>301.4</v>
      </c>
      <c r="G4">
        <f>E4*F4</f>
        <v/>
      </c>
      <c r="H4" t="n">
        <v>5</v>
      </c>
      <c r="I4">
        <f>G4*H4/100</f>
        <v/>
      </c>
      <c r="J4">
        <f>G4-I4</f>
        <v/>
      </c>
      <c r="K4" t="n">
        <v>5</v>
      </c>
      <c r="L4">
        <f>J4*K4/100</f>
        <v/>
      </c>
      <c r="M4">
        <f>J4+L4</f>
        <v/>
      </c>
      <c r="N4">
        <f>IF(M4&gt;0,"CALCULADO","PENDENTE")</f>
        <v/>
      </c>
      <c r="O4" s="1" t="n">
        <v>45803.61543384846</v>
      </c>
    </row>
    <row r="5">
      <c r="A5" t="inlineStr">
        <is>
          <t>CALC_0004</t>
        </is>
      </c>
      <c r="B5" t="inlineStr">
        <is>
          <t>Produto B</t>
        </is>
      </c>
      <c r="C5" t="inlineStr">
        <is>
          <t>VESTUARIO</t>
        </is>
      </c>
      <c r="D5" t="n">
        <v>921.98</v>
      </c>
      <c r="E5" t="n">
        <v>20</v>
      </c>
      <c r="F5" t="n">
        <v>272.62</v>
      </c>
      <c r="G5">
        <f>E5*F5</f>
        <v/>
      </c>
      <c r="H5" t="n">
        <v>5</v>
      </c>
      <c r="I5">
        <f>G5*H5/100</f>
        <v/>
      </c>
      <c r="J5">
        <f>G5-I5</f>
        <v/>
      </c>
      <c r="K5" t="n">
        <v>0</v>
      </c>
      <c r="L5">
        <f>J5*K5/100</f>
        <v/>
      </c>
      <c r="M5">
        <f>J5+L5</f>
        <v/>
      </c>
      <c r="N5">
        <f>IF(M5&gt;0,"CALCULADO","PENDENTE")</f>
        <v/>
      </c>
      <c r="O5" s="1" t="n">
        <v>45822.61543384918</v>
      </c>
    </row>
    <row r="6">
      <c r="A6" t="inlineStr">
        <is>
          <t>CALC_0005</t>
        </is>
      </c>
      <c r="B6" t="inlineStr">
        <is>
          <t>Produto E</t>
        </is>
      </c>
      <c r="C6" t="inlineStr">
        <is>
          <t>ALIMENTOS</t>
        </is>
      </c>
      <c r="D6" t="n">
        <v>328.17</v>
      </c>
      <c r="E6" t="n">
        <v>17</v>
      </c>
      <c r="F6" t="n">
        <v>342.43</v>
      </c>
      <c r="G6">
        <f>E6*F6</f>
        <v/>
      </c>
      <c r="H6" t="n">
        <v>5</v>
      </c>
      <c r="I6">
        <f>G6*H6/100</f>
        <v/>
      </c>
      <c r="J6">
        <f>G6-I6</f>
        <v/>
      </c>
      <c r="K6" t="n">
        <v>10</v>
      </c>
      <c r="L6">
        <f>J6*K6/100</f>
        <v/>
      </c>
      <c r="M6">
        <f>J6+L6</f>
        <v/>
      </c>
      <c r="N6">
        <f>IF(M6&gt;0,"CALCULADO","PENDENTE")</f>
        <v/>
      </c>
      <c r="O6" s="1" t="n">
        <v>45824.61543384982</v>
      </c>
    </row>
    <row r="7">
      <c r="A7" t="inlineStr">
        <is>
          <t>CALC_0006</t>
        </is>
      </c>
      <c r="B7" t="inlineStr">
        <is>
          <t>Produto D</t>
        </is>
      </c>
      <c r="C7" t="inlineStr">
        <is>
          <t>CASA</t>
        </is>
      </c>
      <c r="D7" t="n">
        <v>731.63</v>
      </c>
      <c r="E7" t="n">
        <v>4</v>
      </c>
      <c r="F7" t="n">
        <v>308.58</v>
      </c>
      <c r="G7">
        <f>E7*F7</f>
        <v/>
      </c>
      <c r="H7" t="n">
        <v>15</v>
      </c>
      <c r="I7">
        <f>G7*H7/100</f>
        <v/>
      </c>
      <c r="J7">
        <f>G7-I7</f>
        <v/>
      </c>
      <c r="K7" t="n">
        <v>10</v>
      </c>
      <c r="L7">
        <f>J7*K7/100</f>
        <v/>
      </c>
      <c r="M7">
        <f>J7+L7</f>
        <v/>
      </c>
      <c r="N7">
        <f>IF(M7&gt;0,"CALCULADO","PENDENTE")</f>
        <v/>
      </c>
      <c r="O7" s="1" t="n">
        <v>45804.61543385057</v>
      </c>
    </row>
    <row r="8">
      <c r="A8" t="inlineStr">
        <is>
          <t>CALC_0007</t>
        </is>
      </c>
      <c r="B8" t="inlineStr">
        <is>
          <t>Produto E</t>
        </is>
      </c>
      <c r="C8" t="inlineStr">
        <is>
          <t>LIVROS</t>
        </is>
      </c>
      <c r="D8" t="n">
        <v>224.18</v>
      </c>
      <c r="E8" t="n">
        <v>14</v>
      </c>
      <c r="F8" t="n">
        <v>189.61</v>
      </c>
      <c r="G8">
        <f>E8*F8</f>
        <v/>
      </c>
      <c r="H8" t="n">
        <v>15</v>
      </c>
      <c r="I8">
        <f>G8*H8/100</f>
        <v/>
      </c>
      <c r="J8">
        <f>G8-I8</f>
        <v/>
      </c>
      <c r="K8" t="n">
        <v>5</v>
      </c>
      <c r="L8">
        <f>J8*K8/100</f>
        <v/>
      </c>
      <c r="M8">
        <f>J8+L8</f>
        <v/>
      </c>
      <c r="N8">
        <f>IF(M8&gt;0,"CALCULADO","PENDENTE")</f>
        <v/>
      </c>
      <c r="O8" s="1" t="n">
        <v>45829.61543385123</v>
      </c>
    </row>
    <row r="9">
      <c r="A9" t="inlineStr">
        <is>
          <t>CALC_0008</t>
        </is>
      </c>
      <c r="B9" t="inlineStr">
        <is>
          <t>Produto B</t>
        </is>
      </c>
      <c r="C9" t="inlineStr">
        <is>
          <t>VESTUARIO</t>
        </is>
      </c>
      <c r="D9" t="n">
        <v>651.2</v>
      </c>
      <c r="E9" t="n">
        <v>11</v>
      </c>
      <c r="F9" t="n">
        <v>140.53</v>
      </c>
      <c r="G9">
        <f>E9*F9</f>
        <v/>
      </c>
      <c r="H9" t="n">
        <v>5</v>
      </c>
      <c r="I9">
        <f>G9*H9/100</f>
        <v/>
      </c>
      <c r="J9">
        <f>G9-I9</f>
        <v/>
      </c>
      <c r="K9" t="n">
        <v>0</v>
      </c>
      <c r="L9">
        <f>J9*K9/100</f>
        <v/>
      </c>
      <c r="M9">
        <f>J9+L9</f>
        <v/>
      </c>
      <c r="N9">
        <f>IF(M9&gt;0,"CALCULADO","PENDENTE")</f>
        <v/>
      </c>
      <c r="O9" s="1" t="n">
        <v>45828.61543385189</v>
      </c>
    </row>
    <row r="10">
      <c r="A10" t="inlineStr">
        <is>
          <t>CALC_0009</t>
        </is>
      </c>
      <c r="B10" t="inlineStr">
        <is>
          <t>Produto C</t>
        </is>
      </c>
      <c r="C10" t="inlineStr">
        <is>
          <t>ELETRONICOS</t>
        </is>
      </c>
      <c r="D10" t="n">
        <v>603.6</v>
      </c>
      <c r="E10" t="n">
        <v>20</v>
      </c>
      <c r="F10" t="n">
        <v>240.65</v>
      </c>
      <c r="G10">
        <f>E10*F10</f>
        <v/>
      </c>
      <c r="H10" t="n">
        <v>5</v>
      </c>
      <c r="I10">
        <f>G10*H10/100</f>
        <v/>
      </c>
      <c r="J10">
        <f>G10-I10</f>
        <v/>
      </c>
      <c r="K10" t="n">
        <v>15</v>
      </c>
      <c r="L10">
        <f>J10*K10/100</f>
        <v/>
      </c>
      <c r="M10">
        <f>J10+L10</f>
        <v/>
      </c>
      <c r="N10">
        <f>IF(M10&gt;0,"CALCULADO","PENDENTE")</f>
        <v/>
      </c>
      <c r="O10" s="1" t="n">
        <v>45826.61543385254</v>
      </c>
    </row>
    <row r="11">
      <c r="A11" t="inlineStr">
        <is>
          <t>CALC_0010</t>
        </is>
      </c>
      <c r="B11" t="inlineStr">
        <is>
          <t>Produto E</t>
        </is>
      </c>
      <c r="C11" t="inlineStr">
        <is>
          <t>LIVROS</t>
        </is>
      </c>
      <c r="D11" t="n">
        <v>181.02</v>
      </c>
      <c r="E11" t="n">
        <v>14</v>
      </c>
      <c r="F11" t="n">
        <v>391.32</v>
      </c>
      <c r="G11">
        <f>E11*F11</f>
        <v/>
      </c>
      <c r="H11" t="n">
        <v>15</v>
      </c>
      <c r="I11">
        <f>G11*H11/100</f>
        <v/>
      </c>
      <c r="J11">
        <f>G11-I11</f>
        <v/>
      </c>
      <c r="K11" t="n">
        <v>0</v>
      </c>
      <c r="L11">
        <f>J11*K11/100</f>
        <v/>
      </c>
      <c r="M11">
        <f>J11+L11</f>
        <v/>
      </c>
      <c r="N11">
        <f>IF(M11&gt;0,"CALCULADO","PENDENTE")</f>
        <v/>
      </c>
      <c r="O11" s="1" t="n">
        <v>45827.61543385319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ID_CALCULO</t>
        </is>
      </c>
      <c r="B1" t="inlineStr">
        <is>
          <t>TIPO_BENEFICIO</t>
        </is>
      </c>
      <c r="C1" t="inlineStr">
        <is>
          <t>VALOR_BASE_BENEFICIO</t>
        </is>
      </c>
      <c r="D1" t="inlineStr">
        <is>
          <t>PERCENTUAL_BENEFICIO</t>
        </is>
      </c>
      <c r="E1" t="inlineStr">
        <is>
          <t>VALOR_BENEFICIO</t>
        </is>
      </c>
      <c r="F1" t="inlineStr">
        <is>
          <t>ELEGIVEL</t>
        </is>
      </c>
      <c r="G1" t="inlineStr">
        <is>
          <t>VALOR_FINAL_BENEFICIO</t>
        </is>
      </c>
      <c r="H1" t="inlineStr">
        <is>
          <t>OBSERVACAO</t>
        </is>
      </c>
    </row>
    <row r="2">
      <c r="A2" t="inlineStr">
        <is>
          <t>CALC_0001</t>
        </is>
      </c>
      <c r="B2" t="inlineStr">
        <is>
          <t>BONUS_VOLUME</t>
        </is>
      </c>
      <c r="C2">
        <f>VLOOKUP(A2,Producao!A:M,13,FALSE)</f>
        <v/>
      </c>
      <c r="D2" t="n">
        <v>5</v>
      </c>
      <c r="E2">
        <f>IF(F2="SIM",C2*D2/100,0)</f>
        <v/>
      </c>
      <c r="F2" t="inlineStr">
        <is>
          <t>NAO</t>
        </is>
      </c>
      <c r="G2">
        <f>IF(AND(F2="SIM",Producao!N2="CALCULADO"),C2+E2,C2)</f>
        <v/>
      </c>
      <c r="H2">
        <f>CONCATENATE("Processado em: ",TEXT(Producao!O2,"DD/MM/YYYY"))</f>
        <v/>
      </c>
    </row>
    <row r="3">
      <c r="A3" t="inlineStr">
        <is>
          <t>CALC_0002</t>
        </is>
      </c>
      <c r="B3" t="inlineStr">
        <is>
          <t>CUPOM</t>
        </is>
      </c>
      <c r="C3">
        <f>VLOOKUP(A3,Producao!A:M,13,FALSE)</f>
        <v/>
      </c>
      <c r="D3" t="n">
        <v>15</v>
      </c>
      <c r="E3">
        <f>IF(F3="SIM",C3*D3/100,0)</f>
        <v/>
      </c>
      <c r="F3" t="inlineStr">
        <is>
          <t>NAO</t>
        </is>
      </c>
      <c r="G3">
        <f>IF(AND(F3="SIM",Producao!N3="CALCULADO"),C3+E3,C3)</f>
        <v/>
      </c>
      <c r="H3">
        <f>CONCATENATE("Processado em: ",TEXT(Producao!O3,"DD/MM/YYYY"))</f>
        <v/>
      </c>
    </row>
    <row r="4">
      <c r="A4" t="inlineStr">
        <is>
          <t>CALC_0003</t>
        </is>
      </c>
      <c r="B4" t="inlineStr">
        <is>
          <t>CASHBACK</t>
        </is>
      </c>
      <c r="C4">
        <f>VLOOKUP(A4,Producao!A:M,13,FALSE)</f>
        <v/>
      </c>
      <c r="D4" t="n">
        <v>10</v>
      </c>
      <c r="E4">
        <f>IF(F4="SIM",C4*D4/100,0)</f>
        <v/>
      </c>
      <c r="F4" t="inlineStr">
        <is>
          <t>SIM</t>
        </is>
      </c>
      <c r="G4">
        <f>IF(AND(F4="SIM",Producao!N4="CALCULADO"),C4+E4,C4)</f>
        <v/>
      </c>
      <c r="H4">
        <f>CONCATENATE("Processado em: ",TEXT(Producao!O4,"DD/MM/YYYY"))</f>
        <v/>
      </c>
    </row>
    <row r="5">
      <c r="A5" t="inlineStr">
        <is>
          <t>CALC_0004</t>
        </is>
      </c>
      <c r="B5" t="inlineStr">
        <is>
          <t>CASHBACK</t>
        </is>
      </c>
      <c r="C5">
        <f>VLOOKUP(A5,Producao!A:M,13,FALSE)</f>
        <v/>
      </c>
      <c r="D5" t="n">
        <v>10</v>
      </c>
      <c r="E5">
        <f>IF(F5="SIM",C5*D5/100,0)</f>
        <v/>
      </c>
      <c r="F5" t="inlineStr">
        <is>
          <t>SIM</t>
        </is>
      </c>
      <c r="G5">
        <f>IF(AND(F5="SIM",Producao!N5="CALCULADO"),C5+E5,C5)</f>
        <v/>
      </c>
      <c r="H5">
        <f>CONCATENATE("Processado em: ",TEXT(Producao!O5,"DD/MM/YYYY"))</f>
        <v/>
      </c>
    </row>
    <row r="6">
      <c r="A6" t="inlineStr">
        <is>
          <t>CALC_0005</t>
        </is>
      </c>
      <c r="B6" t="inlineStr">
        <is>
          <t>BONUS_VOLUME</t>
        </is>
      </c>
      <c r="C6">
        <f>VLOOKUP(A6,Producao!A:M,13,FALSE)</f>
        <v/>
      </c>
      <c r="D6" t="n">
        <v>5</v>
      </c>
      <c r="E6">
        <f>IF(F6="SIM",C6*D6/100,0)</f>
        <v/>
      </c>
      <c r="F6" t="inlineStr">
        <is>
          <t>SIM</t>
        </is>
      </c>
      <c r="G6">
        <f>IF(AND(F6="SIM",Producao!N6="CALCULADO"),C6+E6,C6)</f>
        <v/>
      </c>
      <c r="H6">
        <f>CONCATENATE("Processado em: ",TEXT(Producao!O6,"DD/MM/YYYY"))</f>
        <v/>
      </c>
    </row>
    <row r="7">
      <c r="A7" t="inlineStr">
        <is>
          <t>CALC_0006</t>
        </is>
      </c>
      <c r="B7" t="inlineStr">
        <is>
          <t>CASHBACK</t>
        </is>
      </c>
      <c r="C7">
        <f>VLOOKUP(A7,Producao!A:M,13,FALSE)</f>
        <v/>
      </c>
      <c r="D7" t="n">
        <v>15</v>
      </c>
      <c r="E7">
        <f>IF(F7="SIM",C7*D7/100,0)</f>
        <v/>
      </c>
      <c r="F7" t="inlineStr">
        <is>
          <t>NAO</t>
        </is>
      </c>
      <c r="G7">
        <f>IF(AND(F7="SIM",Producao!N7="CALCULADO"),C7+E7,C7)</f>
        <v/>
      </c>
      <c r="H7">
        <f>CONCATENATE("Processado em: ",TEXT(Producao!O7,"DD/MM/YYYY"))</f>
        <v/>
      </c>
    </row>
    <row r="8">
      <c r="A8" t="inlineStr">
        <is>
          <t>CALC_0007</t>
        </is>
      </c>
      <c r="B8" t="inlineStr">
        <is>
          <t>DESCONTO_FIDELIDADE</t>
        </is>
      </c>
      <c r="C8">
        <f>VLOOKUP(A8,Producao!A:M,13,FALSE)</f>
        <v/>
      </c>
      <c r="D8" t="n">
        <v>10</v>
      </c>
      <c r="E8">
        <f>IF(F8="SIM",C8*D8/100,0)</f>
        <v/>
      </c>
      <c r="F8" t="inlineStr">
        <is>
          <t>NAO</t>
        </is>
      </c>
      <c r="G8">
        <f>IF(AND(F8="SIM",Producao!N8="CALCULADO"),C8+E8,C8)</f>
        <v/>
      </c>
      <c r="H8">
        <f>CONCATENATE("Processado em: ",TEXT(Producao!O8,"DD/MM/YYYY"))</f>
        <v/>
      </c>
    </row>
    <row r="9">
      <c r="A9" t="inlineStr">
        <is>
          <t>CALC_0008</t>
        </is>
      </c>
      <c r="B9" t="inlineStr">
        <is>
          <t>BONUS_VOLUME</t>
        </is>
      </c>
      <c r="C9">
        <f>VLOOKUP(A9,Producao!A:M,13,FALSE)</f>
        <v/>
      </c>
      <c r="D9" t="n">
        <v>15</v>
      </c>
      <c r="E9">
        <f>IF(F9="SIM",C9*D9/100,0)</f>
        <v/>
      </c>
      <c r="F9" t="inlineStr">
        <is>
          <t>SIM</t>
        </is>
      </c>
      <c r="G9">
        <f>IF(AND(F9="SIM",Producao!N9="CALCULADO"),C9+E9,C9)</f>
        <v/>
      </c>
      <c r="H9">
        <f>CONCATENATE("Processado em: ",TEXT(Producao!O9,"DD/MM/YYYY"))</f>
        <v/>
      </c>
    </row>
    <row r="10">
      <c r="A10" t="inlineStr">
        <is>
          <t>CALC_0009</t>
        </is>
      </c>
      <c r="B10" t="inlineStr">
        <is>
          <t>BONUS_VOLUME</t>
        </is>
      </c>
      <c r="C10">
        <f>VLOOKUP(A10,Producao!A:M,13,FALSE)</f>
        <v/>
      </c>
      <c r="D10" t="n">
        <v>15</v>
      </c>
      <c r="E10">
        <f>IF(F10="SIM",C10*D10/100,0)</f>
        <v/>
      </c>
      <c r="F10" t="inlineStr">
        <is>
          <t>SIM</t>
        </is>
      </c>
      <c r="G10">
        <f>IF(AND(F10="SIM",Producao!N10="CALCULADO"),C10+E10,C10)</f>
        <v/>
      </c>
      <c r="H10">
        <f>CONCATENATE("Processado em: ",TEXT(Producao!O10,"DD/MM/YYYY"))</f>
        <v/>
      </c>
    </row>
    <row r="11">
      <c r="A11" t="inlineStr">
        <is>
          <t>CALC_0010</t>
        </is>
      </c>
      <c r="B11" t="inlineStr">
        <is>
          <t>CUPOM</t>
        </is>
      </c>
      <c r="C11">
        <f>VLOOKUP(A11,Producao!A:M,13,FALSE)</f>
        <v/>
      </c>
      <c r="D11" t="n">
        <v>15</v>
      </c>
      <c r="E11">
        <f>IF(F11="SIM",C11*D11/100,0)</f>
        <v/>
      </c>
      <c r="F11" t="inlineStr">
        <is>
          <t>SIM</t>
        </is>
      </c>
      <c r="G11">
        <f>IF(AND(F11="SIM",Producao!N11="CALCULADO"),C11+E11,C11)</f>
        <v/>
      </c>
      <c r="H11">
        <f>CONCATENATE("Processado em: ",TEXT(Producao!O11,"DD/MM/YYYY"))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ID_CALCULO</t>
        </is>
      </c>
      <c r="B1" t="inlineStr">
        <is>
          <t>VALOR_ORIGINAL</t>
        </is>
      </c>
      <c r="C1" t="inlineStr">
        <is>
          <t>VALOR_COM_BENEFICIO</t>
        </is>
      </c>
      <c r="D1" t="inlineStr">
        <is>
          <t>ECONOMIA</t>
        </is>
      </c>
      <c r="E1" t="inlineStr">
        <is>
          <t>PERCENTUAL_ECONOMIA</t>
        </is>
      </c>
      <c r="F1" t="inlineStr">
        <is>
          <t>CLASSIFICACAO</t>
        </is>
      </c>
      <c r="G1" t="inlineStr">
        <is>
          <t>MEDIA_CATEGORIA</t>
        </is>
      </c>
      <c r="H1" t="inlineStr">
        <is>
          <t>VARIACAO_MEDIA</t>
        </is>
      </c>
      <c r="I1" t="inlineStr">
        <is>
          <t>RANKING</t>
        </is>
      </c>
    </row>
    <row r="2">
      <c r="A2" t="inlineStr">
        <is>
          <t>CALC_0001</t>
        </is>
      </c>
      <c r="B2">
        <f>Producao!M2</f>
        <v/>
      </c>
      <c r="C2">
        <f>Beneficios!G2</f>
        <v/>
      </c>
      <c r="D2">
        <f>B2-C2</f>
        <v/>
      </c>
      <c r="E2">
        <f>IF(B2&gt;0,D2/B2*100,0)</f>
        <v/>
      </c>
      <c r="F2">
        <f>IF(E2&gt;20,"EXCELENTE",IF(E2&gt;10,"BOM",IF(E2&gt;5,"REGULAR","BAIXO")))</f>
        <v/>
      </c>
      <c r="G2">
        <f>AVERAGEIF(Producao!C:C,Producao!C2,Producao!M:M)</f>
        <v/>
      </c>
      <c r="H2">
        <f>IF(G2&gt;0,(B2-G2)/G2*100,0)</f>
        <v/>
      </c>
      <c r="I2">
        <f>RANK(D2,D:D,0)</f>
        <v/>
      </c>
    </row>
    <row r="3">
      <c r="A3" t="inlineStr">
        <is>
          <t>CALC_0002</t>
        </is>
      </c>
      <c r="B3">
        <f>Producao!M3</f>
        <v/>
      </c>
      <c r="C3">
        <f>Beneficios!G3</f>
        <v/>
      </c>
      <c r="D3">
        <f>B3-C3</f>
        <v/>
      </c>
      <c r="E3">
        <f>IF(B3&gt;0,D3/B3*100,0)</f>
        <v/>
      </c>
      <c r="F3">
        <f>IF(E3&gt;30,"EXCELENTE",IF(E3&gt;10,"BOM",IF(E3&gt;5,"REGULAR","BAIXO")))</f>
        <v/>
      </c>
      <c r="G3">
        <f>AVERAGEIF(Producao!C:C,Producao!C3,Producao!M:M)</f>
        <v/>
      </c>
      <c r="H3">
        <f>IF(G3&gt;0,(B3-G3)/G3*100,0)</f>
        <v/>
      </c>
      <c r="I3">
        <f>RANK(D3,D:D,0)</f>
        <v/>
      </c>
    </row>
    <row r="4">
      <c r="A4" t="inlineStr">
        <is>
          <t>CALC_0003</t>
        </is>
      </c>
      <c r="B4">
        <f>Producao!M4</f>
        <v/>
      </c>
      <c r="C4">
        <f>Beneficios!G4</f>
        <v/>
      </c>
      <c r="D4">
        <f>B4-C4</f>
        <v/>
      </c>
      <c r="E4">
        <f>IF(B4&gt;0,D4/B4*100,0)</f>
        <v/>
      </c>
      <c r="F4">
        <f>IF(E4&gt;40,"EXCELENTE",IF(E4&gt;10,"BOM",IF(E4&gt;5,"REGULAR","BAIXO")))</f>
        <v/>
      </c>
      <c r="G4">
        <f>AVERAGEIF(Producao!C:C,Producao!C4,Producao!M:M)</f>
        <v/>
      </c>
      <c r="H4">
        <f>IF(G4&gt;0,(B4-G4)/G4*100,0)</f>
        <v/>
      </c>
      <c r="I4">
        <f>RANK(D4,D:D,0)</f>
        <v/>
      </c>
    </row>
    <row r="5">
      <c r="A5" t="inlineStr">
        <is>
          <t>CALC_0004</t>
        </is>
      </c>
      <c r="B5">
        <f>Producao!M5</f>
        <v/>
      </c>
      <c r="C5">
        <f>Beneficios!G5</f>
        <v/>
      </c>
      <c r="D5">
        <f>B5-C5</f>
        <v/>
      </c>
      <c r="E5">
        <f>IF(B5&gt;0,D5/B5*100,0)</f>
        <v/>
      </c>
      <c r="F5">
        <f>IF(E5&gt;50,"EXCELENTE",IF(E5&gt;10,"BOM",IF(E5&gt;5,"REGULAR","BAIXO")))</f>
        <v/>
      </c>
      <c r="G5">
        <f>AVERAGEIF(Producao!C:C,Producao!C5,Producao!M:M)</f>
        <v/>
      </c>
      <c r="H5">
        <f>IF(G5&gt;0,(B5-G5)/G5*100,0)</f>
        <v/>
      </c>
      <c r="I5">
        <f>RANK(D5,D:D,0)</f>
        <v/>
      </c>
    </row>
    <row r="6">
      <c r="A6" t="inlineStr">
        <is>
          <t>CALC_0005</t>
        </is>
      </c>
      <c r="B6">
        <f>Producao!M6</f>
        <v/>
      </c>
      <c r="C6">
        <f>Beneficios!G6</f>
        <v/>
      </c>
      <c r="D6">
        <f>B6-C6</f>
        <v/>
      </c>
      <c r="E6">
        <f>IF(B6&gt;0,D6/B6*100,0)</f>
        <v/>
      </c>
      <c r="F6">
        <f>IF(E6&gt;60,"EXCELENTE",IF(E6&gt;10,"BOM",IF(E6&gt;5,"REGULAR","BAIXO")))</f>
        <v/>
      </c>
      <c r="G6">
        <f>AVERAGEIF(Producao!C:C,Producao!C6,Producao!M:M)</f>
        <v/>
      </c>
      <c r="H6">
        <f>IF(G6&gt;0,(B6-G6)/G6*100,0)</f>
        <v/>
      </c>
      <c r="I6">
        <f>RANK(D6,D:D,0)</f>
        <v/>
      </c>
    </row>
    <row r="7">
      <c r="A7" t="inlineStr">
        <is>
          <t>CALC_0006</t>
        </is>
      </c>
      <c r="B7">
        <f>Producao!M7</f>
        <v/>
      </c>
      <c r="C7">
        <f>Beneficios!G7</f>
        <v/>
      </c>
      <c r="D7">
        <f>B7-C7</f>
        <v/>
      </c>
      <c r="E7">
        <f>IF(B7&gt;0,D7/B7*100,0)</f>
        <v/>
      </c>
      <c r="F7">
        <f>IF(E7&gt;70,"EXCELENTE",IF(E7&gt;10,"BOM",IF(E7&gt;5,"REGULAR","BAIXO")))</f>
        <v/>
      </c>
      <c r="G7">
        <f>AVERAGEIF(Producao!C:C,Producao!C7,Producao!M:M)</f>
        <v/>
      </c>
      <c r="H7">
        <f>IF(G7&gt;0,(B7-G7)/G7*100,0)</f>
        <v/>
      </c>
      <c r="I7">
        <f>RANK(D7,D:D,0)</f>
        <v/>
      </c>
    </row>
    <row r="8">
      <c r="A8" t="inlineStr">
        <is>
          <t>CALC_0007</t>
        </is>
      </c>
      <c r="B8">
        <f>Producao!M8</f>
        <v/>
      </c>
      <c r="C8">
        <f>Beneficios!G8</f>
        <v/>
      </c>
      <c r="D8">
        <f>B8-C8</f>
        <v/>
      </c>
      <c r="E8">
        <f>IF(B8&gt;0,D8/B8*100,0)</f>
        <v/>
      </c>
      <c r="F8">
        <f>IF(E8&gt;80,"EXCELENTE",IF(E8&gt;10,"BOM",IF(E8&gt;5,"REGULAR","BAIXO")))</f>
        <v/>
      </c>
      <c r="G8">
        <f>AVERAGEIF(Producao!C:C,Producao!C8,Producao!M:M)</f>
        <v/>
      </c>
      <c r="H8">
        <f>IF(G8&gt;0,(B8-G8)/G8*100,0)</f>
        <v/>
      </c>
      <c r="I8">
        <f>RANK(D8,D:D,0)</f>
        <v/>
      </c>
    </row>
    <row r="9">
      <c r="A9" t="inlineStr">
        <is>
          <t>CALC_0008</t>
        </is>
      </c>
      <c r="B9">
        <f>Producao!M9</f>
        <v/>
      </c>
      <c r="C9">
        <f>Beneficios!G9</f>
        <v/>
      </c>
      <c r="D9">
        <f>B9-C9</f>
        <v/>
      </c>
      <c r="E9">
        <f>IF(B9&gt;0,D9/B9*100,0)</f>
        <v/>
      </c>
      <c r="F9">
        <f>IF(E9&gt;90,"EXCELENTE",IF(E9&gt;10,"BOM",IF(E9&gt;5,"REGULAR","BAIXO")))</f>
        <v/>
      </c>
      <c r="G9">
        <f>AVERAGEIF(Producao!C:C,Producao!C9,Producao!M:M)</f>
        <v/>
      </c>
      <c r="H9">
        <f>IF(G9&gt;0,(B9-G9)/G9*100,0)</f>
        <v/>
      </c>
      <c r="I9">
        <f>RANK(D9,D:D,0)</f>
        <v/>
      </c>
    </row>
    <row r="10">
      <c r="A10" t="inlineStr">
        <is>
          <t>CALC_0009</t>
        </is>
      </c>
      <c r="B10">
        <f>Producao!M10</f>
        <v/>
      </c>
      <c r="C10">
        <f>Beneficios!G10</f>
        <v/>
      </c>
      <c r="D10">
        <f>B10-C10</f>
        <v/>
      </c>
      <c r="E10">
        <f>IF(B10&gt;0,D10/B10*100,0)</f>
        <v/>
      </c>
      <c r="F10">
        <f>IF(E10&gt;100,"EXCELENTE",IF(E10&gt;10,"BOM",IF(E10&gt;5,"REGULAR","BAIXO")))</f>
        <v/>
      </c>
      <c r="G10">
        <f>AVERAGEIF(Producao!C:C,Producao!C10,Producao!M:M)</f>
        <v/>
      </c>
      <c r="H10">
        <f>IF(G10&gt;0,(B10-G10)/G10*100,0)</f>
        <v/>
      </c>
      <c r="I10">
        <f>RANK(D10,D:D,0)</f>
        <v/>
      </c>
    </row>
    <row r="11">
      <c r="A11" t="inlineStr">
        <is>
          <t>CALC_0010</t>
        </is>
      </c>
      <c r="B11">
        <f>Producao!M11</f>
        <v/>
      </c>
      <c r="C11">
        <f>Beneficios!G11</f>
        <v/>
      </c>
      <c r="D11">
        <f>B11-C11</f>
        <v/>
      </c>
      <c r="E11">
        <f>IF(B11&gt;0,D11/B11*100,0)</f>
        <v/>
      </c>
      <c r="F11">
        <f>IF(E11&gt;110,"EXCELENTE",IF(E11&gt;10,"BOM",IF(E11&gt;5,"REGULAR","BAIXO")))</f>
        <v/>
      </c>
      <c r="G11">
        <f>AVERAGEIF(Producao!C:C,Producao!C11,Producao!M:M)</f>
        <v/>
      </c>
      <c r="H11">
        <f>IF(G11&gt;0,(B11-G11)/G11*100,0)</f>
        <v/>
      </c>
      <c r="I11">
        <f>RANK(D11,D:D,0)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2025-06-24T17:46:13Z</dcterms:created>
  <dcterms:modified xsi:type="dcterms:W3CDTF">2025-06-24T17:46:13Z</dcterms:modified>
</cp:coreProperties>
</file>